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05高体連バドミントン専門部\R05.08 全日本ジュニア\"/>
    </mc:Choice>
  </mc:AlternateContent>
  <xr:revisionPtr revIDLastSave="0" documentId="13_ncr:1_{E6264220-5840-4003-B6CC-4D60FE28F878}" xr6:coauthVersionLast="36" xr6:coauthVersionMax="36" xr10:uidLastSave="{00000000-0000-0000-0000-000000000000}"/>
  <bookViews>
    <workbookView xWindow="120" yWindow="90" windowWidth="14955" windowHeight="8775" xr2:uid="{00000000-000D-0000-FFFF-FFFF00000000}"/>
  </bookViews>
  <sheets>
    <sheet name="男子" sheetId="1" r:id="rId1"/>
    <sheet name="女子" sheetId="2" r:id="rId2"/>
    <sheet name="抽選作業用" sheetId="3" r:id="rId3"/>
  </sheets>
  <definedNames>
    <definedName name="_xlnm.Print_Area" localSheetId="1">女子!$A$1:$L$15</definedName>
    <definedName name="_xlnm.Print_Area" localSheetId="0">男子!$A$1:$L$15</definedName>
  </definedNames>
  <calcPr calcId="191029"/>
</workbook>
</file>

<file path=xl/calcChain.xml><?xml version="1.0" encoding="utf-8"?>
<calcChain xmlns="http://schemas.openxmlformats.org/spreadsheetml/2006/main">
  <c r="F9" i="2" l="1"/>
  <c r="F8" i="2"/>
  <c r="A15" i="2" l="1"/>
  <c r="C14" i="2"/>
  <c r="L13" i="2"/>
  <c r="L12" i="2"/>
  <c r="L11" i="2"/>
  <c r="L10" i="2"/>
  <c r="L9" i="2"/>
  <c r="L8" i="2"/>
  <c r="F2" i="2"/>
  <c r="E2" i="2"/>
  <c r="D2" i="2"/>
  <c r="A15" i="1"/>
  <c r="C14" i="1" l="1"/>
  <c r="X3" i="3" l="1"/>
  <c r="Y3" i="3"/>
  <c r="X2" i="3"/>
  <c r="S2" i="3"/>
  <c r="S3" i="3"/>
  <c r="S13" i="2"/>
  <c r="R13" i="2"/>
  <c r="S12" i="2"/>
  <c r="R12" i="2"/>
  <c r="S11" i="2"/>
  <c r="R11" i="2"/>
  <c r="S10" i="2"/>
  <c r="R10" i="2"/>
  <c r="S9" i="2"/>
  <c r="R9" i="2"/>
  <c r="P9" i="2"/>
  <c r="O9" i="2"/>
  <c r="Q3" i="3" s="1"/>
  <c r="S8" i="2"/>
  <c r="R8" i="2"/>
  <c r="V2" i="3" s="1"/>
  <c r="P8" i="2"/>
  <c r="O8" i="2"/>
  <c r="Q2" i="3" s="1"/>
  <c r="Y2" i="3"/>
  <c r="R9" i="1"/>
  <c r="S9" i="1"/>
  <c r="R10" i="1"/>
  <c r="S10" i="1"/>
  <c r="R11" i="1"/>
  <c r="S11" i="1"/>
  <c r="R12" i="1"/>
  <c r="S12" i="1"/>
  <c r="R13" i="1"/>
  <c r="S13" i="1"/>
  <c r="O9" i="1"/>
  <c r="E3" i="3" s="1"/>
  <c r="P9" i="1"/>
  <c r="S8" i="1"/>
  <c r="R8" i="1"/>
  <c r="P8" i="1"/>
  <c r="O8" i="1"/>
  <c r="E2" i="3" s="1"/>
  <c r="B1" i="3"/>
  <c r="L13" i="1"/>
  <c r="L12" i="1"/>
  <c r="L11" i="1"/>
  <c r="M3" i="3" s="1"/>
  <c r="L10" i="1"/>
  <c r="L3" i="3" s="1"/>
  <c r="L9" i="1"/>
  <c r="M2" i="3" s="1"/>
  <c r="L8" i="1"/>
  <c r="L2" i="3" s="1"/>
  <c r="F9" i="1"/>
  <c r="F8" i="1"/>
  <c r="G2" i="3" s="1"/>
  <c r="B2" i="3" l="1"/>
  <c r="C2" i="2"/>
  <c r="V3" i="3"/>
  <c r="G3" i="3"/>
  <c r="F3" i="3"/>
  <c r="J3" i="3"/>
  <c r="W2" i="3"/>
  <c r="R3" i="3"/>
  <c r="J2" i="3"/>
  <c r="K2" i="3"/>
  <c r="F2" i="3"/>
  <c r="B3" i="3"/>
  <c r="D3" i="3" s="1"/>
  <c r="P2" i="3"/>
  <c r="R2" i="3"/>
  <c r="U3" i="3" l="1"/>
  <c r="U2" i="3"/>
  <c r="I3" i="3"/>
  <c r="I2" i="3"/>
  <c r="D2" i="3"/>
  <c r="F2" i="1" l="1"/>
  <c r="E2" i="1"/>
  <c r="D2" i="1" l="1"/>
  <c r="K3" i="3"/>
  <c r="W3" i="3"/>
  <c r="O1" i="3"/>
  <c r="C2" i="1" l="1"/>
  <c r="P3" i="3" l="1"/>
  <c r="A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k09-0275</author>
    <author>K20-0553</author>
  </authors>
  <commentList>
    <comment ref="B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姓</t>
        </r>
      </text>
    </comment>
    <comment ref="C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名</t>
        </r>
      </text>
    </comment>
    <comment ref="F8" authorId="1" shapeId="0" xr:uid="{C8F8AB52-0982-48D9-BFD0-B50EA7E441E4}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同姓がいる場合に
自動で表示されます</t>
        </r>
      </text>
    </comment>
    <comment ref="H8" authorId="0" shapeId="0" xr:uid="{740A876E-DFAC-4951-87DD-9ED81DF14774}">
      <text>
        <r>
          <rPr>
            <b/>
            <sz val="9"/>
            <color indexed="81"/>
            <rFont val="ＭＳ Ｐゴシック"/>
            <family val="3"/>
            <charset val="128"/>
          </rPr>
          <t>姓</t>
        </r>
      </text>
    </comment>
    <comment ref="I8" authorId="0" shapeId="0" xr:uid="{D629211D-B676-4985-AB49-77B0B9CC442A}">
      <text>
        <r>
          <rPr>
            <b/>
            <sz val="9"/>
            <color indexed="81"/>
            <rFont val="ＭＳ Ｐゴシック"/>
            <family val="3"/>
            <charset val="128"/>
          </rPr>
          <t>名</t>
        </r>
      </text>
    </comment>
    <comment ref="L8" authorId="1" shapeId="0" xr:uid="{4E3C6508-310D-4993-9AF3-C24475770B8C}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同姓がいる場合に
自動で表示されます</t>
        </r>
      </text>
    </comment>
    <comment ref="F15" authorId="1" shapeId="0" xr:uid="{70804213-301D-4812-8C5F-02912CCCE344}">
      <text>
        <r>
          <rPr>
            <b/>
            <sz val="9"/>
            <color indexed="81"/>
            <rFont val="MS P ゴシック"/>
            <family val="3"/>
            <charset val="128"/>
          </rPr>
          <t>日付を入力して下さい
(例　7/1 )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k09-0275</author>
    <author>K20-0553</author>
  </authors>
  <commentList>
    <comment ref="B8" authorId="0" shapeId="0" xr:uid="{31245B24-4806-4150-9A76-90A1C147DE5C}">
      <text>
        <r>
          <rPr>
            <b/>
            <sz val="9"/>
            <color indexed="81"/>
            <rFont val="ＭＳ Ｐゴシック"/>
            <family val="3"/>
            <charset val="128"/>
          </rPr>
          <t>姓</t>
        </r>
      </text>
    </comment>
    <comment ref="C8" authorId="0" shapeId="0" xr:uid="{A0D7098B-F5C3-4E8A-9323-133C86730A83}">
      <text>
        <r>
          <rPr>
            <b/>
            <sz val="9"/>
            <color indexed="81"/>
            <rFont val="ＭＳ Ｐゴシック"/>
            <family val="3"/>
            <charset val="128"/>
          </rPr>
          <t>名</t>
        </r>
      </text>
    </comment>
    <comment ref="F8" authorId="1" shapeId="0" xr:uid="{7123E836-C422-41F6-8A7C-E5A1D3F8D99D}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同姓がいる場合に
自動で表示されます</t>
        </r>
      </text>
    </comment>
    <comment ref="H8" authorId="0" shapeId="0" xr:uid="{136F30A8-7F4C-4E10-AE5B-5B31AFA9E5D7}">
      <text>
        <r>
          <rPr>
            <b/>
            <sz val="9"/>
            <color indexed="81"/>
            <rFont val="ＭＳ Ｐゴシック"/>
            <family val="3"/>
            <charset val="128"/>
          </rPr>
          <t>姓</t>
        </r>
      </text>
    </comment>
    <comment ref="I8" authorId="0" shapeId="0" xr:uid="{B662643E-29E3-48DE-AC3F-672C03E78106}">
      <text>
        <r>
          <rPr>
            <b/>
            <sz val="9"/>
            <color indexed="81"/>
            <rFont val="ＭＳ Ｐゴシック"/>
            <family val="3"/>
            <charset val="128"/>
          </rPr>
          <t>名</t>
        </r>
      </text>
    </comment>
    <comment ref="L8" authorId="1" shapeId="0" xr:uid="{1B10E955-7191-4E6C-8608-C9F01004AF16}">
      <text>
        <r>
          <rPr>
            <b/>
            <sz val="9"/>
            <color indexed="81"/>
            <rFont val="MS P ゴシック"/>
            <family val="3"/>
            <charset val="128"/>
          </rPr>
          <t>同姓がいる場合に
自動で表示されます</t>
        </r>
      </text>
    </comment>
    <comment ref="F15" authorId="1" shapeId="0" xr:uid="{F38413BD-FA89-4DA8-9D5C-AC3A65CA6DF3}">
      <text>
        <r>
          <rPr>
            <b/>
            <sz val="9"/>
            <color indexed="81"/>
            <rFont val="MS P ゴシック"/>
            <family val="3"/>
            <charset val="128"/>
          </rPr>
          <t>日付を入力して下さい
(例　7/1 )</t>
        </r>
      </text>
    </comment>
  </commentList>
</comments>
</file>

<file path=xl/sharedStrings.xml><?xml version="1.0" encoding="utf-8"?>
<sst xmlns="http://schemas.openxmlformats.org/spreadsheetml/2006/main" count="206" uniqueCount="179">
  <si>
    <t>シングルス（単）</t>
    <rPh sb="6" eb="7">
      <t>タン</t>
    </rPh>
    <phoneticPr fontId="1"/>
  </si>
  <si>
    <t>ダブルス（複）</t>
    <rPh sb="5" eb="6">
      <t>フク</t>
    </rPh>
    <phoneticPr fontId="1"/>
  </si>
  <si>
    <t>学年</t>
    <rPh sb="0" eb="2">
      <t>ガクネン</t>
    </rPh>
    <phoneticPr fontId="1"/>
  </si>
  <si>
    <t>円</t>
    <rPh sb="0" eb="1">
      <t>エン</t>
    </rPh>
    <phoneticPr fontId="1"/>
  </si>
  <si>
    <t>参　加　料</t>
    <rPh sb="0" eb="1">
      <t>サン</t>
    </rPh>
    <rPh sb="2" eb="3">
      <t>クワ</t>
    </rPh>
    <rPh sb="4" eb="5">
      <t>リョウ</t>
    </rPh>
    <phoneticPr fontId="1"/>
  </si>
  <si>
    <t>上記の者は、標記大会に出場することを認めます。</t>
    <rPh sb="0" eb="2">
      <t>ジョウキ</t>
    </rPh>
    <rPh sb="3" eb="4">
      <t>モノ</t>
    </rPh>
    <rPh sb="6" eb="8">
      <t>ヒョウキ</t>
    </rPh>
    <rPh sb="8" eb="10">
      <t>タイカイ</t>
    </rPh>
    <rPh sb="11" eb="13">
      <t>シュツジョウ</t>
    </rPh>
    <rPh sb="18" eb="19">
      <t>ミト</t>
    </rPh>
    <phoneticPr fontId="1"/>
  </si>
  <si>
    <t>氏　　名</t>
    <rPh sb="0" eb="1">
      <t>シ</t>
    </rPh>
    <rPh sb="3" eb="4">
      <t>メイ</t>
    </rPh>
    <phoneticPr fontId="1"/>
  </si>
  <si>
    <t>備　考</t>
    <rPh sb="0" eb="1">
      <t>ビ</t>
    </rPh>
    <rPh sb="2" eb="3">
      <t>コウ</t>
    </rPh>
    <phoneticPr fontId="1"/>
  </si>
  <si>
    <t>ランキング</t>
    <phoneticPr fontId="1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</si>
  <si>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1"/>
  </si>
  <si>
    <t>高体連番号</t>
    <rPh sb="0" eb="1">
      <t>コウ</t>
    </rPh>
    <rPh sb="1" eb="2">
      <t>タイ</t>
    </rPh>
    <rPh sb="2" eb="3">
      <t>レン</t>
    </rPh>
    <rPh sb="3" eb="5">
      <t>バンゴウ</t>
    </rPh>
    <phoneticPr fontId="1"/>
  </si>
  <si>
    <t>学校名</t>
    <rPh sb="0" eb="2">
      <t>ガッコウ</t>
    </rPh>
    <rPh sb="2" eb="3">
      <t>メイ</t>
    </rPh>
    <phoneticPr fontId="1"/>
  </si>
  <si>
    <t>略記</t>
    <rPh sb="0" eb="1">
      <t>リャク</t>
    </rPh>
    <rPh sb="1" eb="2">
      <t>キ</t>
    </rPh>
    <phoneticPr fontId="1"/>
  </si>
  <si>
    <t>略記</t>
    <rPh sb="0" eb="2">
      <t>リャッキ</t>
    </rPh>
    <phoneticPr fontId="1"/>
  </si>
  <si>
    <t>小豆島中央高等学校</t>
    <rPh sb="0" eb="3">
      <t>ショウドシマ</t>
    </rPh>
    <rPh sb="3" eb="5">
      <t>チュウオウ</t>
    </rPh>
    <rPh sb="5" eb="7">
      <t>コウトウ</t>
    </rPh>
    <rPh sb="7" eb="9">
      <t>ガッコウ</t>
    </rPh>
    <phoneticPr fontId="7"/>
  </si>
  <si>
    <t>小豆島中央</t>
    <rPh sb="0" eb="3">
      <t>ショウドシマ</t>
    </rPh>
    <rPh sb="3" eb="5">
      <t>チュウオウ</t>
    </rPh>
    <phoneticPr fontId="7"/>
  </si>
  <si>
    <t>三本松高等学校</t>
    <rPh sb="0" eb="3">
      <t>サンボンマツ</t>
    </rPh>
    <phoneticPr fontId="7"/>
  </si>
  <si>
    <t>三本松</t>
    <rPh sb="0" eb="3">
      <t>サンボンマツ</t>
    </rPh>
    <phoneticPr fontId="7"/>
  </si>
  <si>
    <t>津田高等学校</t>
    <rPh sb="0" eb="2">
      <t>ツダ</t>
    </rPh>
    <phoneticPr fontId="7"/>
  </si>
  <si>
    <t>津田</t>
    <rPh sb="0" eb="2">
      <t>ツダ</t>
    </rPh>
    <phoneticPr fontId="7"/>
  </si>
  <si>
    <t>藤井学園寒川高等学校</t>
    <rPh sb="0" eb="2">
      <t>フジイ</t>
    </rPh>
    <rPh sb="2" eb="4">
      <t>ガクエン</t>
    </rPh>
    <rPh sb="4" eb="6">
      <t>サンガワ</t>
    </rPh>
    <rPh sb="6" eb="8">
      <t>コウトウ</t>
    </rPh>
    <rPh sb="8" eb="10">
      <t>ガッコウ</t>
    </rPh>
    <phoneticPr fontId="2"/>
  </si>
  <si>
    <t>寒川</t>
    <rPh sb="0" eb="2">
      <t>サンガワ</t>
    </rPh>
    <phoneticPr fontId="2"/>
  </si>
  <si>
    <t>石田高等学校</t>
    <rPh sb="0" eb="2">
      <t>イシダ</t>
    </rPh>
    <phoneticPr fontId="7"/>
  </si>
  <si>
    <t>石田</t>
    <rPh sb="0" eb="2">
      <t>イシダ</t>
    </rPh>
    <phoneticPr fontId="7"/>
  </si>
  <si>
    <t>志度高校</t>
    <rPh sb="0" eb="2">
      <t>シド</t>
    </rPh>
    <rPh sb="2" eb="4">
      <t>コウコウ</t>
    </rPh>
    <phoneticPr fontId="7"/>
  </si>
  <si>
    <t>志度</t>
    <rPh sb="0" eb="2">
      <t>シド</t>
    </rPh>
    <phoneticPr fontId="7"/>
  </si>
  <si>
    <t>三木高等学校</t>
    <rPh sb="0" eb="2">
      <t>ミキ</t>
    </rPh>
    <phoneticPr fontId="7"/>
  </si>
  <si>
    <t>三木</t>
    <rPh sb="0" eb="2">
      <t>ミキ</t>
    </rPh>
    <phoneticPr fontId="7"/>
  </si>
  <si>
    <t>高松北高等学校</t>
    <rPh sb="0" eb="2">
      <t>タカマツ</t>
    </rPh>
    <rPh sb="2" eb="3">
      <t>キタ</t>
    </rPh>
    <phoneticPr fontId="7"/>
  </si>
  <si>
    <t>高松北</t>
    <rPh sb="0" eb="2">
      <t>タカマツ</t>
    </rPh>
    <rPh sb="2" eb="3">
      <t>キタ</t>
    </rPh>
    <phoneticPr fontId="7"/>
  </si>
  <si>
    <t>高松東高等学校</t>
    <rPh sb="0" eb="2">
      <t>タカマツ</t>
    </rPh>
    <rPh sb="2" eb="3">
      <t>ヒガシ</t>
    </rPh>
    <phoneticPr fontId="7"/>
  </si>
  <si>
    <t>高松東</t>
    <rPh sb="0" eb="2">
      <t>タカマツ</t>
    </rPh>
    <rPh sb="2" eb="3">
      <t>ヒガシ</t>
    </rPh>
    <phoneticPr fontId="7"/>
  </si>
  <si>
    <t>高松中央高等学校</t>
    <rPh sb="0" eb="2">
      <t>タカマツ</t>
    </rPh>
    <rPh sb="2" eb="4">
      <t>チュウオウ</t>
    </rPh>
    <phoneticPr fontId="7"/>
  </si>
  <si>
    <t>高松中央</t>
    <rPh sb="0" eb="2">
      <t>タカマツ</t>
    </rPh>
    <rPh sb="2" eb="4">
      <t>チュウオウ</t>
    </rPh>
    <phoneticPr fontId="7"/>
  </si>
  <si>
    <t>高松商業高等学校</t>
    <rPh sb="0" eb="2">
      <t>タカマツ</t>
    </rPh>
    <rPh sb="2" eb="4">
      <t>ショウギョウ</t>
    </rPh>
    <phoneticPr fontId="7"/>
  </si>
  <si>
    <t>高松商業</t>
    <rPh sb="0" eb="2">
      <t>タカマツ</t>
    </rPh>
    <rPh sb="2" eb="4">
      <t>ショウギョウ</t>
    </rPh>
    <phoneticPr fontId="7"/>
  </si>
  <si>
    <t>高松高等学校</t>
    <rPh sb="0" eb="2">
      <t>タカマツ</t>
    </rPh>
    <phoneticPr fontId="7"/>
  </si>
  <si>
    <t>高松</t>
    <rPh sb="0" eb="2">
      <t>タカマツ</t>
    </rPh>
    <phoneticPr fontId="7"/>
  </si>
  <si>
    <t>高松第一高等学校</t>
    <rPh sb="0" eb="2">
      <t>タカマツ</t>
    </rPh>
    <rPh sb="2" eb="4">
      <t>ダイイチ</t>
    </rPh>
    <phoneticPr fontId="7"/>
  </si>
  <si>
    <t>高松第一</t>
    <rPh sb="0" eb="2">
      <t>タカマツ</t>
    </rPh>
    <rPh sb="2" eb="4">
      <t>ダイイチ</t>
    </rPh>
    <phoneticPr fontId="7"/>
  </si>
  <si>
    <t>高松桜井高等学校</t>
    <rPh sb="0" eb="2">
      <t>タカマツ</t>
    </rPh>
    <rPh sb="2" eb="4">
      <t>サクライ</t>
    </rPh>
    <phoneticPr fontId="7"/>
  </si>
  <si>
    <t>高松桜井</t>
    <rPh sb="0" eb="2">
      <t>タカマツ</t>
    </rPh>
    <rPh sb="2" eb="4">
      <t>サクライ</t>
    </rPh>
    <phoneticPr fontId="7"/>
  </si>
  <si>
    <t>高松南高等学校</t>
    <rPh sb="0" eb="2">
      <t>タカマツ</t>
    </rPh>
    <rPh sb="2" eb="3">
      <t>ミナミ</t>
    </rPh>
    <phoneticPr fontId="7"/>
  </si>
  <si>
    <t>高松南</t>
    <rPh sb="0" eb="2">
      <t>タカマツ</t>
    </rPh>
    <rPh sb="2" eb="3">
      <t>ミナミ</t>
    </rPh>
    <phoneticPr fontId="7"/>
  </si>
  <si>
    <t>香川中央高等学校</t>
    <rPh sb="0" eb="2">
      <t>カガワ</t>
    </rPh>
    <rPh sb="2" eb="4">
      <t>チュウオウ</t>
    </rPh>
    <phoneticPr fontId="7"/>
  </si>
  <si>
    <t>香川中央</t>
    <rPh sb="0" eb="2">
      <t>カガワ</t>
    </rPh>
    <rPh sb="2" eb="4">
      <t>チュウオウ</t>
    </rPh>
    <phoneticPr fontId="7"/>
  </si>
  <si>
    <t>英明高等学校</t>
    <rPh sb="0" eb="2">
      <t>エイメイ</t>
    </rPh>
    <phoneticPr fontId="7"/>
  </si>
  <si>
    <t>英明</t>
    <rPh sb="0" eb="2">
      <t>エイメイ</t>
    </rPh>
    <phoneticPr fontId="7"/>
  </si>
  <si>
    <t>高松工芸高等学校</t>
    <rPh sb="0" eb="2">
      <t>タカマツ</t>
    </rPh>
    <rPh sb="2" eb="4">
      <t>コウゲイ</t>
    </rPh>
    <phoneticPr fontId="7"/>
  </si>
  <si>
    <t>高松工芸</t>
    <rPh sb="0" eb="2">
      <t>タカマツ</t>
    </rPh>
    <rPh sb="2" eb="4">
      <t>コウゲイ</t>
    </rPh>
    <phoneticPr fontId="7"/>
  </si>
  <si>
    <t>大手前高松高等学校</t>
    <rPh sb="0" eb="3">
      <t>オオテマエ</t>
    </rPh>
    <rPh sb="3" eb="5">
      <t>タカマツ</t>
    </rPh>
    <rPh sb="5" eb="7">
      <t>コウトウ</t>
    </rPh>
    <rPh sb="7" eb="9">
      <t>ガッコウ</t>
    </rPh>
    <phoneticPr fontId="8"/>
  </si>
  <si>
    <t>大手前高松</t>
    <rPh sb="0" eb="3">
      <t>オオテマエ</t>
    </rPh>
    <rPh sb="3" eb="5">
      <t>タカマツ</t>
    </rPh>
    <phoneticPr fontId="8"/>
  </si>
  <si>
    <t>香川誠陵高等学校</t>
    <rPh sb="0" eb="2">
      <t>カガワ</t>
    </rPh>
    <rPh sb="2" eb="3">
      <t>マコト</t>
    </rPh>
    <rPh sb="3" eb="4">
      <t>リョウ</t>
    </rPh>
    <phoneticPr fontId="8"/>
  </si>
  <si>
    <t>香川誠陵</t>
    <rPh sb="0" eb="2">
      <t>カガワ</t>
    </rPh>
    <rPh sb="2" eb="3">
      <t>マコト</t>
    </rPh>
    <rPh sb="3" eb="4">
      <t>リョウ</t>
    </rPh>
    <phoneticPr fontId="8"/>
  </si>
  <si>
    <t>高松西高等学校</t>
    <rPh sb="0" eb="2">
      <t>タカマツ</t>
    </rPh>
    <rPh sb="2" eb="3">
      <t>ニシ</t>
    </rPh>
    <phoneticPr fontId="8"/>
  </si>
  <si>
    <t>高松西</t>
    <rPh sb="0" eb="2">
      <t>タカマツ</t>
    </rPh>
    <rPh sb="2" eb="3">
      <t>ニシ</t>
    </rPh>
    <phoneticPr fontId="8"/>
  </si>
  <si>
    <t>農業経営高等学校</t>
    <rPh sb="0" eb="2">
      <t>ノウギョウ</t>
    </rPh>
    <rPh sb="2" eb="4">
      <t>ケイエイ</t>
    </rPh>
    <phoneticPr fontId="8"/>
  </si>
  <si>
    <t>農業経営</t>
    <rPh sb="0" eb="2">
      <t>ノウギョウ</t>
    </rPh>
    <rPh sb="2" eb="4">
      <t>ケイエイ</t>
    </rPh>
    <phoneticPr fontId="8"/>
  </si>
  <si>
    <t>飯山高等学校</t>
    <rPh sb="0" eb="2">
      <t>ハンザン</t>
    </rPh>
    <phoneticPr fontId="8"/>
  </si>
  <si>
    <t>飯山</t>
    <rPh sb="0" eb="2">
      <t>ハンザン</t>
    </rPh>
    <phoneticPr fontId="8"/>
  </si>
  <si>
    <t>坂出高等学校</t>
    <rPh sb="0" eb="2">
      <t>サカイデ</t>
    </rPh>
    <phoneticPr fontId="8"/>
  </si>
  <si>
    <t>坂出</t>
    <rPh sb="0" eb="2">
      <t>サカイデ</t>
    </rPh>
    <phoneticPr fontId="8"/>
  </si>
  <si>
    <t>坂出商業高等学校</t>
    <rPh sb="0" eb="2">
      <t>サカイデ</t>
    </rPh>
    <rPh sb="2" eb="4">
      <t>ショウギョウ</t>
    </rPh>
    <phoneticPr fontId="8"/>
  </si>
  <si>
    <t>坂出商業</t>
    <rPh sb="0" eb="2">
      <t>サカイデ</t>
    </rPh>
    <rPh sb="2" eb="4">
      <t>ショウギョウ</t>
    </rPh>
    <phoneticPr fontId="8"/>
  </si>
  <si>
    <t>坂出第一高等学校</t>
    <rPh sb="0" eb="2">
      <t>サカイデ</t>
    </rPh>
    <rPh sb="2" eb="4">
      <t>ダイイチ</t>
    </rPh>
    <phoneticPr fontId="8"/>
  </si>
  <si>
    <t>坂出第一</t>
    <rPh sb="0" eb="2">
      <t>サカイデ</t>
    </rPh>
    <rPh sb="2" eb="4">
      <t>ダイイチ</t>
    </rPh>
    <phoneticPr fontId="8"/>
  </si>
  <si>
    <t>坂出工業高等学校</t>
    <rPh sb="0" eb="2">
      <t>サカイデ</t>
    </rPh>
    <rPh sb="2" eb="4">
      <t>コウギョウ</t>
    </rPh>
    <phoneticPr fontId="8"/>
  </si>
  <si>
    <t>坂出工業</t>
    <rPh sb="0" eb="2">
      <t>サカイデ</t>
    </rPh>
    <rPh sb="2" eb="4">
      <t>コウギョウ</t>
    </rPh>
    <phoneticPr fontId="8"/>
  </si>
  <si>
    <t>丸亀</t>
    <rPh sb="0" eb="2">
      <t>マルガメ</t>
    </rPh>
    <phoneticPr fontId="8"/>
  </si>
  <si>
    <t>丸亀城西高等学校</t>
    <rPh sb="0" eb="2">
      <t>マルガメ</t>
    </rPh>
    <rPh sb="2" eb="4">
      <t>ジョウセイ</t>
    </rPh>
    <phoneticPr fontId="8"/>
  </si>
  <si>
    <t>丸亀城西</t>
    <rPh sb="0" eb="2">
      <t>マルガメ</t>
    </rPh>
    <rPh sb="2" eb="4">
      <t>ジョウセイ</t>
    </rPh>
    <phoneticPr fontId="8"/>
  </si>
  <si>
    <t>大手前丸亀高等学校</t>
    <rPh sb="0" eb="3">
      <t>オオテマエ</t>
    </rPh>
    <rPh sb="3" eb="5">
      <t>マルガメ</t>
    </rPh>
    <rPh sb="5" eb="7">
      <t>コウトウ</t>
    </rPh>
    <phoneticPr fontId="8"/>
  </si>
  <si>
    <t>大手前丸亀</t>
    <rPh sb="0" eb="3">
      <t>オオテマエ</t>
    </rPh>
    <rPh sb="3" eb="5">
      <t>マルガメ</t>
    </rPh>
    <phoneticPr fontId="8"/>
  </si>
  <si>
    <t>藤井高等学校</t>
    <rPh sb="0" eb="2">
      <t>フジイ</t>
    </rPh>
    <rPh sb="2" eb="4">
      <t>コウトウ</t>
    </rPh>
    <phoneticPr fontId="8"/>
  </si>
  <si>
    <t>藤井</t>
    <rPh sb="0" eb="2">
      <t>フジイ</t>
    </rPh>
    <phoneticPr fontId="8"/>
  </si>
  <si>
    <t>多度津高等学校</t>
    <rPh sb="0" eb="3">
      <t>タドツ</t>
    </rPh>
    <rPh sb="3" eb="5">
      <t>コウトウ</t>
    </rPh>
    <phoneticPr fontId="8"/>
  </si>
  <si>
    <t>多度津</t>
    <rPh sb="0" eb="3">
      <t>タドツ</t>
    </rPh>
    <phoneticPr fontId="8"/>
  </si>
  <si>
    <t>善通寺第一高等学校</t>
    <rPh sb="0" eb="3">
      <t>ゼンツウジ</t>
    </rPh>
    <rPh sb="3" eb="5">
      <t>ダイイチ</t>
    </rPh>
    <phoneticPr fontId="8"/>
  </si>
  <si>
    <t>善通寺第一</t>
    <rPh sb="0" eb="3">
      <t>ゼンツウジ</t>
    </rPh>
    <rPh sb="3" eb="5">
      <t>ダイイチ</t>
    </rPh>
    <phoneticPr fontId="8"/>
  </si>
  <si>
    <t>尽誠学園高等学校</t>
    <rPh sb="0" eb="4">
      <t>ジンセイガクエン</t>
    </rPh>
    <phoneticPr fontId="8"/>
  </si>
  <si>
    <t>尽誠学園</t>
    <rPh sb="0" eb="4">
      <t>ジンセイガクエン</t>
    </rPh>
    <phoneticPr fontId="8"/>
  </si>
  <si>
    <t>琴平高等学校</t>
    <rPh sb="0" eb="2">
      <t>コトヒラ</t>
    </rPh>
    <phoneticPr fontId="8"/>
  </si>
  <si>
    <t>琴平</t>
    <rPh sb="0" eb="2">
      <t>コトヒラ</t>
    </rPh>
    <phoneticPr fontId="8"/>
  </si>
  <si>
    <t>高瀬高等学校</t>
    <rPh sb="0" eb="2">
      <t>タカセ</t>
    </rPh>
    <phoneticPr fontId="8"/>
  </si>
  <si>
    <t>高瀬</t>
    <rPh sb="0" eb="2">
      <t>タカセ</t>
    </rPh>
    <phoneticPr fontId="8"/>
  </si>
  <si>
    <t>四国学院大学香川西高等学校</t>
    <rPh sb="0" eb="2">
      <t>シコク</t>
    </rPh>
    <rPh sb="2" eb="4">
      <t>ガクイン</t>
    </rPh>
    <rPh sb="4" eb="6">
      <t>ダイガク</t>
    </rPh>
    <rPh sb="6" eb="8">
      <t>カガワ</t>
    </rPh>
    <rPh sb="8" eb="9">
      <t>ニシ</t>
    </rPh>
    <phoneticPr fontId="8"/>
  </si>
  <si>
    <t>四学香川西</t>
    <rPh sb="0" eb="1">
      <t>ヨン</t>
    </rPh>
    <rPh sb="1" eb="2">
      <t>ガク</t>
    </rPh>
    <rPh sb="2" eb="4">
      <t>カガワ</t>
    </rPh>
    <rPh sb="4" eb="5">
      <t>ニシ</t>
    </rPh>
    <phoneticPr fontId="8"/>
  </si>
  <si>
    <t>笠田高等学校</t>
    <rPh sb="0" eb="1">
      <t>カサ</t>
    </rPh>
    <rPh sb="1" eb="2">
      <t>タ</t>
    </rPh>
    <phoneticPr fontId="8"/>
  </si>
  <si>
    <t>笠田</t>
    <rPh sb="0" eb="1">
      <t>カサ</t>
    </rPh>
    <rPh sb="1" eb="2">
      <t>タ</t>
    </rPh>
    <phoneticPr fontId="8"/>
  </si>
  <si>
    <t>観音寺第一高等学校</t>
    <rPh sb="0" eb="3">
      <t>カンオンジ</t>
    </rPh>
    <rPh sb="3" eb="5">
      <t>ダイイチ</t>
    </rPh>
    <phoneticPr fontId="8"/>
  </si>
  <si>
    <t>観音寺第一</t>
    <rPh sb="0" eb="3">
      <t>カンオンジ</t>
    </rPh>
    <rPh sb="3" eb="5">
      <t>ダイイチ</t>
    </rPh>
    <phoneticPr fontId="8"/>
  </si>
  <si>
    <t>観音寺総合高等学校</t>
    <rPh sb="0" eb="3">
      <t>カンオンジ</t>
    </rPh>
    <rPh sb="3" eb="5">
      <t>ソウゴウ</t>
    </rPh>
    <rPh sb="5" eb="7">
      <t>コウトウ</t>
    </rPh>
    <phoneticPr fontId="8"/>
  </si>
  <si>
    <t>観音寺総合</t>
    <rPh sb="0" eb="3">
      <t>カンオンジ</t>
    </rPh>
    <rPh sb="3" eb="5">
      <t>ソウゴウ</t>
    </rPh>
    <phoneticPr fontId="8"/>
  </si>
  <si>
    <t>聾学校</t>
    <rPh sb="0" eb="1">
      <t>ロウ</t>
    </rPh>
    <rPh sb="1" eb="3">
      <t>ガッコウ</t>
    </rPh>
    <phoneticPr fontId="8"/>
  </si>
  <si>
    <t>聾</t>
    <rPh sb="0" eb="1">
      <t>ロウ</t>
    </rPh>
    <phoneticPr fontId="8"/>
  </si>
  <si>
    <t>禅林学園高等学校</t>
    <rPh sb="0" eb="2">
      <t>ゼンリン</t>
    </rPh>
    <rPh sb="2" eb="4">
      <t>ガクエン</t>
    </rPh>
    <rPh sb="4" eb="6">
      <t>コウトウ</t>
    </rPh>
    <rPh sb="6" eb="8">
      <t>ガッコウ</t>
    </rPh>
    <phoneticPr fontId="8"/>
  </si>
  <si>
    <t>禅林</t>
    <rPh sb="0" eb="2">
      <t>ゼンリン</t>
    </rPh>
    <phoneticPr fontId="8"/>
  </si>
  <si>
    <t>星槎国際高等学校</t>
    <rPh sb="0" eb="2">
      <t>セイサ</t>
    </rPh>
    <rPh sb="2" eb="4">
      <t>コクサイ</t>
    </rPh>
    <rPh sb="4" eb="6">
      <t>コウトウ</t>
    </rPh>
    <rPh sb="6" eb="8">
      <t>ガッコウ</t>
    </rPh>
    <phoneticPr fontId="8"/>
  </si>
  <si>
    <t>星槎</t>
    <rPh sb="0" eb="2">
      <t>セイサ</t>
    </rPh>
    <phoneticPr fontId="2"/>
  </si>
  <si>
    <t>香川高専高松キャンパス</t>
    <rPh sb="0" eb="2">
      <t>カガワ</t>
    </rPh>
    <rPh sb="2" eb="4">
      <t>コウセン</t>
    </rPh>
    <rPh sb="4" eb="6">
      <t>タカマツ</t>
    </rPh>
    <phoneticPr fontId="8"/>
  </si>
  <si>
    <t>香川高専高松</t>
    <rPh sb="0" eb="2">
      <t>カガワ</t>
    </rPh>
    <rPh sb="2" eb="4">
      <t>コウセン</t>
    </rPh>
    <rPh sb="4" eb="6">
      <t>タカマツ</t>
    </rPh>
    <phoneticPr fontId="8"/>
  </si>
  <si>
    <t>香川高専詫間キャンパス</t>
    <rPh sb="0" eb="2">
      <t>カガワ</t>
    </rPh>
    <rPh sb="2" eb="4">
      <t>コウセン</t>
    </rPh>
    <rPh sb="4" eb="6">
      <t>タクマ</t>
    </rPh>
    <phoneticPr fontId="8"/>
  </si>
  <si>
    <t>香川高専詫間</t>
    <rPh sb="0" eb="2">
      <t>カガワ</t>
    </rPh>
    <rPh sb="2" eb="4">
      <t>コウセン</t>
    </rPh>
    <rPh sb="4" eb="6">
      <t>タクマ</t>
    </rPh>
    <phoneticPr fontId="8"/>
  </si>
  <si>
    <t>外部指導者</t>
    <rPh sb="0" eb="2">
      <t>ガイブ</t>
    </rPh>
    <rPh sb="2" eb="5">
      <t>シドウシャ</t>
    </rPh>
    <phoneticPr fontId="1"/>
  </si>
  <si>
    <t>学校名</t>
    <rPh sb="0" eb="1">
      <t>ガク</t>
    </rPh>
    <rPh sb="1" eb="3">
      <t>コウメイ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</si>
  <si>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</si>
  <si>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</si>
  <si>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円</t>
    <rPh sb="0" eb="1">
      <t>エン</t>
    </rPh>
    <phoneticPr fontId="1"/>
  </si>
  <si>
    <t>小中央</t>
  </si>
  <si>
    <t>三本松</t>
  </si>
  <si>
    <t>高松北</t>
  </si>
  <si>
    <t>高松東</t>
  </si>
  <si>
    <t>高中央</t>
  </si>
  <si>
    <t>高松商</t>
  </si>
  <si>
    <t>高松一</t>
  </si>
  <si>
    <t>高桜井</t>
  </si>
  <si>
    <t>高松南</t>
  </si>
  <si>
    <t>香中央</t>
  </si>
  <si>
    <t>高工芸</t>
  </si>
  <si>
    <t>大手高</t>
  </si>
  <si>
    <t>香誠陵</t>
  </si>
  <si>
    <t>高松西</t>
  </si>
  <si>
    <t>坂出商</t>
  </si>
  <si>
    <t>坂出一</t>
  </si>
  <si>
    <t>坂出工</t>
  </si>
  <si>
    <t>丸城西</t>
  </si>
  <si>
    <t>大手丸</t>
  </si>
  <si>
    <t>多度津</t>
  </si>
  <si>
    <t>四香西</t>
  </si>
  <si>
    <t>観総合</t>
  </si>
  <si>
    <t>聾</t>
  </si>
  <si>
    <t>高専高</t>
  </si>
  <si>
    <t>高専詫</t>
  </si>
  <si>
    <t>津　田</t>
    <phoneticPr fontId="1"/>
  </si>
  <si>
    <t>寒　川</t>
    <phoneticPr fontId="1"/>
  </si>
  <si>
    <t>石　田</t>
    <phoneticPr fontId="1"/>
  </si>
  <si>
    <t>志　度</t>
    <phoneticPr fontId="1"/>
  </si>
  <si>
    <t>三　木</t>
    <phoneticPr fontId="1"/>
  </si>
  <si>
    <t>高　松</t>
    <phoneticPr fontId="1"/>
  </si>
  <si>
    <t>英　明</t>
    <phoneticPr fontId="1"/>
  </si>
  <si>
    <t>農　経</t>
    <phoneticPr fontId="1"/>
  </si>
  <si>
    <t>飯　山</t>
    <phoneticPr fontId="1"/>
  </si>
  <si>
    <t>坂　出</t>
    <phoneticPr fontId="1"/>
  </si>
  <si>
    <t>丸　亀</t>
    <phoneticPr fontId="1"/>
  </si>
  <si>
    <t>藤　井</t>
    <phoneticPr fontId="1"/>
  </si>
  <si>
    <t>善　一</t>
    <phoneticPr fontId="1"/>
  </si>
  <si>
    <t>尽　誠</t>
    <phoneticPr fontId="1"/>
  </si>
  <si>
    <t>琴　平</t>
    <phoneticPr fontId="1"/>
  </si>
  <si>
    <t>高　瀬</t>
    <phoneticPr fontId="1"/>
  </si>
  <si>
    <t>笠　田</t>
    <phoneticPr fontId="1"/>
  </si>
  <si>
    <t>観　一</t>
    <phoneticPr fontId="1"/>
  </si>
  <si>
    <t>禅　林</t>
    <phoneticPr fontId="1"/>
  </si>
  <si>
    <t>星　槎</t>
    <phoneticPr fontId="1"/>
  </si>
  <si>
    <t>MS姓</t>
    <rPh sb="2" eb="3">
      <t>セイ</t>
    </rPh>
    <phoneticPr fontId="1"/>
  </si>
  <si>
    <t>MS同姓</t>
    <rPh sb="2" eb="4">
      <t>ドウセイ</t>
    </rPh>
    <phoneticPr fontId="1"/>
  </si>
  <si>
    <t>MS名</t>
    <rPh sb="2" eb="3">
      <t>メイ</t>
    </rPh>
    <phoneticPr fontId="1"/>
  </si>
  <si>
    <t>MS学校</t>
    <rPh sb="2" eb="4">
      <t>ガッコウ</t>
    </rPh>
    <phoneticPr fontId="1"/>
  </si>
  <si>
    <t>MD学校</t>
    <rPh sb="2" eb="4">
      <t>ガッコウ</t>
    </rPh>
    <phoneticPr fontId="1"/>
  </si>
  <si>
    <t>MD姓</t>
    <rPh sb="2" eb="3">
      <t>セイ</t>
    </rPh>
    <phoneticPr fontId="1"/>
  </si>
  <si>
    <t>MD名</t>
    <rPh sb="2" eb="3">
      <t>メイ</t>
    </rPh>
    <phoneticPr fontId="1"/>
  </si>
  <si>
    <t>MD同姓1</t>
    <rPh sb="2" eb="4">
      <t>ドウセイ</t>
    </rPh>
    <phoneticPr fontId="1"/>
  </si>
  <si>
    <t>MD同姓2</t>
    <rPh sb="2" eb="4">
      <t>ドウセイ</t>
    </rPh>
    <phoneticPr fontId="1"/>
  </si>
  <si>
    <t>WS学校</t>
    <phoneticPr fontId="1"/>
  </si>
  <si>
    <t>WS姓</t>
    <phoneticPr fontId="1"/>
  </si>
  <si>
    <t>WS名</t>
    <phoneticPr fontId="1"/>
  </si>
  <si>
    <t>WS同姓</t>
    <phoneticPr fontId="1"/>
  </si>
  <si>
    <t>WD学校</t>
    <phoneticPr fontId="1"/>
  </si>
  <si>
    <t>WD姓</t>
    <phoneticPr fontId="1"/>
  </si>
  <si>
    <t>WD名</t>
    <phoneticPr fontId="1"/>
  </si>
  <si>
    <t>WD同姓1</t>
    <phoneticPr fontId="1"/>
  </si>
  <si>
    <t>WD同姓2</t>
    <phoneticPr fontId="1"/>
  </si>
  <si>
    <t>引率者名
（全員記入）</t>
    <rPh sb="0" eb="3">
      <t>インソツシャ</t>
    </rPh>
    <rPh sb="3" eb="4">
      <t>メイ</t>
    </rPh>
    <rPh sb="6" eb="8">
      <t>ゼンイン</t>
    </rPh>
    <rPh sb="8" eb="10">
      <t>キニュウ</t>
    </rPh>
    <phoneticPr fontId="1"/>
  </si>
  <si>
    <t>本部席運営者
（男子）※１名</t>
    <rPh sb="0" eb="2">
      <t>ホンブ</t>
    </rPh>
    <rPh sb="2" eb="3">
      <t>セキ</t>
    </rPh>
    <rPh sb="3" eb="5">
      <t>ウンエイ</t>
    </rPh>
    <rPh sb="5" eb="6">
      <t>シャ</t>
    </rPh>
    <rPh sb="8" eb="10">
      <t>ダンシ</t>
    </rPh>
    <rPh sb="13" eb="14">
      <t>メイ</t>
    </rPh>
    <phoneticPr fontId="1"/>
  </si>
  <si>
    <t>学校長</t>
    <rPh sb="0" eb="3">
      <t>ガッコウチョウ</t>
    </rPh>
    <phoneticPr fontId="1"/>
  </si>
  <si>
    <t>※外部指導者は当該校長が認めた者に限る。
※外部指導者は引率できません。</t>
    <rPh sb="1" eb="3">
      <t>ガイブ</t>
    </rPh>
    <rPh sb="3" eb="6">
      <t>シドウシャ</t>
    </rPh>
    <rPh sb="7" eb="9">
      <t>トウガイ</t>
    </rPh>
    <rPh sb="9" eb="10">
      <t>コウ</t>
    </rPh>
    <rPh sb="11" eb="12">
      <t>コウチョウ</t>
    </rPh>
    <rPh sb="12" eb="13">
      <t>ミト</t>
    </rPh>
    <rPh sb="15" eb="16">
      <t>モノ</t>
    </rPh>
    <rPh sb="17" eb="18">
      <t>カギ</t>
    </rPh>
    <rPh sb="22" eb="24">
      <t>ガイブ</t>
    </rPh>
    <rPh sb="24" eb="27">
      <t>シドウシャ</t>
    </rPh>
    <rPh sb="28" eb="30">
      <t>インソツ</t>
    </rPh>
    <phoneticPr fontId="1"/>
  </si>
  <si>
    <t>７００円×延べ</t>
    <rPh sb="3" eb="4">
      <t>エン</t>
    </rPh>
    <rPh sb="5" eb="6">
      <t>ノ</t>
    </rPh>
    <phoneticPr fontId="1"/>
  </si>
  <si>
    <t>本部席運営者
（女子）※１名</t>
    <rPh sb="0" eb="2">
      <t>ホンブ</t>
    </rPh>
    <rPh sb="2" eb="3">
      <t>セキ</t>
    </rPh>
    <rPh sb="3" eb="5">
      <t>ウンエイ</t>
    </rPh>
    <rPh sb="5" eb="6">
      <t>シャ</t>
    </rPh>
    <rPh sb="8" eb="10">
      <t>ジョシ</t>
    </rPh>
    <rPh sb="13" eb="14">
      <t>メイ</t>
    </rPh>
    <phoneticPr fontId="1"/>
  </si>
  <si>
    <t>第４２回全日本ジュニア選手権大会香川県予選会申込書</t>
  </si>
  <si>
    <t>（選手名簿は校内ランキング順に記入のこと。組み合わせの参考にします。）</t>
    <rPh sb="1" eb="5">
      <t>センシュメイボ</t>
    </rPh>
    <rPh sb="6" eb="8">
      <t>コウナイ</t>
    </rPh>
    <rPh sb="13" eb="14">
      <t>ジュン</t>
    </rPh>
    <rPh sb="15" eb="17">
      <t>キニュウ</t>
    </rPh>
    <rPh sb="21" eb="22">
      <t>ク</t>
    </rPh>
    <rPh sb="23" eb="24">
      <t>ア</t>
    </rPh>
    <rPh sb="27" eb="29">
      <t>サンコウ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</si>
</sst>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[$-411]ggge&quot;年&quot;m&quot;月&quot;d&quot;日&quot;;@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 wrapText="1" shrinkToFit="1"/>
    </xf>
    <xf numFmtId="0" fontId="4" fillId="0" borderId="0" xfId="0" applyFont="1" applyFill="1" applyBorder="1" applyAlignment="1" applyProtection="1">
      <alignment vertical="center" shrinkToFit="1"/>
    </xf>
    <xf numFmtId="176" fontId="0" fillId="0" borderId="0" xfId="0" applyNumberFormat="1" applyFont="1" applyAlignment="1" applyProtection="1">
      <alignment horizontal="center" vertical="center" shrinkToFit="1"/>
    </xf>
    <xf numFmtId="176" fontId="0" fillId="0" borderId="0" xfId="0" applyNumberFormat="1" applyFont="1" applyFill="1" applyAlignment="1" applyProtection="1">
      <alignment shrinkToFit="1"/>
    </xf>
    <xf numFmtId="176" fontId="0" fillId="2" borderId="0" xfId="0" applyNumberFormat="1" applyFont="1" applyFill="1" applyAlignment="1" applyProtection="1">
      <alignment horizontal="center" vertical="center" shrinkToFit="1"/>
    </xf>
    <xf numFmtId="176" fontId="0" fillId="0" borderId="0" xfId="0" applyNumberFormat="1" applyFont="1" applyFill="1" applyAlignment="1" applyProtection="1">
      <alignment horizontal="center" vertical="center" shrinkToFit="1"/>
    </xf>
    <xf numFmtId="176" fontId="0" fillId="3" borderId="0" xfId="0" applyNumberFormat="1" applyFont="1" applyFill="1" applyAlignment="1" applyProtection="1">
      <alignment horizontal="center" vertical="center" shrinkToFit="1"/>
    </xf>
    <xf numFmtId="176" fontId="0" fillId="3" borderId="0" xfId="0" applyNumberFormat="1" applyFont="1" applyFill="1" applyAlignment="1" applyProtection="1">
      <alignment vertical="center" shrinkToFit="1"/>
    </xf>
    <xf numFmtId="176" fontId="0" fillId="0" borderId="0" xfId="0" applyNumberFormat="1" applyFont="1" applyAlignment="1" applyProtection="1">
      <alignment shrinkToFit="1"/>
    </xf>
    <xf numFmtId="176" fontId="0" fillId="0" borderId="0" xfId="0" applyNumberFormat="1" applyFont="1" applyAlignment="1" applyProtection="1">
      <alignment horizontal="center" shrinkToFit="1"/>
    </xf>
    <xf numFmtId="0" fontId="6" fillId="0" borderId="33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7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top"/>
    </xf>
    <xf numFmtId="0" fontId="0" fillId="0" borderId="0" xfId="0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left" vertical="center"/>
    </xf>
    <xf numFmtId="0" fontId="4" fillId="4" borderId="0" xfId="0" quotePrefix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distributed" vertical="center" indent="1"/>
      <protection locked="0"/>
    </xf>
    <xf numFmtId="177" fontId="4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/>
    </xf>
    <xf numFmtId="0" fontId="0" fillId="0" borderId="23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0" fillId="0" borderId="43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 vertical="center"/>
    </xf>
    <xf numFmtId="0" fontId="9" fillId="0" borderId="22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wrapText="1"/>
    </xf>
    <xf numFmtId="0" fontId="4" fillId="0" borderId="32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 shrinkToFit="1"/>
      <protection locked="0"/>
    </xf>
    <xf numFmtId="0" fontId="2" fillId="0" borderId="35" xfId="0" applyFont="1" applyFill="1" applyBorder="1" applyAlignment="1" applyProtection="1">
      <alignment horizontal="center" vertical="center" shrinkToFit="1"/>
      <protection locked="0"/>
    </xf>
    <xf numFmtId="0" fontId="2" fillId="0" borderId="36" xfId="0" applyFont="1" applyFill="1" applyBorder="1" applyAlignment="1" applyProtection="1">
      <alignment horizontal="center" vertical="center" shrinkToFit="1"/>
      <protection locked="0"/>
    </xf>
    <xf numFmtId="0" fontId="2" fillId="0" borderId="39" xfId="0" applyFont="1" applyFill="1" applyBorder="1" applyAlignment="1" applyProtection="1">
      <alignment horizontal="center" vertical="center" shrinkToFit="1"/>
      <protection locked="0"/>
    </xf>
    <xf numFmtId="0" fontId="2" fillId="0" borderId="31" xfId="0" applyFont="1" applyFill="1" applyBorder="1" applyAlignment="1" applyProtection="1">
      <alignment horizontal="center" vertical="center" shrinkToFit="1"/>
      <protection locked="0"/>
    </xf>
    <xf numFmtId="0" fontId="2" fillId="0" borderId="33" xfId="0" applyFont="1" applyFill="1" applyBorder="1" applyAlignment="1" applyProtection="1">
      <alignment horizontal="center" vertical="center" shrinkToFit="1"/>
      <protection locked="0"/>
    </xf>
    <xf numFmtId="0" fontId="4" fillId="0" borderId="34" xfId="0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center" vertical="center" shrinkToFit="1"/>
    </xf>
    <xf numFmtId="0" fontId="7" fillId="0" borderId="35" xfId="0" applyFont="1" applyFill="1" applyBorder="1" applyAlignment="1" applyProtection="1">
      <alignment horizontal="center" vertical="center" shrinkToFit="1"/>
    </xf>
    <xf numFmtId="0" fontId="0" fillId="0" borderId="35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 shrinkToFit="1"/>
    </xf>
    <xf numFmtId="0" fontId="2" fillId="0" borderId="33" xfId="0" applyFont="1" applyFill="1" applyBorder="1" applyAlignment="1" applyProtection="1">
      <alignment horizontal="center" vertical="center" shrinkToFit="1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center" vertical="center"/>
    </xf>
    <xf numFmtId="0" fontId="13" fillId="0" borderId="44" xfId="0" applyFont="1" applyFill="1" applyBorder="1" applyAlignment="1" applyProtection="1">
      <alignment horizontal="center" vertical="center" shrinkToFit="1"/>
    </xf>
    <xf numFmtId="0" fontId="14" fillId="0" borderId="44" xfId="0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S18"/>
  <sheetViews>
    <sheetView tabSelected="1" zoomScaleNormal="100" zoomScaleSheetLayoutView="85" workbookViewId="0">
      <selection activeCell="L1" sqref="L1"/>
    </sheetView>
  </sheetViews>
  <sheetFormatPr defaultRowHeight="14.25"/>
  <cols>
    <col min="1" max="1" width="5" style="15" customWidth="1"/>
    <col min="2" max="3" width="9.625" style="15" customWidth="1"/>
    <col min="4" max="4" width="6.875" style="15" customWidth="1"/>
    <col min="5" max="5" width="4.625" style="15" customWidth="1"/>
    <col min="6" max="6" width="9.625" style="15" customWidth="1"/>
    <col min="7" max="7" width="5" style="15" customWidth="1"/>
    <col min="8" max="9" width="9.625" style="15" customWidth="1"/>
    <col min="10" max="10" width="6.875" style="15" customWidth="1"/>
    <col min="11" max="11" width="4.625" style="15" customWidth="1"/>
    <col min="12" max="12" width="9.625" style="15" customWidth="1"/>
    <col min="13" max="13" width="2.625" style="15" customWidth="1"/>
    <col min="14" max="14" width="9" style="15"/>
    <col min="15" max="19" width="9" style="31" hidden="1" customWidth="1"/>
    <col min="20" max="16384" width="9" style="15"/>
  </cols>
  <sheetData>
    <row r="1" spans="1:19" ht="30" customHeight="1" thickBot="1">
      <c r="A1" s="84" t="s">
        <v>177</v>
      </c>
      <c r="B1" s="85"/>
      <c r="C1" s="85"/>
      <c r="D1" s="85"/>
      <c r="E1" s="85"/>
      <c r="F1" s="85"/>
      <c r="G1" s="85"/>
      <c r="H1" s="85"/>
      <c r="I1" s="92" t="s">
        <v>106</v>
      </c>
      <c r="J1" s="86" t="s">
        <v>9</v>
      </c>
      <c r="K1" s="87"/>
      <c r="L1" s="14"/>
    </row>
    <row r="2" spans="1:19" ht="30" customHeight="1" thickBot="1">
      <c r="A2" s="90" t="s">
        <v>104</v>
      </c>
      <c r="B2" s="91"/>
      <c r="C2" s="88" t="str">
        <f>IF(L1=0,"",VLOOKUP(抽選作業用!B1,抽選作業用!AB2:AE46,2))</f>
        <v/>
      </c>
      <c r="D2" s="88" t="e">
        <f>IF(#REF!=0,"",VLOOKUP(抽選作業用!A2,抽選作業用!AE1:AF45,2))</f>
        <v>#REF!</v>
      </c>
      <c r="E2" s="88" t="e">
        <f>IF(#REF!=0,"",VLOOKUP(抽選作業用!B2,抽選作業用!AD1:AG45,2))</f>
        <v>#REF!</v>
      </c>
      <c r="F2" s="89" t="e">
        <f>IF(#REF!=0,"",VLOOKUP(抽選作業用!A3,抽選作業用!AF1:AH45,2))</f>
        <v>#REF!</v>
      </c>
      <c r="G2" s="74" t="s">
        <v>171</v>
      </c>
      <c r="H2" s="75"/>
      <c r="I2" s="79"/>
      <c r="J2" s="80"/>
      <c r="K2" s="80"/>
      <c r="L2" s="81"/>
    </row>
    <row r="3" spans="1:19" ht="30" customHeight="1" thickBot="1">
      <c r="A3" s="82" t="s">
        <v>172</v>
      </c>
      <c r="B3" s="83"/>
      <c r="C3" s="76"/>
      <c r="D3" s="77"/>
      <c r="E3" s="77"/>
      <c r="F3" s="78"/>
      <c r="G3" s="82" t="s">
        <v>103</v>
      </c>
      <c r="H3" s="83"/>
      <c r="I3" s="76"/>
      <c r="J3" s="77"/>
      <c r="K3" s="77"/>
      <c r="L3" s="78"/>
      <c r="M3" s="16"/>
    </row>
    <row r="4" spans="1:19" ht="30" customHeight="1">
      <c r="A4" s="1"/>
      <c r="B4" s="1"/>
      <c r="C4" s="2"/>
      <c r="D4" s="3"/>
      <c r="E4" s="4"/>
      <c r="F4" s="5"/>
      <c r="G4" s="73" t="s">
        <v>174</v>
      </c>
      <c r="H4" s="73"/>
      <c r="I4" s="73"/>
      <c r="J4" s="73"/>
      <c r="K4" s="73"/>
      <c r="L4" s="73"/>
      <c r="M4" s="16"/>
    </row>
    <row r="5" spans="1:19" ht="18.75" customHeight="1" thickBot="1">
      <c r="A5" s="56" t="s">
        <v>178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9" ht="18.75" customHeight="1" thickBot="1">
      <c r="A6" s="65" t="s">
        <v>0</v>
      </c>
      <c r="B6" s="66"/>
      <c r="C6" s="66"/>
      <c r="D6" s="66"/>
      <c r="E6" s="66"/>
      <c r="F6" s="67"/>
      <c r="G6" s="59" t="s">
        <v>1</v>
      </c>
      <c r="H6" s="60"/>
      <c r="I6" s="60"/>
      <c r="J6" s="60"/>
      <c r="K6" s="60"/>
      <c r="L6" s="61"/>
    </row>
    <row r="7" spans="1:19" ht="26.25" customHeight="1" thickTop="1">
      <c r="A7" s="17" t="s">
        <v>8</v>
      </c>
      <c r="B7" s="63" t="s">
        <v>6</v>
      </c>
      <c r="C7" s="64"/>
      <c r="D7" s="18" t="s">
        <v>2</v>
      </c>
      <c r="E7" s="63" t="s">
        <v>7</v>
      </c>
      <c r="F7" s="68"/>
      <c r="G7" s="17" t="s">
        <v>8</v>
      </c>
      <c r="H7" s="63" t="s">
        <v>6</v>
      </c>
      <c r="I7" s="64"/>
      <c r="J7" s="18" t="s">
        <v>2</v>
      </c>
      <c r="K7" s="63" t="s">
        <v>7</v>
      </c>
      <c r="L7" s="68"/>
    </row>
    <row r="8" spans="1:19" ht="30" customHeight="1">
      <c r="A8" s="19">
        <v>1</v>
      </c>
      <c r="B8" s="20" ph="1"/>
      <c r="C8" s="21" ph="1"/>
      <c r="D8" s="22"/>
      <c r="E8" s="23"/>
      <c r="F8" s="24" t="str">
        <f>IF(B8="","",IF(COUNTIFS($B$8:$B$11,B8)&gt;1,"同姓",""))</f>
        <v/>
      </c>
      <c r="G8" s="57">
        <v>1</v>
      </c>
      <c r="H8" s="25" ph="1"/>
      <c r="I8" s="26" ph="1"/>
      <c r="J8" s="27"/>
      <c r="K8" s="28"/>
      <c r="L8" s="29" t="str">
        <f t="shared" ref="L8:L13" si="0">IF(H8="","",IF(COUNTIFS($H$8:$H$11,H8)&gt;1,"同姓",""))</f>
        <v/>
      </c>
      <c r="O8" s="53" t="str">
        <f t="shared" ref="O8:P9" si="1">IF(B8="","",IF(OR(LEN(B8)&gt;=3,LEN(B8)=1),B8,LEFT(B8,1)&amp;"　"&amp;RIGHT(B8,1)))</f>
        <v/>
      </c>
      <c r="P8" s="53" t="str">
        <f t="shared" si="1"/>
        <v/>
      </c>
      <c r="R8" s="53" t="str">
        <f t="shared" ref="R8:S13" si="2">IF(H8="","",IF(OR(LEN(H8)&gt;=3,LEN(H8)=1),H8,LEFT(H8,1)&amp;"　"&amp;RIGHT(H8,1)))</f>
        <v/>
      </c>
      <c r="S8" s="53" t="str">
        <f t="shared" si="2"/>
        <v/>
      </c>
    </row>
    <row r="9" spans="1:19" ht="30" customHeight="1" thickBot="1">
      <c r="A9" s="32">
        <v>2</v>
      </c>
      <c r="B9" s="25" ph="1"/>
      <c r="C9" s="26" ph="1"/>
      <c r="D9" s="27"/>
      <c r="E9" s="33"/>
      <c r="F9" s="34" t="str">
        <f>IF(B9="","",IF(COUNTIFS($B$8:$B$11,B9)&gt;1,"同姓",""))</f>
        <v/>
      </c>
      <c r="G9" s="58"/>
      <c r="H9" s="35" ph="1"/>
      <c r="I9" s="36" ph="1"/>
      <c r="J9" s="37"/>
      <c r="K9" s="38"/>
      <c r="L9" s="39" t="str">
        <f t="shared" si="0"/>
        <v/>
      </c>
      <c r="O9" s="53" t="str">
        <f t="shared" si="1"/>
        <v/>
      </c>
      <c r="P9" s="53" t="str">
        <f t="shared" si="1"/>
        <v/>
      </c>
      <c r="R9" s="53" t="str">
        <f t="shared" si="2"/>
        <v/>
      </c>
      <c r="S9" s="53" t="str">
        <f t="shared" si="2"/>
        <v/>
      </c>
    </row>
    <row r="10" spans="1:19" ht="30" customHeight="1">
      <c r="A10" s="40"/>
      <c r="B10" s="41"/>
      <c r="C10" s="41"/>
      <c r="D10" s="40"/>
      <c r="E10" s="40"/>
      <c r="F10" s="40"/>
      <c r="G10" s="57">
        <v>2</v>
      </c>
      <c r="H10" s="25" ph="1"/>
      <c r="I10" s="26" ph="1"/>
      <c r="J10" s="27"/>
      <c r="K10" s="28"/>
      <c r="L10" s="29" t="str">
        <f t="shared" si="0"/>
        <v/>
      </c>
      <c r="O10" s="30"/>
      <c r="P10" s="30"/>
      <c r="R10" s="53" t="str">
        <f t="shared" si="2"/>
        <v/>
      </c>
      <c r="S10" s="53" t="str">
        <f t="shared" si="2"/>
        <v/>
      </c>
    </row>
    <row r="11" spans="1:19" ht="30" customHeight="1" thickBot="1">
      <c r="A11" s="16"/>
      <c r="B11" s="2"/>
      <c r="C11" s="2"/>
      <c r="D11" s="16"/>
      <c r="E11" s="16"/>
      <c r="F11" s="16"/>
      <c r="G11" s="62"/>
      <c r="H11" s="42" ph="1"/>
      <c r="I11" s="43" ph="1"/>
      <c r="J11" s="44"/>
      <c r="K11" s="45"/>
      <c r="L11" s="46" t="str">
        <f t="shared" si="0"/>
        <v/>
      </c>
      <c r="O11" s="30"/>
      <c r="P11" s="30"/>
      <c r="R11" s="53" t="str">
        <f t="shared" si="2"/>
        <v/>
      </c>
      <c r="S11" s="53" t="str">
        <f t="shared" si="2"/>
        <v/>
      </c>
    </row>
    <row r="12" spans="1:19" ht="23.25" customHeight="1">
      <c r="A12" s="47"/>
      <c r="B12" s="48"/>
      <c r="C12" s="48"/>
      <c r="D12" s="48"/>
      <c r="E12" s="48"/>
      <c r="F12" s="48"/>
      <c r="G12" s="40"/>
      <c r="H12" s="41"/>
      <c r="I12" s="41"/>
      <c r="J12" s="40"/>
      <c r="K12" s="40"/>
      <c r="L12" s="40" t="str">
        <f t="shared" si="0"/>
        <v/>
      </c>
      <c r="R12" s="30" t="str">
        <f t="shared" si="2"/>
        <v/>
      </c>
      <c r="S12" s="30" t="str">
        <f t="shared" si="2"/>
        <v/>
      </c>
    </row>
    <row r="13" spans="1:19" ht="23.25" customHeight="1">
      <c r="A13" s="72" t="s">
        <v>4</v>
      </c>
      <c r="B13" s="72"/>
      <c r="C13" s="49"/>
      <c r="D13" s="49"/>
      <c r="E13" s="49"/>
      <c r="G13" s="16"/>
      <c r="H13" s="2"/>
      <c r="I13" s="2"/>
      <c r="J13" s="16"/>
      <c r="K13" s="16"/>
      <c r="L13" s="16" t="str">
        <f t="shared" si="0"/>
        <v/>
      </c>
      <c r="R13" s="30" t="str">
        <f t="shared" si="2"/>
        <v/>
      </c>
      <c r="S13" s="30" t="str">
        <f t="shared" si="2"/>
        <v/>
      </c>
    </row>
    <row r="14" spans="1:19" ht="23.25" customHeight="1">
      <c r="A14" s="72" t="s">
        <v>175</v>
      </c>
      <c r="B14" s="72"/>
      <c r="C14" s="69">
        <f>700*(COUNTA(B8:B9,H8:H11))</f>
        <v>0</v>
      </c>
      <c r="D14" s="69"/>
      <c r="F14" s="50" t="s">
        <v>5</v>
      </c>
    </row>
    <row r="15" spans="1:19" ht="23.25" customHeight="1">
      <c r="A15" s="70" t="str">
        <f>COUNTA(B8:B9,H8:H11)&amp;"　　名"</f>
        <v>0　　名</v>
      </c>
      <c r="B15" s="71"/>
      <c r="C15" s="69"/>
      <c r="D15" s="69"/>
      <c r="E15" s="15" t="s">
        <v>107</v>
      </c>
      <c r="F15" s="55"/>
      <c r="G15" s="55"/>
      <c r="H15" s="55"/>
      <c r="I15" s="51" t="s">
        <v>173</v>
      </c>
      <c r="J15" s="54"/>
      <c r="K15" s="54"/>
      <c r="L15" s="54"/>
    </row>
    <row r="16" spans="1:19">
      <c r="E16" s="50"/>
      <c r="F16" s="50"/>
    </row>
    <row r="17" spans="4:6">
      <c r="E17" s="52"/>
      <c r="F17" s="52"/>
    </row>
    <row r="18" spans="4:6">
      <c r="D18" s="52"/>
      <c r="E18" s="52"/>
      <c r="F18" s="52"/>
    </row>
  </sheetData>
  <sheetProtection sheet="1" selectLockedCells="1"/>
  <mergeCells count="26">
    <mergeCell ref="A1:H1"/>
    <mergeCell ref="J1:K1"/>
    <mergeCell ref="C2:F2"/>
    <mergeCell ref="A2:B2"/>
    <mergeCell ref="A3:B3"/>
    <mergeCell ref="C3:F3"/>
    <mergeCell ref="G4:L4"/>
    <mergeCell ref="G2:H2"/>
    <mergeCell ref="I3:L3"/>
    <mergeCell ref="I2:L2"/>
    <mergeCell ref="G3:H3"/>
    <mergeCell ref="J15:L15"/>
    <mergeCell ref="F15:H15"/>
    <mergeCell ref="A5:L5"/>
    <mergeCell ref="G8:G9"/>
    <mergeCell ref="G6:L6"/>
    <mergeCell ref="G10:G11"/>
    <mergeCell ref="H7:I7"/>
    <mergeCell ref="A6:F6"/>
    <mergeCell ref="B7:C7"/>
    <mergeCell ref="K7:L7"/>
    <mergeCell ref="E7:F7"/>
    <mergeCell ref="C14:D15"/>
    <mergeCell ref="A15:B15"/>
    <mergeCell ref="A13:B13"/>
    <mergeCell ref="A14:B14"/>
  </mergeCells>
  <phoneticPr fontId="5" alignment="distributed"/>
  <conditionalFormatting sqref="L1 I2:L3 B8:D9 H8:J11 F15:H15 J15:L15 C3:F3">
    <cfRule type="cellIs" dxfId="2" priority="1" operator="equal">
      <formula>""</formula>
    </cfRule>
  </conditionalFormatting>
  <dataValidations count="2">
    <dataValidation type="list" allowBlank="1" showInputMessage="1" showErrorMessage="1" sqref="K13" xr:uid="{00000000-0002-0000-0000-000000000000}">
      <formula1>#REF!</formula1>
    </dataValidation>
    <dataValidation type="custom" allowBlank="1" showInputMessage="1" showErrorMessage="1" error="スペースが入力されています" sqref="B8:C9 H8:I11" xr:uid="{2169880F-1623-4AC3-B623-3AD92EA5ABF5}">
      <formula1>AND(ISERROR(FIND(" ",B8)),ISERROR(FIND("　",B8)))</formula1>
    </dataValidation>
  </dataValidations>
  <printOptions horizontalCentered="1" verticalCentered="1"/>
  <pageMargins left="0.39370078740157483" right="0.39370078740157483" top="0.19685039370078741" bottom="0.19685039370078741" header="0" footer="0"/>
  <pageSetup paperSize="9" orientation="portrait" r:id="rId1"/>
  <headerFooter scaleWithDoc="0"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S18"/>
  <sheetViews>
    <sheetView zoomScaleNormal="100" zoomScaleSheetLayoutView="85" workbookViewId="0">
      <selection activeCell="L1" sqref="L1"/>
    </sheetView>
  </sheetViews>
  <sheetFormatPr defaultRowHeight="13.5"/>
  <cols>
    <col min="1" max="1" width="5" style="15" customWidth="1"/>
    <col min="2" max="3" width="9.625" style="15" customWidth="1"/>
    <col min="4" max="4" width="6.875" style="15" customWidth="1"/>
    <col min="5" max="5" width="4.625" style="15" customWidth="1"/>
    <col min="6" max="6" width="9.625" style="15" customWidth="1"/>
    <col min="7" max="7" width="5" style="15" customWidth="1"/>
    <col min="8" max="9" width="9.625" style="15" customWidth="1"/>
    <col min="10" max="10" width="6.875" style="15" customWidth="1"/>
    <col min="11" max="11" width="4.625" style="15" customWidth="1"/>
    <col min="12" max="12" width="9.625" style="15" customWidth="1"/>
    <col min="13" max="13" width="2.625" style="15" customWidth="1"/>
    <col min="14" max="14" width="9" style="15"/>
    <col min="15" max="19" width="9" style="15" hidden="1" customWidth="1"/>
    <col min="20" max="16384" width="9" style="15"/>
  </cols>
  <sheetData>
    <row r="1" spans="1:19" ht="30" customHeight="1" thickBot="1">
      <c r="A1" s="84" t="str">
        <f>男子!A1</f>
        <v>第４２回全日本ジュニア選手権大会香川県予選会申込書</v>
      </c>
      <c r="B1" s="85"/>
      <c r="C1" s="85"/>
      <c r="D1" s="85"/>
      <c r="E1" s="85"/>
      <c r="F1" s="85"/>
      <c r="G1" s="85"/>
      <c r="H1" s="85"/>
      <c r="I1" s="93" t="s">
        <v>105</v>
      </c>
      <c r="J1" s="86" t="s">
        <v>9</v>
      </c>
      <c r="K1" s="87"/>
      <c r="L1" s="14"/>
    </row>
    <row r="2" spans="1:19" ht="30" customHeight="1" thickBot="1">
      <c r="A2" s="90" t="s">
        <v>104</v>
      </c>
      <c r="B2" s="91"/>
      <c r="C2" s="88" t="str">
        <f>IF(L1=0,"",VLOOKUP(抽選作業用!B1,抽選作業用!AB2:AE46,2))</f>
        <v/>
      </c>
      <c r="D2" s="88" t="e">
        <f>IF(#REF!=0,"",VLOOKUP(抽選作業用!A2,抽選作業用!AE1:AF45,2))</f>
        <v>#REF!</v>
      </c>
      <c r="E2" s="88" t="e">
        <f>IF(#REF!=0,"",VLOOKUP(抽選作業用!B2,抽選作業用!AD1:AG45,2))</f>
        <v>#REF!</v>
      </c>
      <c r="F2" s="89" t="e">
        <f>IF(#REF!=0,"",VLOOKUP(抽選作業用!A3,抽選作業用!AF1:AH45,2))</f>
        <v>#REF!</v>
      </c>
      <c r="G2" s="74" t="s">
        <v>171</v>
      </c>
      <c r="H2" s="75"/>
      <c r="I2" s="79"/>
      <c r="J2" s="80"/>
      <c r="K2" s="80"/>
      <c r="L2" s="81"/>
    </row>
    <row r="3" spans="1:19" ht="30" customHeight="1" thickBot="1">
      <c r="A3" s="82" t="s">
        <v>176</v>
      </c>
      <c r="B3" s="83"/>
      <c r="C3" s="76"/>
      <c r="D3" s="77"/>
      <c r="E3" s="77"/>
      <c r="F3" s="78"/>
      <c r="G3" s="82" t="s">
        <v>103</v>
      </c>
      <c r="H3" s="83"/>
      <c r="I3" s="76"/>
      <c r="J3" s="77"/>
      <c r="K3" s="77"/>
      <c r="L3" s="78"/>
    </row>
    <row r="4" spans="1:19" ht="30" customHeight="1">
      <c r="A4" s="1"/>
      <c r="B4" s="1"/>
      <c r="C4" s="2"/>
      <c r="D4" s="3"/>
      <c r="E4" s="4"/>
      <c r="F4" s="5"/>
      <c r="G4" s="73" t="s">
        <v>174</v>
      </c>
      <c r="H4" s="73"/>
      <c r="I4" s="73"/>
      <c r="J4" s="73"/>
      <c r="K4" s="73"/>
      <c r="L4" s="73"/>
      <c r="M4" s="16"/>
    </row>
    <row r="5" spans="1:19" ht="18.75" customHeight="1" thickBot="1">
      <c r="A5" s="56" t="s">
        <v>178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9" ht="18.75" customHeight="1" thickBot="1">
      <c r="A6" s="65" t="s">
        <v>0</v>
      </c>
      <c r="B6" s="66"/>
      <c r="C6" s="66"/>
      <c r="D6" s="66"/>
      <c r="E6" s="66"/>
      <c r="F6" s="67"/>
      <c r="G6" s="59" t="s">
        <v>1</v>
      </c>
      <c r="H6" s="60"/>
      <c r="I6" s="60"/>
      <c r="J6" s="60"/>
      <c r="K6" s="60"/>
      <c r="L6" s="61"/>
    </row>
    <row r="7" spans="1:19" ht="26.25" customHeight="1" thickTop="1">
      <c r="A7" s="17" t="s">
        <v>8</v>
      </c>
      <c r="B7" s="63" t="s">
        <v>6</v>
      </c>
      <c r="C7" s="64"/>
      <c r="D7" s="18" t="s">
        <v>2</v>
      </c>
      <c r="E7" s="63" t="s">
        <v>7</v>
      </c>
      <c r="F7" s="68"/>
      <c r="G7" s="17" t="s">
        <v>8</v>
      </c>
      <c r="H7" s="63" t="s">
        <v>6</v>
      </c>
      <c r="I7" s="64"/>
      <c r="J7" s="18" t="s">
        <v>2</v>
      </c>
      <c r="K7" s="63" t="s">
        <v>7</v>
      </c>
      <c r="L7" s="68"/>
    </row>
    <row r="8" spans="1:19" ht="30" customHeight="1">
      <c r="A8" s="19">
        <v>1</v>
      </c>
      <c r="B8" s="20" ph="1"/>
      <c r="C8" s="21" ph="1"/>
      <c r="D8" s="22"/>
      <c r="E8" s="23"/>
      <c r="F8" s="24" t="str">
        <f>IF(B8="","",IF(COUNTIFS($B$8:$B$11,B8)&gt;1,"同姓",""))</f>
        <v/>
      </c>
      <c r="G8" s="57">
        <v>1</v>
      </c>
      <c r="H8" s="25" ph="1"/>
      <c r="I8" s="26" ph="1"/>
      <c r="J8" s="27"/>
      <c r="K8" s="28"/>
      <c r="L8" s="29" t="str">
        <f t="shared" ref="L8:L13" si="0">IF(H8="","",IF(COUNTIFS($H$8:$H$11,H8)&gt;1,"同姓",""))</f>
        <v/>
      </c>
      <c r="O8" s="53" t="str">
        <f>IF(B8="","",IF(OR(LEN(B8)&gt;=3,LEN(B8)=1),B8,LEFT(B8,1)&amp;"　"&amp;RIGHT(B8,1)))</f>
        <v/>
      </c>
      <c r="P8" s="53" t="str">
        <f>IF(C8="","",IF(OR(LEN(C8)&gt;=3,LEN(C8)=1),C8,LEFT(C8,1)&amp;"　"&amp;RIGHT(C8,1)))</f>
        <v/>
      </c>
      <c r="Q8" s="31"/>
      <c r="R8" s="53" t="str">
        <f>IF(H8="","",IF(OR(LEN(H8)&gt;=3,LEN(H8)=1),H8,LEFT(H8,1)&amp;"　"&amp;RIGHT(H8,1)))</f>
        <v/>
      </c>
      <c r="S8" s="53" t="str">
        <f>IF(I8="","",IF(OR(LEN(I8)&gt;=3,LEN(I8)=1),I8,LEFT(I8,1)&amp;"　"&amp;RIGHT(I8,1)))</f>
        <v/>
      </c>
    </row>
    <row r="9" spans="1:19" ht="30" customHeight="1" thickBot="1">
      <c r="A9" s="32">
        <v>2</v>
      </c>
      <c r="B9" s="25" ph="1"/>
      <c r="C9" s="26" ph="1"/>
      <c r="D9" s="27"/>
      <c r="E9" s="33"/>
      <c r="F9" s="34" t="str">
        <f>IF(B9="","",IF(COUNTIFS($B$8:$B$11,B9)&gt;1,"同姓",""))</f>
        <v/>
      </c>
      <c r="G9" s="58"/>
      <c r="H9" s="35" ph="1"/>
      <c r="I9" s="36" ph="1"/>
      <c r="J9" s="37"/>
      <c r="K9" s="38"/>
      <c r="L9" s="39" t="str">
        <f t="shared" si="0"/>
        <v/>
      </c>
      <c r="O9" s="53" t="str">
        <f t="shared" ref="O9:P9" si="1">IF(B9="","",IF(OR(LEN(B9)&gt;=3,LEN(B9)=1),B9,LEFT(B9,1)&amp;"　"&amp;RIGHT(B9,1)))</f>
        <v/>
      </c>
      <c r="P9" s="53" t="str">
        <f t="shared" si="1"/>
        <v/>
      </c>
      <c r="Q9" s="31"/>
      <c r="R9" s="53" t="str">
        <f t="shared" ref="R9:S13" si="2">IF(H9="","",IF(OR(LEN(H9)&gt;=3,LEN(H9)=1),H9,LEFT(H9,1)&amp;"　"&amp;RIGHT(H9,1)))</f>
        <v/>
      </c>
      <c r="S9" s="53" t="str">
        <f t="shared" si="2"/>
        <v/>
      </c>
    </row>
    <row r="10" spans="1:19" ht="30" customHeight="1">
      <c r="A10" s="40"/>
      <c r="B10" s="41"/>
      <c r="C10" s="41"/>
      <c r="D10" s="40"/>
      <c r="E10" s="40"/>
      <c r="F10" s="40"/>
      <c r="G10" s="57">
        <v>2</v>
      </c>
      <c r="H10" s="25" ph="1"/>
      <c r="I10" s="26" ph="1"/>
      <c r="J10" s="27"/>
      <c r="K10" s="28"/>
      <c r="L10" s="29" t="str">
        <f t="shared" si="0"/>
        <v/>
      </c>
      <c r="O10" s="30"/>
      <c r="P10" s="30"/>
      <c r="Q10" s="31"/>
      <c r="R10" s="53" t="str">
        <f t="shared" si="2"/>
        <v/>
      </c>
      <c r="S10" s="53" t="str">
        <f t="shared" si="2"/>
        <v/>
      </c>
    </row>
    <row r="11" spans="1:19" ht="30" customHeight="1" thickBot="1">
      <c r="A11" s="16"/>
      <c r="B11" s="2"/>
      <c r="C11" s="2"/>
      <c r="D11" s="16"/>
      <c r="E11" s="16"/>
      <c r="F11" s="16"/>
      <c r="G11" s="62"/>
      <c r="H11" s="42" ph="1"/>
      <c r="I11" s="43" ph="1"/>
      <c r="J11" s="44"/>
      <c r="K11" s="45"/>
      <c r="L11" s="46" t="str">
        <f t="shared" si="0"/>
        <v/>
      </c>
      <c r="O11" s="30"/>
      <c r="P11" s="30"/>
      <c r="Q11" s="31"/>
      <c r="R11" s="53" t="str">
        <f t="shared" si="2"/>
        <v/>
      </c>
      <c r="S11" s="53" t="str">
        <f t="shared" si="2"/>
        <v/>
      </c>
    </row>
    <row r="12" spans="1:19" ht="23.25" customHeight="1">
      <c r="A12" s="47"/>
      <c r="B12" s="48"/>
      <c r="C12" s="48"/>
      <c r="D12" s="48"/>
      <c r="E12" s="48"/>
      <c r="F12" s="48"/>
      <c r="G12" s="40"/>
      <c r="H12" s="41"/>
      <c r="I12" s="41"/>
      <c r="J12" s="40"/>
      <c r="K12" s="40"/>
      <c r="L12" s="40" t="str">
        <f t="shared" si="0"/>
        <v/>
      </c>
      <c r="O12" s="31"/>
      <c r="P12" s="31"/>
      <c r="Q12" s="31"/>
      <c r="R12" s="30" t="str">
        <f t="shared" si="2"/>
        <v/>
      </c>
      <c r="S12" s="30" t="str">
        <f t="shared" si="2"/>
        <v/>
      </c>
    </row>
    <row r="13" spans="1:19" ht="23.25" customHeight="1">
      <c r="A13" s="72" t="s">
        <v>4</v>
      </c>
      <c r="B13" s="72"/>
      <c r="C13" s="49"/>
      <c r="D13" s="49"/>
      <c r="E13" s="49"/>
      <c r="G13" s="16"/>
      <c r="H13" s="2"/>
      <c r="I13" s="2"/>
      <c r="J13" s="16"/>
      <c r="K13" s="16"/>
      <c r="L13" s="16" t="str">
        <f t="shared" si="0"/>
        <v/>
      </c>
      <c r="O13" s="31"/>
      <c r="P13" s="31"/>
      <c r="Q13" s="31"/>
      <c r="R13" s="30" t="str">
        <f t="shared" si="2"/>
        <v/>
      </c>
      <c r="S13" s="30" t="str">
        <f t="shared" si="2"/>
        <v/>
      </c>
    </row>
    <row r="14" spans="1:19" ht="23.25" customHeight="1">
      <c r="A14" s="72" t="s">
        <v>175</v>
      </c>
      <c r="B14" s="72"/>
      <c r="C14" s="69">
        <f>700*(COUNTA(B8:B9,H8:H11))</f>
        <v>0</v>
      </c>
      <c r="D14" s="69"/>
      <c r="F14" s="50" t="s">
        <v>5</v>
      </c>
    </row>
    <row r="15" spans="1:19" ht="23.25" customHeight="1">
      <c r="A15" s="70" t="str">
        <f>COUNTA(B8:B9,H8:H11)&amp;"　　名"</f>
        <v>0　　名</v>
      </c>
      <c r="B15" s="71"/>
      <c r="C15" s="69"/>
      <c r="D15" s="69"/>
      <c r="E15" s="15" t="s">
        <v>3</v>
      </c>
      <c r="F15" s="55"/>
      <c r="G15" s="55"/>
      <c r="H15" s="55"/>
      <c r="I15" s="51" t="s">
        <v>173</v>
      </c>
      <c r="J15" s="54"/>
      <c r="K15" s="54"/>
      <c r="L15" s="54"/>
    </row>
    <row r="16" spans="1:19">
      <c r="E16" s="50"/>
      <c r="F16" s="50"/>
    </row>
    <row r="17" spans="4:6">
      <c r="E17" s="52"/>
      <c r="F17" s="52"/>
    </row>
    <row r="18" spans="4:6">
      <c r="D18" s="52"/>
      <c r="E18" s="52"/>
      <c r="F18" s="52"/>
    </row>
  </sheetData>
  <sheetProtection sheet="1" selectLockedCells="1"/>
  <mergeCells count="26">
    <mergeCell ref="I3:L3"/>
    <mergeCell ref="A5:L5"/>
    <mergeCell ref="A6:F6"/>
    <mergeCell ref="G6:L6"/>
    <mergeCell ref="A1:H1"/>
    <mergeCell ref="J1:K1"/>
    <mergeCell ref="A2:B2"/>
    <mergeCell ref="C2:F2"/>
    <mergeCell ref="G2:H2"/>
    <mergeCell ref="I2:L2"/>
    <mergeCell ref="H7:I7"/>
    <mergeCell ref="K7:L7"/>
    <mergeCell ref="G3:H3"/>
    <mergeCell ref="A3:B3"/>
    <mergeCell ref="F15:H15"/>
    <mergeCell ref="C3:F3"/>
    <mergeCell ref="A14:B14"/>
    <mergeCell ref="C14:D15"/>
    <mergeCell ref="A15:B15"/>
    <mergeCell ref="G4:L4"/>
    <mergeCell ref="A13:B13"/>
    <mergeCell ref="B7:C7"/>
    <mergeCell ref="G8:G9"/>
    <mergeCell ref="G10:G11"/>
    <mergeCell ref="E7:F7"/>
    <mergeCell ref="J15:L15"/>
  </mergeCells>
  <phoneticPr fontId="1" alignment="distributed"/>
  <conditionalFormatting sqref="L1 C3:F3 I2:L3 F15:H15 J15:L15">
    <cfRule type="cellIs" dxfId="1" priority="2" operator="equal">
      <formula>""</formula>
    </cfRule>
  </conditionalFormatting>
  <conditionalFormatting sqref="B8:D9 H8:J11">
    <cfRule type="cellIs" dxfId="0" priority="1" operator="equal">
      <formula>""</formula>
    </cfRule>
  </conditionalFormatting>
  <dataValidations count="2">
    <dataValidation type="list" allowBlank="1" showInputMessage="1" showErrorMessage="1" sqref="K13" xr:uid="{779CCC10-3E89-4F59-A80F-DCED692CC2C6}">
      <formula1>#REF!</formula1>
    </dataValidation>
    <dataValidation type="custom" allowBlank="1" showInputMessage="1" showErrorMessage="1" error="スペースが入力されています" sqref="H8:I11 B8:C9" xr:uid="{4D33426C-7054-4FDB-BDF9-1022BDC32EC6}">
      <formula1>AND(ISERROR(FIND(" ",B8)),ISERROR(FIND("　",B8)))</formula1>
    </dataValidation>
  </dataValidations>
  <printOptions horizontalCentered="1" verticalCentered="1"/>
  <pageMargins left="0.39370078740157483" right="0.39370078740157483" top="0.78740157480314965" bottom="0.39370078740157483" header="0.51181102362204722" footer="0.51181102362204722"/>
  <pageSetup paperSize="9" orientation="portrait" r:id="rId1"/>
  <headerFooter alignWithMargins="0"/>
  <colBreaks count="1" manualBreakCount="1">
    <brk id="12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46"/>
  <sheetViews>
    <sheetView workbookViewId="0"/>
  </sheetViews>
  <sheetFormatPr defaultRowHeight="13.5"/>
  <cols>
    <col min="1" max="1" width="8.375" style="12" bestFit="1" customWidth="1"/>
    <col min="2" max="2" width="12.75" style="12" bestFit="1" customWidth="1"/>
    <col min="3" max="3" width="3.625" style="12" customWidth="1"/>
    <col min="4" max="4" width="9" style="12"/>
    <col min="5" max="5" width="8.625" style="12" customWidth="1"/>
    <col min="6" max="6" width="8.625" style="6" customWidth="1"/>
    <col min="7" max="7" width="6.625" style="6" customWidth="1"/>
    <col min="8" max="8" width="3.625" style="6" customWidth="1"/>
    <col min="9" max="9" width="9" style="12"/>
    <col min="10" max="11" width="8.625" style="12" customWidth="1"/>
    <col min="12" max="13" width="6.625" style="6" customWidth="1"/>
    <col min="14" max="14" width="8.625" style="12" customWidth="1"/>
    <col min="15" max="15" width="3.625" style="12" customWidth="1"/>
    <col min="16" max="16" width="9" style="12"/>
    <col min="17" max="18" width="8.625" style="12" customWidth="1"/>
    <col min="19" max="19" width="6.625" style="6" customWidth="1"/>
    <col min="20" max="20" width="3.625" style="6" customWidth="1"/>
    <col min="21" max="21" width="9" style="12"/>
    <col min="22" max="23" width="8.625" style="12" customWidth="1"/>
    <col min="24" max="25" width="6.625" style="6" customWidth="1"/>
    <col min="26" max="28" width="9" style="12"/>
    <col min="29" max="29" width="27.625" style="12" bestFit="1" customWidth="1"/>
    <col min="30" max="30" width="13" style="12" bestFit="1" customWidth="1"/>
    <col min="31" max="31" width="9" style="6"/>
    <col min="32" max="16384" width="9" style="12"/>
  </cols>
  <sheetData>
    <row r="1" spans="1:31">
      <c r="A1" s="6" t="s">
        <v>9</v>
      </c>
      <c r="B1" s="6">
        <f>IF(男子!$L$1&lt;&gt;"",男子!$L$1,女子!$L$1)</f>
        <v>0</v>
      </c>
      <c r="C1" s="7"/>
      <c r="D1" s="8" t="s">
        <v>156</v>
      </c>
      <c r="E1" s="8" t="s">
        <v>153</v>
      </c>
      <c r="F1" s="8" t="s">
        <v>155</v>
      </c>
      <c r="G1" s="8" t="s">
        <v>154</v>
      </c>
      <c r="H1" s="9"/>
      <c r="I1" s="8" t="s">
        <v>157</v>
      </c>
      <c r="J1" s="8" t="s">
        <v>158</v>
      </c>
      <c r="K1" s="8" t="s">
        <v>159</v>
      </c>
      <c r="L1" s="8" t="s">
        <v>160</v>
      </c>
      <c r="M1" s="8" t="s">
        <v>161</v>
      </c>
      <c r="N1" s="7"/>
      <c r="O1" s="7" t="str">
        <f>IF(P1="同姓",男子!J7,"")</f>
        <v/>
      </c>
      <c r="P1" s="10" t="s">
        <v>162</v>
      </c>
      <c r="Q1" s="10" t="s">
        <v>163</v>
      </c>
      <c r="R1" s="10" t="s">
        <v>164</v>
      </c>
      <c r="S1" s="10" t="s">
        <v>165</v>
      </c>
      <c r="T1" s="9"/>
      <c r="U1" s="10" t="s">
        <v>166</v>
      </c>
      <c r="V1" s="10" t="s">
        <v>167</v>
      </c>
      <c r="W1" s="10" t="s">
        <v>168</v>
      </c>
      <c r="X1" s="11" t="s">
        <v>169</v>
      </c>
      <c r="Y1" s="11" t="s">
        <v>170</v>
      </c>
      <c r="AB1" s="6" t="s">
        <v>10</v>
      </c>
      <c r="AC1" s="6" t="s">
        <v>11</v>
      </c>
      <c r="AE1" s="6" t="s">
        <v>12</v>
      </c>
    </row>
    <row r="2" spans="1:31" ht="13.5" customHeight="1">
      <c r="A2" s="6" t="s">
        <v>11</v>
      </c>
      <c r="B2" s="6" t="e">
        <f>VLOOKUP(B1,AB2:AE46,2)</f>
        <v>#N/A</v>
      </c>
      <c r="C2" s="12">
        <v>1</v>
      </c>
      <c r="D2" s="6" t="str">
        <f>IF(E2=0,"",$B$3)</f>
        <v/>
      </c>
      <c r="E2" s="6">
        <f>IF(男子!$O8="",0,男子!$O8)</f>
        <v>0</v>
      </c>
      <c r="F2" s="6" t="str">
        <f>IF(男子!$F8="同姓",男子!$C8,"")</f>
        <v/>
      </c>
      <c r="G2" s="6" t="str">
        <f>男子!$F8</f>
        <v/>
      </c>
      <c r="H2" s="13">
        <v>1</v>
      </c>
      <c r="I2" s="6" t="str">
        <f>IF(J2=0,"",$B$3)</f>
        <v/>
      </c>
      <c r="J2" s="6">
        <f>IF(AND(男子!$R8="",男子!$R9=""),0,男子!$R8&amp;"・"&amp;男子!$R9)</f>
        <v>0</v>
      </c>
      <c r="K2" s="6" t="str">
        <f>IF(L2="同姓",男子!$I8,"")&amp;"・"&amp;IF(M2="同姓",男子!$I9,"")</f>
        <v>・</v>
      </c>
      <c r="L2" s="6" t="str">
        <f>男子!$L8</f>
        <v/>
      </c>
      <c r="M2" s="6" t="str">
        <f>男子!$L9</f>
        <v/>
      </c>
      <c r="O2" s="12">
        <v>1</v>
      </c>
      <c r="P2" s="6" t="str">
        <f>IF(Q2=0,"",$B$3)</f>
        <v/>
      </c>
      <c r="Q2" s="6">
        <f>IF(女子!$O8="",0,女子!$O8)</f>
        <v>0</v>
      </c>
      <c r="R2" s="6" t="str">
        <f>IF(女子!$F8="同姓",女子!$C8,"")</f>
        <v/>
      </c>
      <c r="S2" s="6" t="str">
        <f>女子!$F8</f>
        <v/>
      </c>
      <c r="T2" s="13">
        <v>1</v>
      </c>
      <c r="U2" s="6" t="str">
        <f>IF(V2=0,"",$B$3)</f>
        <v/>
      </c>
      <c r="V2" s="6">
        <f>IF(AND(女子!$R8="",女子!$R9=""),0,女子!$R8&amp;"・"&amp;女子!$R9)</f>
        <v>0</v>
      </c>
      <c r="W2" s="6" t="str">
        <f>IF(X2="同姓",女子!$I8,"")&amp;"・"&amp;IF(Y2="同姓",女子!$I9,"")</f>
        <v>・</v>
      </c>
      <c r="X2" s="6" t="str">
        <f>女子!$L8</f>
        <v/>
      </c>
      <c r="Y2" s="6" t="str">
        <f>女子!$L9</f>
        <v/>
      </c>
      <c r="AB2" s="13">
        <v>1</v>
      </c>
      <c r="AC2" s="12" t="s">
        <v>14</v>
      </c>
      <c r="AD2" s="12" t="s">
        <v>15</v>
      </c>
      <c r="AE2" s="6" t="s">
        <v>108</v>
      </c>
    </row>
    <row r="3" spans="1:31">
      <c r="A3" s="6" t="s">
        <v>13</v>
      </c>
      <c r="B3" s="6" t="e">
        <f>VLOOKUP(B1,AB2:AE46,4)</f>
        <v>#N/A</v>
      </c>
      <c r="C3" s="12">
        <v>2</v>
      </c>
      <c r="D3" s="6" t="str">
        <f t="shared" ref="D3" si="0">IF(E3=0,"",$B$3)</f>
        <v/>
      </c>
      <c r="E3" s="6">
        <f>IF(男子!O9="",0,男子!O9)</f>
        <v>0</v>
      </c>
      <c r="F3" s="6" t="str">
        <f>IF(男子!$F9="同姓",男子!$C9,"")</f>
        <v/>
      </c>
      <c r="G3" s="6" t="str">
        <f>男子!$F9</f>
        <v/>
      </c>
      <c r="H3" s="13">
        <v>2</v>
      </c>
      <c r="I3" s="6" t="str">
        <f t="shared" ref="I3" si="1">IF(J3=0,"",$B$3)</f>
        <v/>
      </c>
      <c r="J3" s="6">
        <f>IF(AND(男子!$R10="",男子!$R11=""),0,男子!$R10&amp;"・"&amp;男子!$R11)</f>
        <v>0</v>
      </c>
      <c r="K3" s="6" t="str">
        <f>IF(L3="同姓",男子!$I10,"")&amp;"・"&amp;IF(M3="同姓",男子!$I11,"")</f>
        <v>・</v>
      </c>
      <c r="L3" s="6" t="str">
        <f>男子!$L10</f>
        <v/>
      </c>
      <c r="M3" s="6" t="str">
        <f>男子!$L11</f>
        <v/>
      </c>
      <c r="O3" s="12">
        <v>2</v>
      </c>
      <c r="P3" s="6" t="str">
        <f t="shared" ref="P3" si="2">IF(Q3=0,"",$B$3)</f>
        <v/>
      </c>
      <c r="Q3" s="6">
        <f>IF(女子!$O9="",0,女子!$O9)</f>
        <v>0</v>
      </c>
      <c r="R3" s="6" t="str">
        <f>IF(女子!$F9="同姓",女子!$C9,"")</f>
        <v/>
      </c>
      <c r="S3" s="6" t="str">
        <f>女子!$F9</f>
        <v/>
      </c>
      <c r="T3" s="13">
        <v>2</v>
      </c>
      <c r="U3" s="6" t="str">
        <f t="shared" ref="U3" si="3">IF(V3=0,"",$B$3)</f>
        <v/>
      </c>
      <c r="V3" s="6">
        <f>IF(AND(女子!$R10="",女子!$R11=""),0,女子!$R10&amp;"・"&amp;女子!$R11)</f>
        <v>0</v>
      </c>
      <c r="W3" s="6" t="str">
        <f>IF(X3="同姓",女子!$I10,"")&amp;"・"&amp;IF(Y3="同姓",女子!$I11,"")</f>
        <v>・</v>
      </c>
      <c r="X3" s="6" t="str">
        <f>女子!$L10</f>
        <v/>
      </c>
      <c r="Y3" s="6" t="str">
        <f>女子!$L11</f>
        <v/>
      </c>
      <c r="AB3" s="13">
        <v>2</v>
      </c>
      <c r="AC3" s="12" t="s">
        <v>16</v>
      </c>
      <c r="AD3" s="12" t="s">
        <v>17</v>
      </c>
      <c r="AE3" s="6" t="s">
        <v>109</v>
      </c>
    </row>
    <row r="4" spans="1:31">
      <c r="H4" s="13"/>
      <c r="I4" s="6"/>
      <c r="J4" s="13"/>
      <c r="K4" s="13"/>
      <c r="T4" s="13"/>
      <c r="U4" s="13"/>
      <c r="V4" s="13"/>
      <c r="W4" s="13"/>
      <c r="AB4" s="13">
        <v>3</v>
      </c>
      <c r="AC4" s="12" t="s">
        <v>18</v>
      </c>
      <c r="AD4" s="12" t="s">
        <v>19</v>
      </c>
      <c r="AE4" s="6" t="s">
        <v>133</v>
      </c>
    </row>
    <row r="5" spans="1:31">
      <c r="H5" s="13"/>
      <c r="I5" s="6"/>
      <c r="J5" s="13"/>
      <c r="K5" s="13"/>
      <c r="T5" s="13"/>
      <c r="U5" s="13"/>
      <c r="V5" s="13"/>
      <c r="W5" s="13"/>
      <c r="AB5" s="13">
        <v>4</v>
      </c>
      <c r="AC5" s="12" t="s">
        <v>20</v>
      </c>
      <c r="AD5" s="12" t="s">
        <v>21</v>
      </c>
      <c r="AE5" s="6" t="s">
        <v>134</v>
      </c>
    </row>
    <row r="6" spans="1:31">
      <c r="H6" s="13"/>
      <c r="I6" s="6"/>
      <c r="J6" s="13"/>
      <c r="K6" s="13"/>
      <c r="T6" s="13"/>
      <c r="U6" s="13"/>
      <c r="V6" s="13"/>
      <c r="W6" s="13"/>
      <c r="AB6" s="13">
        <v>5</v>
      </c>
      <c r="AC6" s="12" t="s">
        <v>22</v>
      </c>
      <c r="AD6" s="12" t="s">
        <v>23</v>
      </c>
      <c r="AE6" s="6" t="s">
        <v>135</v>
      </c>
    </row>
    <row r="7" spans="1:31">
      <c r="H7" s="13"/>
      <c r="I7" s="6"/>
      <c r="J7" s="13"/>
      <c r="K7" s="13"/>
      <c r="T7" s="13"/>
      <c r="U7" s="13"/>
      <c r="V7" s="13"/>
      <c r="W7" s="13"/>
      <c r="AB7" s="13">
        <v>6</v>
      </c>
      <c r="AC7" s="12" t="s">
        <v>24</v>
      </c>
      <c r="AD7" s="12" t="s">
        <v>25</v>
      </c>
      <c r="AE7" s="6" t="s">
        <v>136</v>
      </c>
    </row>
    <row r="8" spans="1:31">
      <c r="H8" s="13"/>
      <c r="I8" s="6"/>
      <c r="J8" s="13"/>
      <c r="K8" s="13"/>
      <c r="U8" s="13"/>
      <c r="V8" s="13"/>
      <c r="W8" s="13"/>
      <c r="AB8" s="13">
        <v>7</v>
      </c>
      <c r="AC8" s="12" t="s">
        <v>26</v>
      </c>
      <c r="AD8" s="12" t="s">
        <v>27</v>
      </c>
      <c r="AE8" s="6" t="s">
        <v>137</v>
      </c>
    </row>
    <row r="9" spans="1:31">
      <c r="H9" s="13"/>
      <c r="I9" s="6"/>
      <c r="J9" s="13"/>
      <c r="K9" s="13"/>
      <c r="AB9" s="13">
        <v>8</v>
      </c>
      <c r="AC9" s="12" t="s">
        <v>28</v>
      </c>
      <c r="AD9" s="12" t="s">
        <v>29</v>
      </c>
      <c r="AE9" s="6" t="s">
        <v>110</v>
      </c>
    </row>
    <row r="10" spans="1:31">
      <c r="H10" s="13"/>
      <c r="I10" s="6"/>
      <c r="AB10" s="13">
        <v>9</v>
      </c>
      <c r="AC10" s="12" t="s">
        <v>30</v>
      </c>
      <c r="AD10" s="12" t="s">
        <v>31</v>
      </c>
      <c r="AE10" s="6" t="s">
        <v>111</v>
      </c>
    </row>
    <row r="11" spans="1:31">
      <c r="H11" s="13"/>
      <c r="I11" s="6"/>
      <c r="AB11" s="13">
        <v>10</v>
      </c>
      <c r="AC11" s="12" t="s">
        <v>32</v>
      </c>
      <c r="AD11" s="12" t="s">
        <v>33</v>
      </c>
      <c r="AE11" s="6" t="s">
        <v>112</v>
      </c>
    </row>
    <row r="12" spans="1:31">
      <c r="H12" s="13"/>
      <c r="I12" s="6"/>
      <c r="AB12" s="13">
        <v>11</v>
      </c>
      <c r="AC12" s="12" t="s">
        <v>34</v>
      </c>
      <c r="AD12" s="12" t="s">
        <v>35</v>
      </c>
      <c r="AE12" s="6" t="s">
        <v>113</v>
      </c>
    </row>
    <row r="13" spans="1:31">
      <c r="H13" s="13"/>
      <c r="I13" s="6"/>
      <c r="AB13" s="13">
        <v>12</v>
      </c>
      <c r="AC13" s="12" t="s">
        <v>36</v>
      </c>
      <c r="AD13" s="12" t="s">
        <v>37</v>
      </c>
      <c r="AE13" s="6" t="s">
        <v>138</v>
      </c>
    </row>
    <row r="14" spans="1:31">
      <c r="H14" s="13"/>
      <c r="I14" s="6"/>
      <c r="AB14" s="13">
        <v>13</v>
      </c>
      <c r="AC14" s="12" t="s">
        <v>38</v>
      </c>
      <c r="AD14" s="12" t="s">
        <v>39</v>
      </c>
      <c r="AE14" s="6" t="s">
        <v>114</v>
      </c>
    </row>
    <row r="15" spans="1:31">
      <c r="H15" s="13"/>
      <c r="I15" s="6"/>
      <c r="AB15" s="13">
        <v>14</v>
      </c>
      <c r="AC15" s="12" t="s">
        <v>40</v>
      </c>
      <c r="AD15" s="12" t="s">
        <v>41</v>
      </c>
      <c r="AE15" s="6" t="s">
        <v>115</v>
      </c>
    </row>
    <row r="16" spans="1:31">
      <c r="AB16" s="13">
        <v>15</v>
      </c>
      <c r="AC16" s="12" t="s">
        <v>42</v>
      </c>
      <c r="AD16" s="12" t="s">
        <v>43</v>
      </c>
      <c r="AE16" s="6" t="s">
        <v>116</v>
      </c>
    </row>
    <row r="17" spans="28:31">
      <c r="AB17" s="13">
        <v>16</v>
      </c>
      <c r="AC17" s="12" t="s">
        <v>44</v>
      </c>
      <c r="AD17" s="12" t="s">
        <v>45</v>
      </c>
      <c r="AE17" s="6" t="s">
        <v>117</v>
      </c>
    </row>
    <row r="18" spans="28:31">
      <c r="AB18" s="13">
        <v>17</v>
      </c>
      <c r="AC18" s="12" t="s">
        <v>46</v>
      </c>
      <c r="AD18" s="12" t="s">
        <v>47</v>
      </c>
      <c r="AE18" s="6" t="s">
        <v>139</v>
      </c>
    </row>
    <row r="19" spans="28:31">
      <c r="AB19" s="13">
        <v>18</v>
      </c>
      <c r="AC19" s="12" t="s">
        <v>48</v>
      </c>
      <c r="AD19" s="12" t="s">
        <v>49</v>
      </c>
      <c r="AE19" s="6" t="s">
        <v>118</v>
      </c>
    </row>
    <row r="20" spans="28:31">
      <c r="AB20" s="13">
        <v>19</v>
      </c>
      <c r="AC20" s="12" t="s">
        <v>50</v>
      </c>
      <c r="AD20" s="12" t="s">
        <v>51</v>
      </c>
      <c r="AE20" s="6" t="s">
        <v>119</v>
      </c>
    </row>
    <row r="21" spans="28:31">
      <c r="AB21" s="13">
        <v>20</v>
      </c>
      <c r="AC21" s="12" t="s">
        <v>52</v>
      </c>
      <c r="AD21" s="12" t="s">
        <v>53</v>
      </c>
      <c r="AE21" s="6" t="s">
        <v>120</v>
      </c>
    </row>
    <row r="22" spans="28:31">
      <c r="AB22" s="13">
        <v>21</v>
      </c>
      <c r="AC22" s="12" t="s">
        <v>54</v>
      </c>
      <c r="AD22" s="12" t="s">
        <v>55</v>
      </c>
      <c r="AE22" s="6" t="s">
        <v>121</v>
      </c>
    </row>
    <row r="23" spans="28:31">
      <c r="AB23" s="13">
        <v>22</v>
      </c>
      <c r="AC23" s="12" t="s">
        <v>56</v>
      </c>
      <c r="AD23" s="12" t="s">
        <v>57</v>
      </c>
      <c r="AE23" s="6" t="s">
        <v>140</v>
      </c>
    </row>
    <row r="24" spans="28:31">
      <c r="AB24" s="13">
        <v>23</v>
      </c>
      <c r="AC24" s="12" t="s">
        <v>58</v>
      </c>
      <c r="AD24" s="12" t="s">
        <v>59</v>
      </c>
      <c r="AE24" s="6" t="s">
        <v>141</v>
      </c>
    </row>
    <row r="25" spans="28:31">
      <c r="AB25" s="13">
        <v>24</v>
      </c>
      <c r="AC25" s="12" t="s">
        <v>60</v>
      </c>
      <c r="AD25" s="12" t="s">
        <v>61</v>
      </c>
      <c r="AE25" s="6" t="s">
        <v>142</v>
      </c>
    </row>
    <row r="26" spans="28:31">
      <c r="AB26" s="13">
        <v>25</v>
      </c>
      <c r="AC26" s="12" t="s">
        <v>62</v>
      </c>
      <c r="AD26" s="12" t="s">
        <v>63</v>
      </c>
      <c r="AE26" s="6" t="s">
        <v>122</v>
      </c>
    </row>
    <row r="27" spans="28:31">
      <c r="AB27" s="13">
        <v>26</v>
      </c>
      <c r="AC27" s="12" t="s">
        <v>64</v>
      </c>
      <c r="AD27" s="12" t="s">
        <v>65</v>
      </c>
      <c r="AE27" s="6" t="s">
        <v>123</v>
      </c>
    </row>
    <row r="28" spans="28:31">
      <c r="AB28" s="13">
        <v>27</v>
      </c>
      <c r="AC28" s="12" t="s">
        <v>66</v>
      </c>
      <c r="AD28" s="12" t="s">
        <v>67</v>
      </c>
      <c r="AE28" s="6" t="s">
        <v>124</v>
      </c>
    </row>
    <row r="29" spans="28:31">
      <c r="AB29" s="13">
        <v>28</v>
      </c>
      <c r="AC29" s="12" t="s">
        <v>68</v>
      </c>
      <c r="AD29" s="12" t="s">
        <v>68</v>
      </c>
      <c r="AE29" s="6" t="s">
        <v>143</v>
      </c>
    </row>
    <row r="30" spans="28:31">
      <c r="AB30" s="13">
        <v>29</v>
      </c>
      <c r="AC30" s="12" t="s">
        <v>69</v>
      </c>
      <c r="AD30" s="12" t="s">
        <v>70</v>
      </c>
      <c r="AE30" s="6" t="s">
        <v>125</v>
      </c>
    </row>
    <row r="31" spans="28:31">
      <c r="AB31" s="13">
        <v>30</v>
      </c>
      <c r="AC31" s="12" t="s">
        <v>71</v>
      </c>
      <c r="AD31" s="12" t="s">
        <v>72</v>
      </c>
      <c r="AE31" s="6" t="s">
        <v>126</v>
      </c>
    </row>
    <row r="32" spans="28:31">
      <c r="AB32" s="13">
        <v>31</v>
      </c>
      <c r="AC32" s="12" t="s">
        <v>73</v>
      </c>
      <c r="AD32" s="12" t="s">
        <v>74</v>
      </c>
      <c r="AE32" s="6" t="s">
        <v>144</v>
      </c>
    </row>
    <row r="33" spans="28:31">
      <c r="AB33" s="13">
        <v>32</v>
      </c>
      <c r="AC33" s="12" t="s">
        <v>75</v>
      </c>
      <c r="AD33" s="12" t="s">
        <v>76</v>
      </c>
      <c r="AE33" s="6" t="s">
        <v>127</v>
      </c>
    </row>
    <row r="34" spans="28:31">
      <c r="AB34" s="13">
        <v>33</v>
      </c>
      <c r="AC34" s="12" t="s">
        <v>77</v>
      </c>
      <c r="AD34" s="12" t="s">
        <v>78</v>
      </c>
      <c r="AE34" s="6" t="s">
        <v>145</v>
      </c>
    </row>
    <row r="35" spans="28:31">
      <c r="AB35" s="13">
        <v>34</v>
      </c>
      <c r="AC35" s="12" t="s">
        <v>79</v>
      </c>
      <c r="AD35" s="12" t="s">
        <v>80</v>
      </c>
      <c r="AE35" s="6" t="s">
        <v>146</v>
      </c>
    </row>
    <row r="36" spans="28:31">
      <c r="AB36" s="13">
        <v>35</v>
      </c>
      <c r="AC36" s="12" t="s">
        <v>81</v>
      </c>
      <c r="AD36" s="12" t="s">
        <v>82</v>
      </c>
      <c r="AE36" s="6" t="s">
        <v>147</v>
      </c>
    </row>
    <row r="37" spans="28:31">
      <c r="AB37" s="13">
        <v>36</v>
      </c>
      <c r="AC37" s="12" t="s">
        <v>83</v>
      </c>
      <c r="AD37" s="12" t="s">
        <v>84</v>
      </c>
      <c r="AE37" s="6" t="s">
        <v>148</v>
      </c>
    </row>
    <row r="38" spans="28:31">
      <c r="AB38" s="13">
        <v>37</v>
      </c>
      <c r="AC38" s="12" t="s">
        <v>85</v>
      </c>
      <c r="AD38" s="12" t="s">
        <v>86</v>
      </c>
      <c r="AE38" s="6" t="s">
        <v>128</v>
      </c>
    </row>
    <row r="39" spans="28:31">
      <c r="AB39" s="13">
        <v>38</v>
      </c>
      <c r="AC39" s="12" t="s">
        <v>87</v>
      </c>
      <c r="AD39" s="12" t="s">
        <v>88</v>
      </c>
      <c r="AE39" s="6" t="s">
        <v>149</v>
      </c>
    </row>
    <row r="40" spans="28:31">
      <c r="AB40" s="13">
        <v>39</v>
      </c>
      <c r="AC40" s="12" t="s">
        <v>89</v>
      </c>
      <c r="AD40" s="12" t="s">
        <v>90</v>
      </c>
      <c r="AE40" s="6" t="s">
        <v>150</v>
      </c>
    </row>
    <row r="41" spans="28:31">
      <c r="AB41" s="13">
        <v>40</v>
      </c>
      <c r="AC41" s="12" t="s">
        <v>91</v>
      </c>
      <c r="AD41" s="12" t="s">
        <v>92</v>
      </c>
      <c r="AE41" s="6" t="s">
        <v>129</v>
      </c>
    </row>
    <row r="42" spans="28:31">
      <c r="AB42" s="6">
        <v>46</v>
      </c>
      <c r="AC42" s="12" t="s">
        <v>93</v>
      </c>
      <c r="AD42" s="12" t="s">
        <v>94</v>
      </c>
      <c r="AE42" s="6" t="s">
        <v>130</v>
      </c>
    </row>
    <row r="43" spans="28:31">
      <c r="AB43" s="6">
        <v>42</v>
      </c>
      <c r="AC43" s="12" t="s">
        <v>95</v>
      </c>
      <c r="AD43" s="12" t="s">
        <v>96</v>
      </c>
      <c r="AE43" s="6" t="s">
        <v>151</v>
      </c>
    </row>
    <row r="44" spans="28:31">
      <c r="AB44" s="6">
        <v>43</v>
      </c>
      <c r="AC44" s="12" t="s">
        <v>97</v>
      </c>
      <c r="AD44" s="12" t="s">
        <v>98</v>
      </c>
      <c r="AE44" s="6" t="s">
        <v>152</v>
      </c>
    </row>
    <row r="45" spans="28:31">
      <c r="AB45" s="6">
        <v>47</v>
      </c>
      <c r="AC45" s="12" t="s">
        <v>99</v>
      </c>
      <c r="AD45" s="12" t="s">
        <v>100</v>
      </c>
      <c r="AE45" s="6" t="s">
        <v>131</v>
      </c>
    </row>
    <row r="46" spans="28:31">
      <c r="AB46" s="6">
        <v>48</v>
      </c>
      <c r="AC46" s="12" t="s">
        <v>101</v>
      </c>
      <c r="AD46" s="12" t="s">
        <v>102</v>
      </c>
      <c r="AE46" s="6" t="s">
        <v>132</v>
      </c>
    </row>
  </sheetData>
  <sheetProtection sheet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男子</vt:lpstr>
      <vt:lpstr>女子</vt:lpstr>
      <vt:lpstr>抽選作業用</vt:lpstr>
      <vt:lpstr>女子!Print_Area</vt:lpstr>
      <vt:lpstr>男子!Print_Area</vt:lpstr>
    </vt:vector>
  </TitlesOfParts>
  <Company>香川中央高校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林一男</dc:creator>
  <cp:lastModifiedBy>K20-0553</cp:lastModifiedBy>
  <cp:lastPrinted>2023-06-27T08:31:17Z</cp:lastPrinted>
  <dcterms:created xsi:type="dcterms:W3CDTF">2003-07-01T04:03:15Z</dcterms:created>
  <dcterms:modified xsi:type="dcterms:W3CDTF">2023-06-28T10:15:55Z</dcterms:modified>
</cp:coreProperties>
</file>