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1715" windowHeight="8130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Print_Area" localSheetId="1">女子!$A$1:$R$50</definedName>
    <definedName name="_xlnm.Print_Area" localSheetId="0">男子!$A$1:$R$50</definedName>
  </definedNames>
  <calcPr calcId="125725"/>
</workbook>
</file>

<file path=xl/calcChain.xml><?xml version="1.0" encoding="utf-8"?>
<calcChain xmlns="http://schemas.openxmlformats.org/spreadsheetml/2006/main">
  <c r="T1" i="1"/>
  <c r="X48" i="2"/>
  <c r="X43"/>
  <c r="T1"/>
  <c r="F3" i="4"/>
  <c r="F4"/>
  <c r="F5"/>
  <c r="F6"/>
  <c r="F7"/>
  <c r="F8"/>
  <c r="U9"/>
  <c r="U8"/>
  <c r="U7"/>
  <c r="U6"/>
  <c r="U5"/>
  <c r="U4"/>
  <c r="U3"/>
  <c r="T9"/>
  <c r="T8"/>
  <c r="T7"/>
  <c r="T6"/>
  <c r="T5"/>
  <c r="T4"/>
  <c r="T3"/>
  <c r="R8"/>
  <c r="R6"/>
  <c r="R3"/>
  <c r="G9"/>
  <c r="G8"/>
  <c r="G7"/>
  <c r="G6"/>
  <c r="G5"/>
  <c r="G4"/>
  <c r="G3"/>
  <c r="F9"/>
  <c r="D8"/>
  <c r="D6"/>
  <c r="D3"/>
  <c r="P3"/>
  <c r="B3"/>
  <c r="X48" i="1"/>
  <c r="X43"/>
  <c r="E22" i="3"/>
  <c r="E21"/>
  <c r="E20"/>
  <c r="E19"/>
  <c r="D22"/>
  <c r="D21"/>
  <c r="D20"/>
  <c r="D19"/>
  <c r="B22"/>
  <c r="B21"/>
  <c r="C21" s="1"/>
  <c r="B20"/>
  <c r="B19"/>
  <c r="C19" s="1"/>
  <c r="K13"/>
  <c r="K12"/>
  <c r="J13"/>
  <c r="J12"/>
  <c r="Q22"/>
  <c r="Q21"/>
  <c r="Q20"/>
  <c r="Q19"/>
  <c r="P22"/>
  <c r="P21"/>
  <c r="P20"/>
  <c r="P19"/>
  <c r="N22"/>
  <c r="N21"/>
  <c r="N20"/>
  <c r="N19"/>
  <c r="W13"/>
  <c r="W12"/>
  <c r="V13"/>
  <c r="V12"/>
  <c r="U13"/>
  <c r="U12"/>
  <c r="S13"/>
  <c r="S12"/>
  <c r="I13"/>
  <c r="I12"/>
  <c r="G13"/>
  <c r="G12"/>
  <c r="T13"/>
  <c r="O21"/>
  <c r="O22"/>
  <c r="H13"/>
  <c r="C22"/>
  <c r="W11"/>
  <c r="W10"/>
  <c r="W9"/>
  <c r="W8"/>
  <c r="W7"/>
  <c r="W6"/>
  <c r="W5"/>
  <c r="V11"/>
  <c r="U11" s="1"/>
  <c r="V10"/>
  <c r="V9"/>
  <c r="U9" s="1"/>
  <c r="V8"/>
  <c r="V7"/>
  <c r="U7" s="1"/>
  <c r="V6"/>
  <c r="V5"/>
  <c r="U5" s="1"/>
  <c r="U10"/>
  <c r="U8"/>
  <c r="U6"/>
  <c r="S11"/>
  <c r="T11" s="1"/>
  <c r="S10"/>
  <c r="S9"/>
  <c r="T9" s="1"/>
  <c r="S8"/>
  <c r="S7"/>
  <c r="T7" s="1"/>
  <c r="S6"/>
  <c r="S5"/>
  <c r="T5" s="1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4"/>
  <c r="P15"/>
  <c r="P16"/>
  <c r="P17"/>
  <c r="P18"/>
  <c r="P5"/>
  <c r="N6"/>
  <c r="N7"/>
  <c r="N8"/>
  <c r="N9"/>
  <c r="N10"/>
  <c r="N11"/>
  <c r="N12"/>
  <c r="N13"/>
  <c r="N14"/>
  <c r="N15"/>
  <c r="N16"/>
  <c r="N17"/>
  <c r="N18"/>
  <c r="N5"/>
  <c r="K11"/>
  <c r="K10"/>
  <c r="K9"/>
  <c r="K8"/>
  <c r="K7"/>
  <c r="K6"/>
  <c r="J11"/>
  <c r="J10"/>
  <c r="J9"/>
  <c r="J8"/>
  <c r="J7"/>
  <c r="J6"/>
  <c r="K5"/>
  <c r="J5"/>
  <c r="I5" s="1"/>
  <c r="I11"/>
  <c r="I10"/>
  <c r="I9"/>
  <c r="I8"/>
  <c r="I7"/>
  <c r="I6"/>
  <c r="G11"/>
  <c r="H11" s="1"/>
  <c r="G10"/>
  <c r="G9"/>
  <c r="H9" s="1"/>
  <c r="G8"/>
  <c r="G7"/>
  <c r="H7" s="1"/>
  <c r="G6"/>
  <c r="G5"/>
  <c r="H5" s="1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C9" s="1"/>
  <c r="B10"/>
  <c r="B11"/>
  <c r="B12"/>
  <c r="B13"/>
  <c r="C13" s="1"/>
  <c r="B14"/>
  <c r="B15"/>
  <c r="C15" s="1"/>
  <c r="B16"/>
  <c r="B17"/>
  <c r="C17" s="1"/>
  <c r="B18"/>
  <c r="B5"/>
  <c r="AK13" i="2"/>
  <c r="AK16"/>
  <c r="R13"/>
  <c r="R16"/>
  <c r="AJ5"/>
  <c r="Q5"/>
  <c r="AK13" i="1"/>
  <c r="AK16"/>
  <c r="AJ5"/>
  <c r="Z2" i="3"/>
  <c r="E1" s="1"/>
  <c r="Z1"/>
  <c r="O20"/>
  <c r="C20"/>
  <c r="O19"/>
  <c r="O18"/>
  <c r="C18"/>
  <c r="O17"/>
  <c r="O16"/>
  <c r="C16"/>
  <c r="O15"/>
  <c r="O14"/>
  <c r="C14"/>
  <c r="O13"/>
  <c r="T12"/>
  <c r="O12"/>
  <c r="H12"/>
  <c r="O11"/>
  <c r="T10"/>
  <c r="O10"/>
  <c r="H10"/>
  <c r="O9"/>
  <c r="T8"/>
  <c r="O8"/>
  <c r="H8"/>
  <c r="O7"/>
  <c r="T6"/>
  <c r="O6"/>
  <c r="O5"/>
  <c r="M4"/>
  <c r="M3"/>
  <c r="M2"/>
  <c r="M1"/>
  <c r="C2" i="1"/>
  <c r="C12" i="3"/>
  <c r="C10"/>
  <c r="R13" i="1"/>
  <c r="R16" s="1"/>
  <c r="Q5"/>
  <c r="C5" i="3"/>
  <c r="C6"/>
  <c r="H6"/>
  <c r="C7"/>
  <c r="C8"/>
  <c r="C11"/>
  <c r="C2" i="2" l="1"/>
  <c r="R1" i="4" s="1"/>
  <c r="J1" i="3"/>
  <c r="H1"/>
  <c r="B4" i="4"/>
  <c r="P4"/>
</calcChain>
</file>

<file path=xl/comments1.xml><?xml version="1.0" encoding="utf-8"?>
<comments xmlns="http://schemas.openxmlformats.org/spreadsheetml/2006/main">
  <authors>
    <author>k09-0275</author>
  </authors>
  <commentList>
    <comment ref="I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k09-0275</author>
  </authors>
  <commentList>
    <comment ref="I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<sst xmlns="http://schemas.openxmlformats.org/spreadsheetml/2006/main" count="754" uniqueCount="248">
  <si>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</si>
  <si>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</si>
  <si>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</si>
  <si>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</si>
  <si>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</si>
  <si>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</si>
  <si>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</si>
  <si>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</si>
  <si>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</si>
  <si>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</si>
  <si>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</si>
  <si>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</si>
  <si>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</si>
  <si>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</si>
  <si>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</si>
  <si>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</si>
  <si>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</si>
  <si>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</si>
  <si>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</si>
  <si>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</si>
  <si>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</si>
  <si>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</si>
  <si>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</si>
  <si>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</si>
  <si>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</si>
  <si>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</si>
  <si>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</si>
  <si>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</si>
  <si>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</si>
  <si>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</si>
  <si>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</si>
  <si>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</si>
  <si>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</si>
  <si>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</si>
  <si>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</si>
  <si>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</si>
  <si>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</si>
  <si>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</si>
  <si>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</si>
  <si>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</si>
  <si>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</si>
  <si>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</si>
  <si>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</si>
  <si>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</si>
  <si>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</si>
  <si>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</si>
  <si>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高体連　　　　　　　　　番　 号</t>
    <rPh sb="0" eb="3">
      <t>コウタイレン</t>
    </rPh>
    <rPh sb="12" eb="13">
      <t>バン</t>
    </rPh>
    <rPh sb="15" eb="16">
      <t>ゴウ</t>
    </rPh>
    <phoneticPr fontId="2"/>
  </si>
  <si>
    <t>種   目         番　 号</t>
    <rPh sb="0" eb="1">
      <t>タネ</t>
    </rPh>
    <rPh sb="4" eb="5">
      <t>メ</t>
    </rPh>
    <rPh sb="14" eb="15">
      <t>バン</t>
    </rPh>
    <rPh sb="17" eb="18">
      <t>ゴウ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</si>
  <si>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</si>
  <si>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</si>
  <si>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</si>
  <si>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</si>
  <si>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</si>
  <si>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</si>
  <si>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</si>
  <si>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</si>
  <si>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</si>
  <si>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</si>
  <si>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</si>
  <si>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※男子部の女子マネージャーは、男子としてカウントすること。</t>
    <rPh sb="1" eb="3">
      <t>ダンシ</t>
    </rPh>
    <rPh sb="3" eb="4">
      <t>ブ</t>
    </rPh>
    <rPh sb="5" eb="7">
      <t>ジョシ</t>
    </rPh>
    <rPh sb="15" eb="17">
      <t>ダンシ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</si>
  <si>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</si>
  <si>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</si>
  <si>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</si>
  <si>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</si>
  <si>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</si>
  <si>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</si>
  <si>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</si>
  <si>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</si>
  <si>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</si>
  <si>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</si>
  <si>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</si>
  <si>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</si>
  <si>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</si>
  <si>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</si>
  <si>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小豆島高等学校</t>
    <rPh sb="0" eb="3">
      <t>ショウドシマ</t>
    </rPh>
    <rPh sb="3" eb="5">
      <t>コウトウ</t>
    </rPh>
    <rPh sb="5" eb="7">
      <t>ガッコウ</t>
    </rPh>
    <phoneticPr fontId="11"/>
  </si>
  <si>
    <t>（小豆島）</t>
    <rPh sb="1" eb="4">
      <t>ショウドシマ</t>
    </rPh>
    <phoneticPr fontId="2"/>
  </si>
  <si>
    <t>土庄高等学校</t>
    <rPh sb="0" eb="2">
      <t>トノショウ</t>
    </rPh>
    <phoneticPr fontId="11"/>
  </si>
  <si>
    <t>（土庄）</t>
    <rPh sb="1" eb="3">
      <t>トノショウ</t>
    </rPh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</si>
  <si>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</si>
  <si>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</si>
  <si>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</si>
  <si>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</si>
  <si>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</si>
  <si>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</si>
  <si>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</si>
  <si>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</si>
  <si>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</si>
  <si>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</si>
  <si>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</si>
  <si>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</si>
  <si>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</si>
  <si>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</si>
  <si>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</si>
  <si>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</si>
  <si>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</si>
  <si>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</si>
  <si>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</si>
  <si>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</si>
  <si>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</si>
  <si>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</si>
  <si>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</si>
  <si>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</si>
  <si>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</si>
  <si>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</si>
  <si>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</si>
  <si>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</si>
  <si>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</si>
  <si>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</si>
  <si>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</si>
  <si>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</si>
  <si>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</si>
  <si>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</si>
  <si>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</si>
  <si>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</si>
  <si>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</si>
  <si>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</si>
  <si>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</si>
  <si>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</si>
  <si>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</si>
  <si>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</si>
  <si>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</si>
  <si>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</si>
  <si>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</si>
  <si>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</si>
  <si>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</si>
  <si>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</si>
  <si>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</si>
  <si>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</si>
  <si>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</si>
  <si>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</si>
  <si>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</si>
  <si>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</si>
  <si>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</si>
  <si>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</si>
  <si>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</si>
  <si>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</si>
  <si>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</si>
  <si>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</si>
  <si>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</si>
  <si>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</si>
  <si>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観音寺中央高等学校</t>
    <rPh sb="0" eb="3">
      <t>カンオンジ</t>
    </rPh>
    <rPh sb="3" eb="5">
      <t>チュウオウ</t>
    </rPh>
    <phoneticPr fontId="13"/>
  </si>
  <si>
    <t>（観中央）</t>
    <rPh sb="1" eb="2">
      <t>カン</t>
    </rPh>
    <rPh sb="2" eb="4">
      <t>チュウオウ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</si>
  <si>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</si>
  <si>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</si>
  <si>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</si>
  <si>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</si>
  <si>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</si>
  <si>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</si>
  <si>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</si>
  <si>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</si>
  <si>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</si>
  <si>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</si>
  <si>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</si>
  <si>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</si>
  <si>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</si>
  <si>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</si>
  <si>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</si>
  <si>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</si>
  <si>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</si>
  <si>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</si>
  <si>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</si>
  <si>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</si>
  <si>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</si>
  <si>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</si>
  <si>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</si>
  <si>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</si>
  <si>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</si>
  <si>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</si>
  <si>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有資格者については、備考欄左側に○印を入力する。
同姓がいる場合は、そのことがわかるように備考欄の右側に入力する。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45" eb="47">
      <t>ビコウ</t>
    </rPh>
    <rPh sb="47" eb="48">
      <t>ラン</t>
    </rPh>
    <rPh sb="49" eb="51">
      <t>ミギガワ</t>
    </rPh>
    <rPh sb="52" eb="54">
      <t>ニュウリョク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</si>
  <si>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</si>
  <si>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</si>
  <si>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</si>
  <si>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</si>
  <si>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</si>
  <si>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○○、（△△）</t>
    <phoneticPr fontId="2"/>
  </si>
  <si>
    <t>（○○）、△△</t>
    <phoneticPr fontId="2"/>
  </si>
  <si>
    <t>１０月</t>
    <rPh sb="2" eb="3">
      <t>ガツ</t>
    </rPh>
    <phoneticPr fontId="2"/>
  </si>
  <si>
    <t>日</t>
    <rPh sb="0" eb="1">
      <t>ニチ</t>
    </rPh>
    <phoneticPr fontId="2"/>
  </si>
  <si>
    <t>学校医</t>
    <rPh sb="0" eb="2">
      <t>ガッコウ</t>
    </rPh>
    <rPh sb="2" eb="3">
      <t>イ</t>
    </rPh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</si>
  <si>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</si>
  <si>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</si>
  <si>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</si>
  <si>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</si>
  <si>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</si>
  <si>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</si>
  <si>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</si>
  <si>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</si>
  <si>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</si>
  <si>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プログラム用メンバー表の提出は、できればメールでの返信をお願いします。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</si>
  <si>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・・・・・・・・</t>
    <phoneticPr fontId="2"/>
  </si>
  <si>
    <t>②</t>
    <phoneticPr fontId="2"/>
  </si>
  <si>
    <t>①</t>
    <phoneticPr fontId="2"/>
  </si>
  <si>
    <t>小豆島</t>
    <rPh sb="0" eb="3">
      <t>ショウドシマ</t>
    </rPh>
    <phoneticPr fontId="11"/>
  </si>
  <si>
    <t>土庄</t>
    <rPh sb="0" eb="2">
      <t>トノショウ</t>
    </rPh>
    <phoneticPr fontId="11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</si>
  <si>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</si>
  <si>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</si>
  <si>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</si>
  <si>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</si>
  <si>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</si>
  <si>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</si>
  <si>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</si>
  <si>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</si>
  <si>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</si>
  <si>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</si>
  <si>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</si>
  <si>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</si>
  <si>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</si>
  <si>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</si>
  <si>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</si>
  <si>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</si>
  <si>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</si>
  <si>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</si>
  <si>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</si>
  <si>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</si>
  <si>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</si>
  <si>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</si>
  <si>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</si>
  <si>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</si>
  <si>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</si>
  <si>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</si>
  <si>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</si>
  <si>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</si>
  <si>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</si>
  <si>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</si>
  <si>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</si>
  <si>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観音寺中央</t>
    <rPh sb="0" eb="3">
      <t>カンオンジ</t>
    </rPh>
    <rPh sb="3" eb="5">
      <t>チュウオウ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</si>
  <si>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</si>
  <si>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</si>
  <si>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</si>
  <si>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</si>
  <si>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</si>
  <si>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</si>
  <si>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　　月</t>
    <rPh sb="2" eb="3">
      <t>ガツ</t>
    </rPh>
    <phoneticPr fontId="2"/>
  </si>
  <si>
    <t>メ－ルアドレス　ur2799@kagawa-edu.jp</t>
    <phoneticPr fontId="2"/>
  </si>
  <si>
    <t>高松東高　河合まで</t>
    <rPh sb="0" eb="3">
      <t>タカマツヒガシ</t>
    </rPh>
    <rPh sb="3" eb="4">
      <t>コウ</t>
    </rPh>
    <rPh sb="5" eb="7">
      <t>カワイ</t>
    </rPh>
    <phoneticPr fontId="2"/>
  </si>
  <si>
    <t>高松東</t>
    <rPh sb="0" eb="2">
      <t>タカマツ</t>
    </rPh>
    <rPh sb="2" eb="3">
      <t>ヒガシ</t>
    </rPh>
    <phoneticPr fontId="2"/>
  </si>
  <si>
    <t>河合　雄太</t>
    <rPh sb="0" eb="2">
      <t>カワイ</t>
    </rPh>
    <rPh sb="3" eb="5">
      <t>ユウタ</t>
    </rPh>
    <phoneticPr fontId="2"/>
  </si>
  <si>
    <t>高東　太郎</t>
    <rPh sb="0" eb="1">
      <t>コウ</t>
    </rPh>
    <rPh sb="1" eb="2">
      <t>ヒガシ</t>
    </rPh>
    <rPh sb="3" eb="5">
      <t>タロウ</t>
    </rPh>
    <phoneticPr fontId="2"/>
  </si>
  <si>
    <t>前田　二郎</t>
    <rPh sb="0" eb="2">
      <t>マエダ</t>
    </rPh>
    <rPh sb="3" eb="5">
      <t>ジロウ</t>
    </rPh>
    <phoneticPr fontId="2"/>
  </si>
  <si>
    <t>平成２８年</t>
    <rPh sb="0" eb="2">
      <t>ヘイセイ</t>
    </rPh>
    <rPh sb="4" eb="5">
      <t>ネン</t>
    </rPh>
    <phoneticPr fontId="2"/>
  </si>
  <si>
    <t>平成２８年度　香川県高等学校新人（選抜）バドミントン競技大会　申込書</t>
    <rPh sb="0" eb="2">
      <t>ヘイセイ</t>
    </rPh>
    <rPh sb="4" eb="6">
      <t>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17" eb="19">
      <t>センバツ</t>
    </rPh>
    <rPh sb="26" eb="28">
      <t>キョウギ</t>
    </rPh>
    <rPh sb="28" eb="30">
      <t>タイカイ</t>
    </rPh>
    <rPh sb="31" eb="34">
      <t>モウシコミショ</t>
    </rPh>
    <phoneticPr fontId="2"/>
  </si>
  <si>
    <t>紙原稿で提出する場合は、顧問会議（10/１２）で提出して下さい。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4">
      <t>コモン</t>
    </rPh>
    <rPh sb="14" eb="16">
      <t>カイギ</t>
    </rPh>
    <rPh sb="24" eb="26">
      <t>テイシュツ</t>
    </rPh>
    <rPh sb="28" eb="29">
      <t>クダ</t>
    </rPh>
    <phoneticPr fontId="2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</si>
  <si>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</si>
  <si>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（四香西）</t>
    <rPh sb="1" eb="2">
      <t>シ</t>
    </rPh>
    <rPh sb="2" eb="3">
      <t>カ</t>
    </rPh>
    <rPh sb="3" eb="4">
      <t>ニシ</t>
    </rPh>
    <phoneticPr fontId="2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</si>
  <si>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</si>
  <si>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上記の者は標記大会に出場することを認めます。</t>
    <phoneticPr fontId="2"/>
  </si>
  <si>
    <t>上記の者は健康診断を受けたことを認めます。</t>
    <rPh sb="0" eb="2">
      <t>ジョウキ</t>
    </rPh>
    <rPh sb="3" eb="4">
      <t>モノ</t>
    </rPh>
    <rPh sb="5" eb="7">
      <t>ケンコウ</t>
    </rPh>
    <rPh sb="7" eb="9">
      <t>シンダン</t>
    </rPh>
    <rPh sb="10" eb="11">
      <t>ウ</t>
    </rPh>
    <rPh sb="16" eb="17">
      <t>ミト</t>
    </rPh>
    <phoneticPr fontId="2"/>
  </si>
  <si>
    <t>上記の者は健康診断を受けたことを認めます。</t>
    <rPh sb="0" eb="1">
      <t>ウワ</t>
    </rPh>
    <rPh sb="1" eb="2">
      <t>キ</t>
    </rPh>
    <rPh sb="3" eb="4">
      <t>シャ</t>
    </rPh>
    <rPh sb="5" eb="7">
      <t>ケンコウ</t>
    </rPh>
    <rPh sb="7" eb="9">
      <t>シンダン</t>
    </rPh>
    <rPh sb="10" eb="11">
      <t>ウ</t>
    </rPh>
    <rPh sb="16" eb="17">
      <t>ミト</t>
    </rPh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</si>
</sst>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7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1" xfId="0" quotePrefix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/>
    </xf>
    <xf numFmtId="57" fontId="0" fillId="0" borderId="62" xfId="0" applyNumberFormat="1" applyBorder="1" applyAlignment="1">
      <alignment vertical="center"/>
    </xf>
    <xf numFmtId="0" fontId="10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/>
    </xf>
    <xf numFmtId="0" fontId="5" fillId="0" borderId="65" xfId="0" quotePrefix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/>
    </xf>
    <xf numFmtId="0" fontId="5" fillId="0" borderId="21" xfId="0" quotePrefix="1" applyFont="1" applyBorder="1" applyAlignment="1">
      <alignment vertical="center"/>
    </xf>
    <xf numFmtId="0" fontId="5" fillId="0" borderId="69" xfId="0" quotePrefix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57" fontId="0" fillId="0" borderId="8" xfId="0" applyNumberFormat="1" applyBorder="1" applyAlignment="1">
      <alignment vertical="center"/>
    </xf>
    <xf numFmtId="0" fontId="10" fillId="0" borderId="22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106" xfId="0" applyBorder="1" applyAlignment="1">
      <alignment horizontal="center" vertical="center"/>
    </xf>
    <xf numFmtId="0" fontId="0" fillId="0" borderId="106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0" xfId="0" applyBorder="1" applyAlignment="1">
      <alignment horizontal="center" vertical="distributed" textRotation="255" justifyLastLine="1"/>
    </xf>
    <xf numFmtId="0" fontId="2" fillId="0" borderId="80" xfId="0" applyFont="1" applyBorder="1" applyAlignment="1">
      <alignment horizontal="center" vertical="center" wrapText="1" shrinkToFit="1"/>
    </xf>
    <xf numFmtId="0" fontId="0" fillId="0" borderId="80" xfId="0" applyBorder="1" applyAlignment="1">
      <alignment horizontal="centerContinuous" vertical="center"/>
    </xf>
    <xf numFmtId="0" fontId="0" fillId="0" borderId="80" xfId="0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 justifyLastLine="1"/>
    </xf>
    <xf numFmtId="0" fontId="0" fillId="0" borderId="80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0" fillId="0" borderId="105" xfId="0" quotePrefix="1" applyBorder="1" applyAlignment="1">
      <alignment horizontal="center"/>
    </xf>
    <xf numFmtId="0" fontId="12" fillId="0" borderId="106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15" fillId="0" borderId="0" xfId="0" applyFont="1" applyAlignment="1">
      <alignment vertical="center"/>
    </xf>
    <xf numFmtId="0" fontId="0" fillId="0" borderId="27" xfId="0" applyBorder="1" applyAlignment="1">
      <alignment horizontal="distributed" vertical="center" shrinkToFit="1"/>
    </xf>
    <xf numFmtId="0" fontId="0" fillId="0" borderId="105" xfId="0" applyNumberFormat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57" fontId="0" fillId="0" borderId="9" xfId="0" applyNumberFormat="1" applyBorder="1" applyAlignment="1">
      <alignment horizontal="center" vertical="center" shrinkToFit="1"/>
    </xf>
    <xf numFmtId="57" fontId="0" fillId="0" borderId="8" xfId="0" applyNumberFormat="1" applyBorder="1" applyAlignment="1">
      <alignment horizontal="center" vertical="center" shrinkToFit="1"/>
    </xf>
    <xf numFmtId="57" fontId="0" fillId="0" borderId="8" xfId="0" applyNumberForma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57" fontId="0" fillId="0" borderId="62" xfId="0" applyNumberFormat="1" applyBorder="1" applyAlignment="1">
      <alignment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63" xfId="0" applyNumberFormat="1" applyFont="1" applyBorder="1" applyAlignment="1">
      <alignment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69" xfId="0" quotePrefix="1" applyFont="1" applyBorder="1" applyAlignment="1">
      <alignment horizontal="center" vertical="center"/>
    </xf>
    <xf numFmtId="0" fontId="5" fillId="0" borderId="89" xfId="0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shrinkToFit="1"/>
    </xf>
    <xf numFmtId="0" fontId="16" fillId="0" borderId="6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0" fillId="0" borderId="79" xfId="0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75" xfId="0" applyFont="1" applyBorder="1" applyAlignment="1">
      <alignment horizontal="left"/>
    </xf>
    <xf numFmtId="0" fontId="17" fillId="0" borderId="86" xfId="0" quotePrefix="1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left"/>
    </xf>
    <xf numFmtId="0" fontId="5" fillId="0" borderId="72" xfId="0" applyFont="1" applyBorder="1" applyAlignment="1">
      <alignment horizontal="left"/>
    </xf>
    <xf numFmtId="0" fontId="4" fillId="0" borderId="72" xfId="0" applyFont="1" applyBorder="1" applyAlignment="1">
      <alignment horizontal="center" shrinkToFit="1"/>
    </xf>
    <xf numFmtId="0" fontId="5" fillId="0" borderId="64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3" fillId="0" borderId="86" xfId="0" quotePrefix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5" fillId="0" borderId="72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0" fillId="0" borderId="5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10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20" fillId="0" borderId="79" xfId="0" applyFont="1" applyBorder="1" applyAlignment="1" applyProtection="1">
      <alignment horizontal="center" vertical="center"/>
      <protection locked="0"/>
    </xf>
    <xf numFmtId="0" fontId="20" fillId="0" borderId="80" xfId="0" quotePrefix="1" applyFont="1" applyBorder="1" applyAlignment="1" applyProtection="1">
      <alignment horizontal="center" vertical="center"/>
      <protection locked="0"/>
    </xf>
    <xf numFmtId="0" fontId="20" fillId="0" borderId="81" xfId="0" quotePrefix="1" applyFont="1" applyBorder="1" applyAlignment="1" applyProtection="1">
      <alignment horizontal="center" vertical="center"/>
      <protection locked="0"/>
    </xf>
    <xf numFmtId="0" fontId="20" fillId="0" borderId="91" xfId="0" quotePrefix="1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 applyProtection="1">
      <alignment horizontal="center" vertical="center"/>
      <protection locked="0"/>
    </xf>
    <xf numFmtId="0" fontId="20" fillId="0" borderId="104" xfId="0" quotePrefix="1" applyFont="1" applyBorder="1" applyAlignment="1" applyProtection="1">
      <alignment horizontal="center" vertical="center"/>
      <protection locked="0"/>
    </xf>
    <xf numFmtId="0" fontId="20" fillId="0" borderId="96" xfId="0" quotePrefix="1" applyFont="1" applyBorder="1" applyAlignment="1" applyProtection="1">
      <alignment horizontal="center" vertical="center"/>
      <protection locked="0"/>
    </xf>
    <xf numFmtId="0" fontId="20" fillId="0" borderId="99" xfId="0" quotePrefix="1" applyFont="1" applyBorder="1" applyAlignment="1" applyProtection="1">
      <alignment horizontal="center" vertical="center"/>
      <protection locked="0"/>
    </xf>
    <xf numFmtId="0" fontId="20" fillId="0" borderId="88" xfId="0" quotePrefix="1" applyFont="1" applyBorder="1" applyAlignment="1" applyProtection="1">
      <alignment horizontal="center" vertical="center"/>
      <protection locked="0"/>
    </xf>
    <xf numFmtId="0" fontId="0" fillId="0" borderId="107" xfId="0" applyBorder="1" applyAlignment="1">
      <alignment horizontal="center" vertical="distributed" textRotation="255" justifyLastLine="1"/>
    </xf>
    <xf numFmtId="0" fontId="0" fillId="0" borderId="109" xfId="0" applyBorder="1" applyAlignment="1">
      <alignment horizontal="center" vertical="distributed" textRotation="255" justifyLastLine="1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justifyLastLine="1"/>
    </xf>
    <xf numFmtId="0" fontId="0" fillId="0" borderId="27" xfId="0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wrapText="1" shrinkToFit="1"/>
    </xf>
    <xf numFmtId="0" fontId="0" fillId="0" borderId="62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distributed" vertical="center"/>
    </xf>
    <xf numFmtId="0" fontId="12" fillId="0" borderId="10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20" fillId="0" borderId="79" xfId="0" quotePrefix="1" applyFont="1" applyBorder="1" applyAlignment="1">
      <alignment horizontal="center" vertical="center"/>
    </xf>
    <xf numFmtId="0" fontId="20" fillId="0" borderId="80" xfId="0" quotePrefix="1" applyFont="1" applyBorder="1" applyAlignment="1">
      <alignment horizontal="center" vertical="center"/>
    </xf>
    <xf numFmtId="0" fontId="20" fillId="0" borderId="81" xfId="0" quotePrefix="1" applyFont="1" applyBorder="1" applyAlignment="1">
      <alignment horizontal="center" vertical="center"/>
    </xf>
    <xf numFmtId="0" fontId="20" fillId="0" borderId="91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104" xfId="0" quotePrefix="1" applyFont="1" applyBorder="1" applyAlignment="1">
      <alignment horizontal="center" vertical="center"/>
    </xf>
    <xf numFmtId="0" fontId="20" fillId="0" borderId="96" xfId="0" quotePrefix="1" applyFont="1" applyBorder="1" applyAlignment="1">
      <alignment horizontal="center" vertical="center"/>
    </xf>
    <xf numFmtId="0" fontId="20" fillId="0" borderId="99" xfId="0" quotePrefix="1" applyFont="1" applyBorder="1" applyAlignment="1">
      <alignment horizontal="center" vertical="center"/>
    </xf>
    <xf numFmtId="0" fontId="20" fillId="0" borderId="88" xfId="0" quotePrefix="1" applyFont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9" name="角丸四角形吹き出し 8"/>
        <xdr:cNvSpPr/>
      </xdr:nvSpPr>
      <xdr:spPr>
        <a:xfrm>
          <a:off x="18367375" y="2222500"/>
          <a:ext cx="1666875" cy="52387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10" name="右中かっこ 9"/>
        <xdr:cNvSpPr/>
      </xdr:nvSpPr>
      <xdr:spPr>
        <a:xfrm>
          <a:off x="17748250" y="2159000"/>
          <a:ext cx="254000" cy="9525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22</xdr:row>
      <xdr:rowOff>285750</xdr:rowOff>
    </xdr:from>
    <xdr:to>
      <xdr:col>40</xdr:col>
      <xdr:colOff>492124</xdr:colOff>
      <xdr:row>24</xdr:row>
      <xdr:rowOff>206375</xdr:rowOff>
    </xdr:to>
    <xdr:sp macro="" textlink="">
      <xdr:nvSpPr>
        <xdr:cNvPr id="11" name="角丸四角形吹き出し 10"/>
        <xdr:cNvSpPr/>
      </xdr:nvSpPr>
      <xdr:spPr>
        <a:xfrm>
          <a:off x="18145124" y="6572250"/>
          <a:ext cx="2047875" cy="5556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27</xdr:col>
      <xdr:colOff>31750</xdr:colOff>
      <xdr:row>28</xdr:row>
      <xdr:rowOff>15875</xdr:rowOff>
    </xdr:from>
    <xdr:to>
      <xdr:col>30</xdr:col>
      <xdr:colOff>457947</xdr:colOff>
      <xdr:row>30</xdr:row>
      <xdr:rowOff>49493</xdr:rowOff>
    </xdr:to>
    <xdr:sp macro="" textlink="">
      <xdr:nvSpPr>
        <xdr:cNvPr id="6" name="角丸四角形吹き出し 5"/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20</xdr:col>
      <xdr:colOff>598714</xdr:colOff>
      <xdr:row>1</xdr:row>
      <xdr:rowOff>13608</xdr:rowOff>
    </xdr:from>
    <xdr:to>
      <xdr:col>23</xdr:col>
      <xdr:colOff>789215</xdr:colOff>
      <xdr:row>1</xdr:row>
      <xdr:rowOff>312964</xdr:rowOff>
    </xdr:to>
    <xdr:sp macro="" textlink="">
      <xdr:nvSpPr>
        <xdr:cNvPr id="7" name="角丸四角形吹き出し 6"/>
        <xdr:cNvSpPr/>
      </xdr:nvSpPr>
      <xdr:spPr>
        <a:xfrm>
          <a:off x="9919607" y="31296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23</xdr:col>
      <xdr:colOff>707571</xdr:colOff>
      <xdr:row>3</xdr:row>
      <xdr:rowOff>95249</xdr:rowOff>
    </xdr:from>
    <xdr:to>
      <xdr:col>34</xdr:col>
      <xdr:colOff>249011</xdr:colOff>
      <xdr:row>6</xdr:row>
      <xdr:rowOff>152399</xdr:rowOff>
    </xdr:to>
    <xdr:sp macro="" textlink="">
      <xdr:nvSpPr>
        <xdr:cNvPr id="12" name="角丸四角形吹き出し 11"/>
        <xdr:cNvSpPr/>
      </xdr:nvSpPr>
      <xdr:spPr>
        <a:xfrm>
          <a:off x="12273642" y="1047749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女子の運営を希望する場合は（　）をつけてください。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6" name="角丸四角形吹き出し 5"/>
        <xdr:cNvSpPr/>
      </xdr:nvSpPr>
      <xdr:spPr>
        <a:xfrm>
          <a:off x="18357850" y="2206625"/>
          <a:ext cx="1673225" cy="53022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7" name="右中かっこ 6"/>
        <xdr:cNvSpPr/>
      </xdr:nvSpPr>
      <xdr:spPr>
        <a:xfrm>
          <a:off x="17735550" y="2143125"/>
          <a:ext cx="254000" cy="9715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21</xdr:row>
      <xdr:rowOff>285750</xdr:rowOff>
    </xdr:from>
    <xdr:to>
      <xdr:col>40</xdr:col>
      <xdr:colOff>492124</xdr:colOff>
      <xdr:row>23</xdr:row>
      <xdr:rowOff>206375</xdr:rowOff>
    </xdr:to>
    <xdr:sp macro="" textlink="">
      <xdr:nvSpPr>
        <xdr:cNvPr id="8" name="角丸四角形吹き出し 7"/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27</xdr:col>
      <xdr:colOff>31750</xdr:colOff>
      <xdr:row>28</xdr:row>
      <xdr:rowOff>0</xdr:rowOff>
    </xdr:from>
    <xdr:to>
      <xdr:col>30</xdr:col>
      <xdr:colOff>457947</xdr:colOff>
      <xdr:row>30</xdr:row>
      <xdr:rowOff>33618</xdr:rowOff>
    </xdr:to>
    <xdr:sp macro="" textlink="">
      <xdr:nvSpPr>
        <xdr:cNvPr id="9" name="角丸四角形吹き出し 8"/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20</xdr:col>
      <xdr:colOff>698500</xdr:colOff>
      <xdr:row>1</xdr:row>
      <xdr:rowOff>0</xdr:rowOff>
    </xdr:from>
    <xdr:to>
      <xdr:col>24</xdr:col>
      <xdr:colOff>38554</xdr:colOff>
      <xdr:row>1</xdr:row>
      <xdr:rowOff>299356</xdr:rowOff>
    </xdr:to>
    <xdr:sp macro="" textlink="">
      <xdr:nvSpPr>
        <xdr:cNvPr id="10" name="角丸四角形吹き出し 9"/>
        <xdr:cNvSpPr/>
      </xdr:nvSpPr>
      <xdr:spPr>
        <a:xfrm>
          <a:off x="10001250" y="30162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24</xdr:col>
      <xdr:colOff>79375</xdr:colOff>
      <xdr:row>3</xdr:row>
      <xdr:rowOff>95250</xdr:rowOff>
    </xdr:from>
    <xdr:to>
      <xdr:col>34</xdr:col>
      <xdr:colOff>482601</xdr:colOff>
      <xdr:row>6</xdr:row>
      <xdr:rowOff>136525</xdr:rowOff>
    </xdr:to>
    <xdr:sp macro="" textlink="">
      <xdr:nvSpPr>
        <xdr:cNvPr id="12" name="角丸四角形吹き出し 11"/>
        <xdr:cNvSpPr/>
      </xdr:nvSpPr>
      <xdr:spPr>
        <a:xfrm>
          <a:off x="12477750" y="1031875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男子の運営を希望する場合は（　）をつけてください。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/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/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S53"/>
  <sheetViews>
    <sheetView tabSelected="1" view="pageBreakPreview" zoomScale="70" zoomScaleNormal="100" zoomScaleSheetLayoutView="70" workbookViewId="0">
      <selection activeCell="B38" sqref="B38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55" t="s">
        <v>240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6"/>
      <c r="T1" s="255" t="str">
        <f>A1</f>
        <v>平成２８年度　香川県高等学校新人（選抜）バドミントン競技大会　申込書</v>
      </c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</row>
    <row r="2" spans="1:45" ht="26.1" customHeight="1">
      <c r="A2" s="269" t="s">
        <v>52</v>
      </c>
      <c r="B2" s="269"/>
      <c r="C2" s="270" t="str">
        <f>IF(K2=0,"",VLOOKUP(抽選作業用!E1,抽選作業用!Z4:AB41,2))</f>
        <v/>
      </c>
      <c r="D2" s="270"/>
      <c r="E2" s="270"/>
      <c r="G2" s="264" t="s">
        <v>47</v>
      </c>
      <c r="H2" s="265"/>
      <c r="I2" s="257" t="s">
        <v>10</v>
      </c>
      <c r="J2" s="271" t="s">
        <v>46</v>
      </c>
      <c r="K2" s="259"/>
      <c r="L2" s="262"/>
      <c r="M2" s="278" t="s">
        <v>27</v>
      </c>
      <c r="N2" s="259" t="s">
        <v>56</v>
      </c>
      <c r="O2" s="260"/>
      <c r="P2" s="274" t="s">
        <v>57</v>
      </c>
      <c r="Q2" s="276"/>
      <c r="R2" s="277"/>
      <c r="T2" s="269" t="s">
        <v>52</v>
      </c>
      <c r="U2" s="269"/>
      <c r="V2" s="270"/>
      <c r="W2" s="270"/>
      <c r="X2" s="270"/>
      <c r="Z2" s="264" t="s">
        <v>47</v>
      </c>
      <c r="AA2" s="265"/>
      <c r="AB2" s="285" t="s">
        <v>10</v>
      </c>
      <c r="AC2" s="271" t="s">
        <v>46</v>
      </c>
      <c r="AD2" s="287" t="s">
        <v>154</v>
      </c>
      <c r="AE2" s="288"/>
      <c r="AF2" s="278" t="s">
        <v>27</v>
      </c>
      <c r="AG2" s="287" t="s">
        <v>56</v>
      </c>
      <c r="AH2" s="290"/>
      <c r="AI2" s="274" t="s">
        <v>57</v>
      </c>
      <c r="AJ2" s="276" t="s">
        <v>61</v>
      </c>
      <c r="AK2" s="277"/>
      <c r="AR2" s="1" t="s">
        <v>158</v>
      </c>
      <c r="AS2" s="1" t="s">
        <v>160</v>
      </c>
    </row>
    <row r="3" spans="1:45" ht="26.1" customHeight="1" thickBot="1">
      <c r="A3" s="268" t="s">
        <v>50</v>
      </c>
      <c r="B3" s="268"/>
      <c r="C3" s="268"/>
      <c r="D3" s="268"/>
      <c r="E3" s="268"/>
      <c r="G3" s="266"/>
      <c r="H3" s="267"/>
      <c r="I3" s="258"/>
      <c r="J3" s="272"/>
      <c r="K3" s="258"/>
      <c r="L3" s="263"/>
      <c r="M3" s="279"/>
      <c r="N3" s="258"/>
      <c r="O3" s="261"/>
      <c r="P3" s="275"/>
      <c r="Q3" s="249"/>
      <c r="R3" s="273"/>
      <c r="T3" s="268" t="s">
        <v>50</v>
      </c>
      <c r="U3" s="268"/>
      <c r="V3" s="268"/>
      <c r="W3" s="268" t="s">
        <v>154</v>
      </c>
      <c r="X3" s="268"/>
      <c r="Z3" s="266"/>
      <c r="AA3" s="267"/>
      <c r="AB3" s="286"/>
      <c r="AC3" s="272"/>
      <c r="AD3" s="286"/>
      <c r="AE3" s="289"/>
      <c r="AF3" s="279"/>
      <c r="AG3" s="286"/>
      <c r="AH3" s="291"/>
      <c r="AI3" s="275"/>
      <c r="AJ3" s="249" t="s">
        <v>62</v>
      </c>
      <c r="AK3" s="273"/>
      <c r="AR3" s="1" t="s">
        <v>159</v>
      </c>
      <c r="AS3" s="1" t="s">
        <v>161</v>
      </c>
    </row>
    <row r="4" spans="1:45" ht="8.25" customHeight="1" thickBot="1">
      <c r="A4" s="269"/>
      <c r="B4" s="269"/>
      <c r="C4" s="269"/>
      <c r="D4" s="269"/>
      <c r="E4" s="269"/>
      <c r="T4" s="269"/>
      <c r="U4" s="269"/>
      <c r="V4" s="269"/>
      <c r="W4" s="269"/>
      <c r="X4" s="269"/>
    </row>
    <row r="5" spans="1:45" ht="27" customHeight="1">
      <c r="A5" s="256" t="s">
        <v>51</v>
      </c>
      <c r="B5" s="256"/>
      <c r="C5" s="256"/>
      <c r="D5" s="269"/>
      <c r="E5" s="269"/>
      <c r="F5" s="269"/>
      <c r="G5" s="269"/>
      <c r="H5" s="269"/>
      <c r="I5" s="269"/>
      <c r="J5" s="269"/>
      <c r="K5" s="269"/>
      <c r="P5" s="271" t="s">
        <v>45</v>
      </c>
      <c r="Q5" s="280" t="str">
        <f>COUNTA(B9:B28)&amp;" "&amp;"人"</f>
        <v>0 人</v>
      </c>
      <c r="R5" s="281"/>
      <c r="T5" s="256" t="s">
        <v>51</v>
      </c>
      <c r="U5" s="256"/>
      <c r="V5" s="256"/>
      <c r="W5" s="269" t="s">
        <v>174</v>
      </c>
      <c r="X5" s="269"/>
      <c r="Y5" s="269"/>
      <c r="Z5" s="269"/>
      <c r="AA5" s="269"/>
      <c r="AB5" s="269"/>
      <c r="AC5" s="269"/>
      <c r="AD5" s="269"/>
      <c r="AI5" s="271" t="s">
        <v>45</v>
      </c>
      <c r="AJ5" s="304" t="str">
        <f>COUNTA(U9:U28)&amp;" "&amp;"人"</f>
        <v>8 人</v>
      </c>
      <c r="AK5" s="305"/>
    </row>
    <row r="6" spans="1:45" ht="9.75" customHeight="1" thickBot="1">
      <c r="P6" s="272"/>
      <c r="Q6" s="282"/>
      <c r="R6" s="283"/>
      <c r="AI6" s="272"/>
      <c r="AJ6" s="306"/>
      <c r="AK6" s="307"/>
    </row>
    <row r="7" spans="1:45" ht="24.75" customHeight="1" thickBot="1">
      <c r="A7" s="254" t="s">
        <v>12</v>
      </c>
      <c r="B7" s="254"/>
      <c r="C7" s="254"/>
      <c r="D7" s="254"/>
      <c r="E7" s="254"/>
      <c r="F7" s="7"/>
      <c r="H7" s="284" t="s">
        <v>13</v>
      </c>
      <c r="I7" s="284"/>
      <c r="J7" s="284"/>
      <c r="K7" s="284"/>
      <c r="L7" s="284"/>
      <c r="M7" s="284"/>
      <c r="N7" s="284"/>
      <c r="P7" s="2"/>
      <c r="Q7" s="2"/>
      <c r="T7" s="254" t="s">
        <v>12</v>
      </c>
      <c r="U7" s="254"/>
      <c r="V7" s="254"/>
      <c r="W7" s="254"/>
      <c r="X7" s="254"/>
      <c r="Y7" s="7"/>
      <c r="AA7" s="284" t="s">
        <v>13</v>
      </c>
      <c r="AB7" s="284"/>
      <c r="AC7" s="284"/>
      <c r="AD7" s="284"/>
      <c r="AE7" s="284"/>
      <c r="AF7" s="284"/>
      <c r="AG7" s="284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51"/>
      <c r="I8" s="219"/>
      <c r="J8" s="219" t="s">
        <v>53</v>
      </c>
      <c r="K8" s="219"/>
      <c r="L8" s="219"/>
      <c r="M8" s="219"/>
      <c r="N8" s="220"/>
      <c r="O8" s="251" t="s">
        <v>54</v>
      </c>
      <c r="P8" s="219"/>
      <c r="Q8" s="219"/>
      <c r="R8" s="220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51"/>
      <c r="AB8" s="219"/>
      <c r="AC8" s="219" t="s">
        <v>53</v>
      </c>
      <c r="AD8" s="219"/>
      <c r="AE8" s="219"/>
      <c r="AF8" s="219"/>
      <c r="AG8" s="220"/>
      <c r="AH8" s="251" t="s">
        <v>54</v>
      </c>
      <c r="AI8" s="219"/>
      <c r="AJ8" s="219"/>
      <c r="AK8" s="220"/>
    </row>
    <row r="9" spans="1:45" ht="25.5" customHeight="1" thickTop="1">
      <c r="A9" s="57" t="s">
        <v>17</v>
      </c>
      <c r="B9" s="20"/>
      <c r="C9" s="20"/>
      <c r="D9" s="191"/>
      <c r="E9" s="196"/>
      <c r="F9" s="7"/>
      <c r="H9" s="247" t="s">
        <v>49</v>
      </c>
      <c r="I9" s="248"/>
      <c r="J9" s="295"/>
      <c r="K9" s="296"/>
      <c r="L9" s="296"/>
      <c r="M9" s="296"/>
      <c r="N9" s="297"/>
      <c r="O9" s="298"/>
      <c r="P9" s="299"/>
      <c r="Q9" s="299"/>
      <c r="R9" s="300"/>
      <c r="T9" s="57" t="s">
        <v>17</v>
      </c>
      <c r="U9" s="20" t="s">
        <v>146</v>
      </c>
      <c r="V9" s="20">
        <v>3</v>
      </c>
      <c r="W9" s="25">
        <v>34890</v>
      </c>
      <c r="X9" s="58">
        <v>3630032201</v>
      </c>
      <c r="Y9" s="7"/>
      <c r="AA9" s="247" t="s">
        <v>49</v>
      </c>
      <c r="AB9" s="248"/>
      <c r="AC9" s="295" t="s">
        <v>155</v>
      </c>
      <c r="AD9" s="296"/>
      <c r="AE9" s="296"/>
      <c r="AF9" s="296"/>
      <c r="AG9" s="297"/>
      <c r="AH9" s="298" t="s">
        <v>162</v>
      </c>
      <c r="AI9" s="299"/>
      <c r="AJ9" s="299"/>
      <c r="AK9" s="300"/>
      <c r="AR9" s="1" t="s">
        <v>162</v>
      </c>
      <c r="AS9" s="1" t="s">
        <v>164</v>
      </c>
    </row>
    <row r="10" spans="1:45" ht="25.5" customHeight="1">
      <c r="A10" s="54" t="s">
        <v>18</v>
      </c>
      <c r="B10" s="19"/>
      <c r="C10" s="19"/>
      <c r="D10" s="192"/>
      <c r="E10" s="197"/>
      <c r="F10" s="7"/>
      <c r="H10" s="252" t="s">
        <v>19</v>
      </c>
      <c r="I10" s="253"/>
      <c r="J10" s="228"/>
      <c r="K10" s="229"/>
      <c r="L10" s="229"/>
      <c r="M10" s="229"/>
      <c r="N10" s="230"/>
      <c r="O10" s="301"/>
      <c r="P10" s="302"/>
      <c r="Q10" s="302"/>
      <c r="R10" s="303"/>
      <c r="T10" s="54" t="s">
        <v>18</v>
      </c>
      <c r="U10" s="19" t="s">
        <v>147</v>
      </c>
      <c r="V10" s="19">
        <v>3</v>
      </c>
      <c r="W10" s="17">
        <v>34822</v>
      </c>
      <c r="X10" s="55">
        <v>3630032202</v>
      </c>
      <c r="Y10" s="7"/>
      <c r="AA10" s="252" t="s">
        <v>19</v>
      </c>
      <c r="AB10" s="253"/>
      <c r="AC10" s="228" t="s">
        <v>156</v>
      </c>
      <c r="AD10" s="229"/>
      <c r="AE10" s="229"/>
      <c r="AF10" s="229"/>
      <c r="AG10" s="230"/>
      <c r="AH10" s="301" t="s">
        <v>163</v>
      </c>
      <c r="AI10" s="302"/>
      <c r="AJ10" s="302"/>
      <c r="AK10" s="303"/>
      <c r="AR10" s="1" t="s">
        <v>163</v>
      </c>
      <c r="AS10" s="1" t="s">
        <v>162</v>
      </c>
    </row>
    <row r="11" spans="1:45" ht="25.5" customHeight="1" thickBot="1">
      <c r="A11" s="54" t="s">
        <v>3</v>
      </c>
      <c r="B11" s="19"/>
      <c r="C11" s="19"/>
      <c r="D11" s="192"/>
      <c r="E11" s="197"/>
      <c r="F11" s="7"/>
      <c r="H11" s="226" t="s">
        <v>21</v>
      </c>
      <c r="I11" s="227"/>
      <c r="J11" s="231"/>
      <c r="K11" s="232"/>
      <c r="L11" s="232"/>
      <c r="M11" s="12"/>
      <c r="N11" s="64" t="s">
        <v>58</v>
      </c>
      <c r="O11" s="292"/>
      <c r="P11" s="293"/>
      <c r="Q11" s="293"/>
      <c r="R11" s="294"/>
      <c r="T11" s="54" t="s">
        <v>3</v>
      </c>
      <c r="U11" s="19" t="s">
        <v>148</v>
      </c>
      <c r="V11" s="19">
        <v>3</v>
      </c>
      <c r="W11" s="17">
        <v>35101</v>
      </c>
      <c r="X11" s="55">
        <v>3630032203</v>
      </c>
      <c r="Y11" s="7"/>
      <c r="AA11" s="226" t="s">
        <v>21</v>
      </c>
      <c r="AB11" s="227"/>
      <c r="AC11" s="231" t="s">
        <v>153</v>
      </c>
      <c r="AD11" s="232"/>
      <c r="AE11" s="232"/>
      <c r="AF11" s="12">
        <v>1</v>
      </c>
      <c r="AG11" s="64" t="s">
        <v>58</v>
      </c>
      <c r="AH11" s="292" t="s">
        <v>164</v>
      </c>
      <c r="AI11" s="293"/>
      <c r="AJ11" s="293"/>
      <c r="AK11" s="294"/>
      <c r="AS11" s="1" t="s">
        <v>163</v>
      </c>
    </row>
    <row r="12" spans="1:45" ht="25.5" customHeight="1" thickBot="1">
      <c r="A12" s="54" t="s">
        <v>4</v>
      </c>
      <c r="B12" s="19"/>
      <c r="C12" s="19"/>
      <c r="D12" s="192"/>
      <c r="E12" s="197"/>
      <c r="F12" s="7"/>
      <c r="H12" s="57" t="s">
        <v>20</v>
      </c>
      <c r="I12" s="21" t="s">
        <v>60</v>
      </c>
      <c r="J12" s="221"/>
      <c r="K12" s="222"/>
      <c r="L12" s="222"/>
      <c r="M12" s="10"/>
      <c r="N12" s="65" t="s">
        <v>58</v>
      </c>
      <c r="O12" s="233" t="s">
        <v>59</v>
      </c>
      <c r="P12" s="233"/>
      <c r="Q12" s="233"/>
      <c r="R12" s="233"/>
      <c r="S12" s="11"/>
      <c r="T12" s="54" t="s">
        <v>4</v>
      </c>
      <c r="U12" s="19" t="s">
        <v>149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221" t="s">
        <v>157</v>
      </c>
      <c r="AD12" s="222"/>
      <c r="AE12" s="314"/>
      <c r="AF12" s="10">
        <v>3</v>
      </c>
      <c r="AG12" s="65" t="s">
        <v>58</v>
      </c>
      <c r="AH12" s="233" t="s">
        <v>59</v>
      </c>
      <c r="AI12" s="233"/>
      <c r="AJ12" s="233"/>
      <c r="AK12" s="233"/>
    </row>
    <row r="13" spans="1:45" ht="25.5" customHeight="1">
      <c r="A13" s="54" t="s">
        <v>5</v>
      </c>
      <c r="B13" s="19"/>
      <c r="C13" s="19"/>
      <c r="D13" s="192"/>
      <c r="E13" s="197"/>
      <c r="F13" s="7"/>
      <c r="H13" s="54" t="s">
        <v>25</v>
      </c>
      <c r="I13" s="23" t="s">
        <v>60</v>
      </c>
      <c r="J13" s="221"/>
      <c r="K13" s="222"/>
      <c r="L13" s="222"/>
      <c r="M13" s="10"/>
      <c r="N13" s="65" t="s">
        <v>58</v>
      </c>
      <c r="P13" s="237" t="s">
        <v>167</v>
      </c>
      <c r="Q13" s="238"/>
      <c r="R13" s="236">
        <f>COUNTA(J11:L18)</f>
        <v>0</v>
      </c>
      <c r="T13" s="54" t="s">
        <v>5</v>
      </c>
      <c r="U13" s="19" t="s">
        <v>150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221" t="s">
        <v>147</v>
      </c>
      <c r="AD13" s="222"/>
      <c r="AE13" s="314"/>
      <c r="AF13" s="10">
        <v>3</v>
      </c>
      <c r="AG13" s="65" t="s">
        <v>58</v>
      </c>
      <c r="AI13" s="237" t="s">
        <v>167</v>
      </c>
      <c r="AJ13" s="238"/>
      <c r="AK13" s="311">
        <f>COUNTA(AC11:AE18)</f>
        <v>8</v>
      </c>
      <c r="AR13" s="1" t="s">
        <v>165</v>
      </c>
    </row>
    <row r="14" spans="1:45" ht="25.5" customHeight="1">
      <c r="A14" s="54" t="s">
        <v>6</v>
      </c>
      <c r="B14" s="19"/>
      <c r="C14" s="19"/>
      <c r="D14" s="192"/>
      <c r="E14" s="197"/>
      <c r="F14" s="7"/>
      <c r="H14" s="54" t="s">
        <v>3</v>
      </c>
      <c r="I14" s="23" t="s">
        <v>60</v>
      </c>
      <c r="J14" s="221"/>
      <c r="K14" s="222"/>
      <c r="L14" s="222"/>
      <c r="M14" s="10"/>
      <c r="N14" s="65" t="s">
        <v>58</v>
      </c>
      <c r="P14" s="239"/>
      <c r="Q14" s="240"/>
      <c r="R14" s="235"/>
      <c r="T14" s="54" t="s">
        <v>6</v>
      </c>
      <c r="U14" s="19" t="s">
        <v>151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221" t="s">
        <v>148</v>
      </c>
      <c r="AD14" s="222"/>
      <c r="AE14" s="314"/>
      <c r="AF14" s="10">
        <v>3</v>
      </c>
      <c r="AG14" s="65" t="s">
        <v>58</v>
      </c>
      <c r="AI14" s="239"/>
      <c r="AJ14" s="240"/>
      <c r="AK14" s="312"/>
      <c r="AR14" s="1" t="s">
        <v>170</v>
      </c>
    </row>
    <row r="15" spans="1:45" ht="25.5" customHeight="1">
      <c r="A15" s="54" t="s">
        <v>7</v>
      </c>
      <c r="B15" s="19"/>
      <c r="C15" s="19"/>
      <c r="D15" s="192"/>
      <c r="E15" s="197"/>
      <c r="F15" s="7"/>
      <c r="H15" s="54" t="s">
        <v>4</v>
      </c>
      <c r="I15" s="23" t="s">
        <v>60</v>
      </c>
      <c r="J15" s="221"/>
      <c r="K15" s="222"/>
      <c r="L15" s="222"/>
      <c r="M15" s="10"/>
      <c r="N15" s="65" t="s">
        <v>58</v>
      </c>
      <c r="P15" s="241"/>
      <c r="Q15" s="242"/>
      <c r="R15" s="9" t="s">
        <v>26</v>
      </c>
      <c r="T15" s="54" t="s">
        <v>7</v>
      </c>
      <c r="U15" s="19" t="s">
        <v>152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221" t="s">
        <v>149</v>
      </c>
      <c r="AD15" s="222"/>
      <c r="AE15" s="314"/>
      <c r="AF15" s="10">
        <v>2</v>
      </c>
      <c r="AG15" s="65" t="s">
        <v>58</v>
      </c>
      <c r="AI15" s="241"/>
      <c r="AJ15" s="242"/>
      <c r="AK15" s="9" t="s">
        <v>26</v>
      </c>
    </row>
    <row r="16" spans="1:45" ht="25.5" customHeight="1">
      <c r="A16" s="54" t="s">
        <v>8</v>
      </c>
      <c r="B16" s="19"/>
      <c r="C16" s="19"/>
      <c r="D16" s="192"/>
      <c r="E16" s="197"/>
      <c r="F16" s="7"/>
      <c r="H16" s="54" t="s">
        <v>5</v>
      </c>
      <c r="I16" s="23" t="s">
        <v>60</v>
      </c>
      <c r="J16" s="221"/>
      <c r="K16" s="222"/>
      <c r="L16" s="222"/>
      <c r="M16" s="10"/>
      <c r="N16" s="65" t="s">
        <v>58</v>
      </c>
      <c r="P16" s="243" t="s">
        <v>44</v>
      </c>
      <c r="Q16" s="244"/>
      <c r="R16" s="234">
        <f>COUNTA(B9:B28)-R13</f>
        <v>0</v>
      </c>
      <c r="T16" s="54" t="s">
        <v>8</v>
      </c>
      <c r="U16" s="19" t="s">
        <v>153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221" t="s">
        <v>150</v>
      </c>
      <c r="AD16" s="222"/>
      <c r="AE16" s="314"/>
      <c r="AF16" s="10">
        <v>2</v>
      </c>
      <c r="AG16" s="65" t="s">
        <v>58</v>
      </c>
      <c r="AI16" s="315" t="s">
        <v>44</v>
      </c>
      <c r="AJ16" s="244"/>
      <c r="AK16" s="313">
        <f>COUNTA(U9:U28)-AK13</f>
        <v>0</v>
      </c>
    </row>
    <row r="17" spans="1:37" ht="25.5" customHeight="1">
      <c r="A17" s="54" t="s">
        <v>9</v>
      </c>
      <c r="B17" s="19"/>
      <c r="C17" s="19"/>
      <c r="D17" s="192"/>
      <c r="E17" s="197"/>
      <c r="F17" s="7"/>
      <c r="H17" s="54" t="s">
        <v>6</v>
      </c>
      <c r="I17" s="23" t="s">
        <v>60</v>
      </c>
      <c r="J17" s="221"/>
      <c r="K17" s="222"/>
      <c r="L17" s="222"/>
      <c r="M17" s="10"/>
      <c r="N17" s="65" t="s">
        <v>58</v>
      </c>
      <c r="P17" s="239"/>
      <c r="Q17" s="240"/>
      <c r="R17" s="235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221" t="s">
        <v>151</v>
      </c>
      <c r="AD17" s="222"/>
      <c r="AE17" s="314"/>
      <c r="AF17" s="10">
        <v>2</v>
      </c>
      <c r="AG17" s="65" t="s">
        <v>58</v>
      </c>
      <c r="AI17" s="239"/>
      <c r="AJ17" s="240"/>
      <c r="AK17" s="312"/>
    </row>
    <row r="18" spans="1:37" ht="25.5" customHeight="1" thickBot="1">
      <c r="A18" s="54" t="s">
        <v>43</v>
      </c>
      <c r="B18" s="19"/>
      <c r="C18" s="19"/>
      <c r="D18" s="192"/>
      <c r="E18" s="197"/>
      <c r="F18" s="7"/>
      <c r="H18" s="66" t="s">
        <v>7</v>
      </c>
      <c r="I18" s="44" t="s">
        <v>60</v>
      </c>
      <c r="J18" s="249"/>
      <c r="K18" s="250"/>
      <c r="L18" s="250"/>
      <c r="M18" s="67"/>
      <c r="N18" s="68" t="s">
        <v>58</v>
      </c>
      <c r="P18" s="245"/>
      <c r="Q18" s="246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249" t="s">
        <v>152</v>
      </c>
      <c r="AD18" s="250"/>
      <c r="AE18" s="316"/>
      <c r="AF18" s="67">
        <v>2</v>
      </c>
      <c r="AG18" s="68" t="s">
        <v>58</v>
      </c>
      <c r="AI18" s="245"/>
      <c r="AJ18" s="246"/>
      <c r="AK18" s="8" t="s">
        <v>26</v>
      </c>
    </row>
    <row r="19" spans="1:37" ht="25.5" customHeight="1" thickBot="1">
      <c r="A19" s="54" t="s">
        <v>10</v>
      </c>
      <c r="B19" s="19"/>
      <c r="C19" s="19"/>
      <c r="D19" s="192"/>
      <c r="E19" s="197"/>
      <c r="F19" s="7"/>
      <c r="H19" s="205" t="s">
        <v>14</v>
      </c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T19" s="54" t="s">
        <v>10</v>
      </c>
      <c r="U19" s="19"/>
      <c r="V19" s="19"/>
      <c r="W19" s="17"/>
      <c r="X19" s="55"/>
      <c r="Y19" s="7"/>
      <c r="AA19" s="205" t="s">
        <v>14</v>
      </c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</row>
    <row r="20" spans="1:37" ht="25.5" customHeight="1" thickBot="1">
      <c r="A20" s="54" t="s">
        <v>41</v>
      </c>
      <c r="B20" s="19"/>
      <c r="C20" s="19"/>
      <c r="D20" s="192"/>
      <c r="E20" s="197"/>
      <c r="F20" s="7"/>
      <c r="H20" s="206" t="s">
        <v>22</v>
      </c>
      <c r="I20" s="207"/>
      <c r="J20" s="207"/>
      <c r="K20" s="207"/>
      <c r="L20" s="208"/>
      <c r="M20" s="2"/>
      <c r="N20" s="216" t="s">
        <v>23</v>
      </c>
      <c r="O20" s="217"/>
      <c r="P20" s="217"/>
      <c r="Q20" s="217"/>
      <c r="R20" s="218"/>
      <c r="T20" s="54" t="s">
        <v>41</v>
      </c>
      <c r="U20" s="19"/>
      <c r="V20" s="19"/>
      <c r="W20" s="17"/>
      <c r="X20" s="55"/>
      <c r="Y20" s="7"/>
      <c r="AA20" s="206" t="s">
        <v>22</v>
      </c>
      <c r="AB20" s="207"/>
      <c r="AC20" s="207"/>
      <c r="AD20" s="207"/>
      <c r="AE20" s="208"/>
      <c r="AF20" s="2"/>
      <c r="AG20" s="216" t="s">
        <v>23</v>
      </c>
      <c r="AH20" s="217"/>
      <c r="AI20" s="217"/>
      <c r="AJ20" s="217"/>
      <c r="AK20" s="218"/>
    </row>
    <row r="21" spans="1:37" ht="25.5" customHeight="1" thickBot="1">
      <c r="A21" s="59" t="s">
        <v>42</v>
      </c>
      <c r="B21" s="108"/>
      <c r="C21" s="108"/>
      <c r="D21" s="195"/>
      <c r="E21" s="198"/>
      <c r="F21" s="7"/>
      <c r="H21" s="111" t="s">
        <v>16</v>
      </c>
      <c r="I21" s="223" t="s">
        <v>15</v>
      </c>
      <c r="J21" s="224"/>
      <c r="K21" s="223" t="s">
        <v>11</v>
      </c>
      <c r="L21" s="225"/>
      <c r="N21" s="117" t="s">
        <v>16</v>
      </c>
      <c r="O21" s="223" t="s">
        <v>15</v>
      </c>
      <c r="P21" s="224"/>
      <c r="Q21" s="223" t="s">
        <v>11</v>
      </c>
      <c r="R21" s="225"/>
      <c r="T21" s="59" t="s">
        <v>42</v>
      </c>
      <c r="U21" s="108"/>
      <c r="V21" s="108"/>
      <c r="W21" s="109"/>
      <c r="X21" s="110"/>
      <c r="Y21" s="7"/>
      <c r="AA21" s="117" t="s">
        <v>16</v>
      </c>
      <c r="AB21" s="223" t="s">
        <v>15</v>
      </c>
      <c r="AC21" s="224"/>
      <c r="AD21" s="223" t="s">
        <v>11</v>
      </c>
      <c r="AE21" s="225"/>
      <c r="AG21" s="117" t="s">
        <v>16</v>
      </c>
      <c r="AH21" s="223" t="s">
        <v>15</v>
      </c>
      <c r="AI21" s="224"/>
      <c r="AJ21" s="223" t="s">
        <v>11</v>
      </c>
      <c r="AK21" s="225"/>
    </row>
    <row r="22" spans="1:37" ht="25.5" customHeight="1" thickTop="1">
      <c r="A22" s="59" t="s">
        <v>36</v>
      </c>
      <c r="B22" s="19"/>
      <c r="C22" s="19"/>
      <c r="D22" s="192"/>
      <c r="E22" s="197"/>
      <c r="F22" s="7"/>
      <c r="H22" s="112" t="s">
        <v>17</v>
      </c>
      <c r="I22" s="89"/>
      <c r="J22" s="90"/>
      <c r="K22" s="113"/>
      <c r="L22" s="114"/>
      <c r="N22" s="203" t="s">
        <v>24</v>
      </c>
      <c r="O22" s="115"/>
      <c r="P22" s="116"/>
      <c r="Q22" s="85"/>
      <c r="R22" s="86"/>
      <c r="T22" s="118" t="s">
        <v>36</v>
      </c>
      <c r="U22" s="19"/>
      <c r="V22" s="19"/>
      <c r="W22" s="17"/>
      <c r="X22" s="55"/>
      <c r="Y22" s="7"/>
      <c r="AA22" s="57" t="s">
        <v>17</v>
      </c>
      <c r="AB22" s="21" t="s">
        <v>166</v>
      </c>
      <c r="AC22" s="22">
        <v>1</v>
      </c>
      <c r="AD22" s="49"/>
      <c r="AE22" s="84"/>
      <c r="AG22" s="203" t="s">
        <v>24</v>
      </c>
      <c r="AH22" s="87" t="s">
        <v>166</v>
      </c>
      <c r="AI22" s="88">
        <v>1</v>
      </c>
      <c r="AJ22" s="85" t="s">
        <v>169</v>
      </c>
      <c r="AK22" s="86"/>
    </row>
    <row r="23" spans="1:37" ht="25.5" customHeight="1">
      <c r="A23" s="59" t="s">
        <v>34</v>
      </c>
      <c r="B23" s="19"/>
      <c r="C23" s="19"/>
      <c r="D23" s="191"/>
      <c r="E23" s="196"/>
      <c r="F23" s="7"/>
      <c r="H23" s="54" t="s">
        <v>18</v>
      </c>
      <c r="I23" s="130"/>
      <c r="J23" s="131"/>
      <c r="K23" s="45"/>
      <c r="L23" s="71"/>
      <c r="N23" s="203"/>
      <c r="O23" s="138"/>
      <c r="P23" s="139"/>
      <c r="Q23" s="47"/>
      <c r="R23" s="75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166</v>
      </c>
      <c r="AC23" s="24">
        <v>2</v>
      </c>
      <c r="AD23" s="50"/>
      <c r="AE23" s="71" t="s">
        <v>165</v>
      </c>
      <c r="AG23" s="203"/>
      <c r="AH23" s="15" t="s">
        <v>166</v>
      </c>
      <c r="AI23" s="16">
        <v>2</v>
      </c>
      <c r="AJ23" s="47" t="s">
        <v>169</v>
      </c>
      <c r="AK23" s="75" t="s">
        <v>165</v>
      </c>
    </row>
    <row r="24" spans="1:37" ht="25.5" customHeight="1">
      <c r="A24" s="59" t="s">
        <v>35</v>
      </c>
      <c r="B24" s="19"/>
      <c r="C24" s="19"/>
      <c r="D24" s="192"/>
      <c r="E24" s="197"/>
      <c r="F24" s="7"/>
      <c r="H24" s="54" t="s">
        <v>3</v>
      </c>
      <c r="I24" s="130"/>
      <c r="J24" s="131"/>
      <c r="K24" s="45"/>
      <c r="L24" s="71"/>
      <c r="N24" s="213" t="s">
        <v>28</v>
      </c>
      <c r="O24" s="140"/>
      <c r="P24" s="141"/>
      <c r="Q24" s="48"/>
      <c r="R24" s="76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166</v>
      </c>
      <c r="AC24" s="24">
        <v>3</v>
      </c>
      <c r="AD24" s="52"/>
      <c r="AE24" s="71"/>
      <c r="AG24" s="213" t="s">
        <v>28</v>
      </c>
      <c r="AH24" s="13" t="s">
        <v>166</v>
      </c>
      <c r="AI24" s="14">
        <v>3</v>
      </c>
      <c r="AJ24" s="48"/>
      <c r="AK24" s="76"/>
    </row>
    <row r="25" spans="1:37" ht="25.5" customHeight="1">
      <c r="A25" s="59" t="s">
        <v>37</v>
      </c>
      <c r="B25" s="19"/>
      <c r="C25" s="19"/>
      <c r="D25" s="188"/>
      <c r="E25" s="199"/>
      <c r="F25" s="7"/>
      <c r="H25" s="54" t="s">
        <v>4</v>
      </c>
      <c r="I25" s="130"/>
      <c r="J25" s="131"/>
      <c r="K25" s="45"/>
      <c r="L25" s="71"/>
      <c r="N25" s="213"/>
      <c r="O25" s="138"/>
      <c r="P25" s="139"/>
      <c r="Q25" s="49"/>
      <c r="R25" s="77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166</v>
      </c>
      <c r="AC25" s="24">
        <v>4</v>
      </c>
      <c r="AD25" s="52"/>
      <c r="AE25" s="71"/>
      <c r="AG25" s="213"/>
      <c r="AH25" s="15" t="s">
        <v>166</v>
      </c>
      <c r="AI25" s="16">
        <v>4</v>
      </c>
      <c r="AJ25" s="49"/>
      <c r="AK25" s="77"/>
    </row>
    <row r="26" spans="1:37" ht="25.5" customHeight="1">
      <c r="A26" s="59" t="s">
        <v>38</v>
      </c>
      <c r="B26" s="19"/>
      <c r="C26" s="19"/>
      <c r="D26" s="188"/>
      <c r="E26" s="199"/>
      <c r="F26" s="7"/>
      <c r="H26" s="54" t="s">
        <v>5</v>
      </c>
      <c r="I26" s="130"/>
      <c r="J26" s="131"/>
      <c r="K26" s="45"/>
      <c r="L26" s="71"/>
      <c r="N26" s="213" t="s">
        <v>3</v>
      </c>
      <c r="O26" s="140"/>
      <c r="P26" s="141"/>
      <c r="Q26" s="46"/>
      <c r="R26" s="74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166</v>
      </c>
      <c r="AC26" s="24">
        <v>5</v>
      </c>
      <c r="AD26" s="52"/>
      <c r="AE26" s="71" t="s">
        <v>165</v>
      </c>
      <c r="AG26" s="213" t="s">
        <v>3</v>
      </c>
      <c r="AH26" s="13" t="s">
        <v>166</v>
      </c>
      <c r="AI26" s="14">
        <v>5</v>
      </c>
      <c r="AJ26" s="46"/>
      <c r="AK26" s="74" t="s">
        <v>165</v>
      </c>
    </row>
    <row r="27" spans="1:37" ht="25.5" customHeight="1" thickBot="1">
      <c r="A27" s="59" t="s">
        <v>39</v>
      </c>
      <c r="B27" s="19"/>
      <c r="C27" s="19"/>
      <c r="D27" s="188"/>
      <c r="E27" s="199"/>
      <c r="F27" s="7"/>
      <c r="H27" s="56" t="s">
        <v>6</v>
      </c>
      <c r="I27" s="132"/>
      <c r="J27" s="133"/>
      <c r="K27" s="46"/>
      <c r="L27" s="98"/>
      <c r="N27" s="213"/>
      <c r="O27" s="138"/>
      <c r="P27" s="139"/>
      <c r="Q27" s="47"/>
      <c r="R27" s="75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166</v>
      </c>
      <c r="AC27" s="24">
        <v>6</v>
      </c>
      <c r="AD27" s="52"/>
      <c r="AE27" s="71"/>
      <c r="AG27" s="213"/>
      <c r="AH27" s="15" t="s">
        <v>166</v>
      </c>
      <c r="AI27" s="16">
        <v>6</v>
      </c>
      <c r="AJ27" s="47"/>
      <c r="AK27" s="75"/>
    </row>
    <row r="28" spans="1:37" ht="25.5" customHeight="1" thickBot="1">
      <c r="A28" s="61" t="s">
        <v>40</v>
      </c>
      <c r="B28" s="62"/>
      <c r="C28" s="62"/>
      <c r="D28" s="194"/>
      <c r="E28" s="200"/>
      <c r="F28" s="7"/>
      <c r="H28" s="99" t="s">
        <v>7</v>
      </c>
      <c r="I28" s="134"/>
      <c r="J28" s="135"/>
      <c r="K28" s="100"/>
      <c r="L28" s="101"/>
      <c r="N28" s="213" t="s">
        <v>4</v>
      </c>
      <c r="O28" s="140"/>
      <c r="P28" s="141"/>
      <c r="Q28" s="48"/>
      <c r="R28" s="76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13" t="s">
        <v>4</v>
      </c>
      <c r="AH28" s="13" t="s">
        <v>166</v>
      </c>
      <c r="AI28" s="14">
        <v>7</v>
      </c>
      <c r="AJ28" s="48"/>
      <c r="AK28" s="76"/>
    </row>
    <row r="29" spans="1:37" ht="25.5" customHeight="1">
      <c r="A29" s="7"/>
      <c r="B29" s="53"/>
      <c r="C29" s="212"/>
      <c r="D29" s="212"/>
      <c r="E29" s="212"/>
      <c r="F29" s="7"/>
      <c r="H29" s="54" t="s">
        <v>8</v>
      </c>
      <c r="I29" s="130"/>
      <c r="J29" s="131"/>
      <c r="K29" s="45"/>
      <c r="L29" s="71"/>
      <c r="N29" s="213"/>
      <c r="O29" s="138"/>
      <c r="P29" s="139"/>
      <c r="Q29" s="49"/>
      <c r="R29" s="77"/>
      <c r="T29" s="7"/>
      <c r="U29" s="53"/>
      <c r="V29" s="212"/>
      <c r="W29" s="212"/>
      <c r="X29" s="212"/>
      <c r="Y29" s="7"/>
      <c r="AA29" s="54" t="s">
        <v>8</v>
      </c>
      <c r="AB29" s="23"/>
      <c r="AC29" s="24"/>
      <c r="AD29" s="52"/>
      <c r="AE29" s="71"/>
      <c r="AG29" s="213"/>
      <c r="AH29" s="15" t="s">
        <v>166</v>
      </c>
      <c r="AI29" s="16">
        <v>8</v>
      </c>
      <c r="AJ29" s="49"/>
      <c r="AK29" s="77"/>
    </row>
    <row r="30" spans="1:37" ht="25.5" customHeight="1">
      <c r="A30" s="309" t="s">
        <v>168</v>
      </c>
      <c r="B30" s="309"/>
      <c r="C30" s="309"/>
      <c r="D30" s="309"/>
      <c r="E30" s="309"/>
      <c r="F30" s="309"/>
      <c r="G30" s="310"/>
      <c r="H30" s="54" t="s">
        <v>9</v>
      </c>
      <c r="I30" s="130"/>
      <c r="J30" s="131"/>
      <c r="K30" s="45"/>
      <c r="L30" s="71"/>
      <c r="N30" s="213" t="s">
        <v>5</v>
      </c>
      <c r="O30" s="140"/>
      <c r="P30" s="141"/>
      <c r="Q30" s="46"/>
      <c r="R30" s="74"/>
      <c r="T30" s="309" t="s">
        <v>168</v>
      </c>
      <c r="U30" s="309"/>
      <c r="V30" s="309"/>
      <c r="W30" s="309"/>
      <c r="X30" s="309"/>
      <c r="Y30" s="7"/>
      <c r="AA30" s="54" t="s">
        <v>9</v>
      </c>
      <c r="AB30" s="23"/>
      <c r="AC30" s="24"/>
      <c r="AD30" s="52"/>
      <c r="AE30" s="71"/>
      <c r="AG30" s="213" t="s">
        <v>5</v>
      </c>
      <c r="AH30" s="13"/>
      <c r="AI30" s="14"/>
      <c r="AJ30" s="46"/>
      <c r="AK30" s="74"/>
    </row>
    <row r="31" spans="1:37" ht="25.5" customHeight="1">
      <c r="A31" s="309"/>
      <c r="B31" s="309"/>
      <c r="C31" s="309"/>
      <c r="D31" s="309"/>
      <c r="E31" s="309"/>
      <c r="F31" s="309"/>
      <c r="G31" s="310"/>
      <c r="H31" s="54" t="s">
        <v>29</v>
      </c>
      <c r="I31" s="130"/>
      <c r="J31" s="131"/>
      <c r="K31" s="45"/>
      <c r="L31" s="71"/>
      <c r="N31" s="213"/>
      <c r="O31" s="138"/>
      <c r="P31" s="139"/>
      <c r="Q31" s="47"/>
      <c r="R31" s="75"/>
      <c r="T31" s="107"/>
      <c r="U31" s="107"/>
      <c r="V31" s="107"/>
      <c r="W31" s="107"/>
      <c r="X31" s="107"/>
      <c r="Y31" s="107"/>
      <c r="AA31" s="54" t="s">
        <v>29</v>
      </c>
      <c r="AB31" s="23"/>
      <c r="AC31" s="24"/>
      <c r="AD31" s="52"/>
      <c r="AE31" s="71"/>
      <c r="AG31" s="213"/>
      <c r="AH31" s="15"/>
      <c r="AI31" s="16"/>
      <c r="AJ31" s="47"/>
      <c r="AK31" s="75"/>
    </row>
    <row r="32" spans="1:37" ht="25.5" customHeight="1">
      <c r="A32" s="4"/>
      <c r="B32" s="4"/>
      <c r="C32" s="4"/>
      <c r="D32" s="4"/>
      <c r="E32" s="4"/>
      <c r="F32" s="107"/>
      <c r="H32" s="54" t="s">
        <v>30</v>
      </c>
      <c r="I32" s="130"/>
      <c r="J32" s="131"/>
      <c r="K32" s="45"/>
      <c r="L32" s="71"/>
      <c r="N32" s="213" t="s">
        <v>6</v>
      </c>
      <c r="O32" s="140"/>
      <c r="P32" s="141"/>
      <c r="Q32" s="48"/>
      <c r="R32" s="76"/>
      <c r="T32" s="4"/>
      <c r="U32" s="4"/>
      <c r="V32" s="4"/>
      <c r="W32" s="4"/>
      <c r="X32" s="4"/>
      <c r="Y32" s="107"/>
      <c r="AA32" s="54" t="s">
        <v>30</v>
      </c>
      <c r="AB32" s="23"/>
      <c r="AC32" s="24"/>
      <c r="AD32" s="52"/>
      <c r="AE32" s="71"/>
      <c r="AG32" s="213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4"/>
      <c r="H33" s="54" t="s">
        <v>31</v>
      </c>
      <c r="I33" s="130"/>
      <c r="J33" s="131"/>
      <c r="K33" s="45"/>
      <c r="L33" s="71"/>
      <c r="N33" s="210"/>
      <c r="O33" s="142"/>
      <c r="P33" s="143"/>
      <c r="Q33" s="85"/>
      <c r="R33" s="86"/>
      <c r="T33" s="3"/>
      <c r="U33" s="3"/>
      <c r="V33" s="3"/>
      <c r="W33" s="3"/>
      <c r="X33" s="3"/>
      <c r="Y33" s="4"/>
      <c r="AA33" s="54" t="s">
        <v>31</v>
      </c>
      <c r="AB33" s="23"/>
      <c r="AC33" s="24"/>
      <c r="AD33" s="52"/>
      <c r="AE33" s="71"/>
      <c r="AG33" s="213"/>
      <c r="AH33" s="15"/>
      <c r="AI33" s="16"/>
      <c r="AJ33" s="49"/>
      <c r="AK33" s="77"/>
    </row>
    <row r="34" spans="1:38" ht="25.5" customHeight="1">
      <c r="A34" s="209"/>
      <c r="B34" s="209"/>
      <c r="C34" s="209"/>
      <c r="D34" s="209"/>
      <c r="E34" s="209"/>
      <c r="F34" s="3"/>
      <c r="H34" s="54" t="s">
        <v>32</v>
      </c>
      <c r="I34" s="130"/>
      <c r="J34" s="131"/>
      <c r="K34" s="45"/>
      <c r="L34" s="71"/>
      <c r="N34" s="214" t="s">
        <v>7</v>
      </c>
      <c r="O34" s="144"/>
      <c r="P34" s="145"/>
      <c r="Q34" s="104"/>
      <c r="R34" s="105"/>
      <c r="T34" s="209"/>
      <c r="U34" s="209"/>
      <c r="V34" s="209"/>
      <c r="W34" s="209"/>
      <c r="X34" s="209"/>
      <c r="Y34" s="3"/>
      <c r="AA34" s="54" t="s">
        <v>32</v>
      </c>
      <c r="AB34" s="23"/>
      <c r="AC34" s="24"/>
      <c r="AD34" s="52"/>
      <c r="AE34" s="71"/>
      <c r="AG34" s="213" t="s">
        <v>7</v>
      </c>
      <c r="AH34" s="13"/>
      <c r="AI34" s="14"/>
      <c r="AJ34" s="46"/>
      <c r="AK34" s="74"/>
    </row>
    <row r="35" spans="1:38" ht="25.5" customHeight="1">
      <c r="A35" s="209"/>
      <c r="B35" s="209"/>
      <c r="C35" s="209"/>
      <c r="D35" s="209"/>
      <c r="E35" s="209"/>
      <c r="F35" s="3"/>
      <c r="H35" s="54" t="s">
        <v>33</v>
      </c>
      <c r="I35" s="130"/>
      <c r="J35" s="131"/>
      <c r="K35" s="45"/>
      <c r="L35" s="71"/>
      <c r="N35" s="213"/>
      <c r="O35" s="138"/>
      <c r="P35" s="139"/>
      <c r="Q35" s="47"/>
      <c r="R35" s="75"/>
      <c r="T35" s="209"/>
      <c r="U35" s="209"/>
      <c r="V35" s="209"/>
      <c r="W35" s="209"/>
      <c r="X35" s="209"/>
      <c r="Y35" s="3"/>
      <c r="AA35" s="54" t="s">
        <v>33</v>
      </c>
      <c r="AB35" s="23"/>
      <c r="AC35" s="24"/>
      <c r="AD35" s="52"/>
      <c r="AE35" s="71"/>
      <c r="AG35" s="213"/>
      <c r="AH35" s="15"/>
      <c r="AI35" s="16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30"/>
      <c r="J36" s="131"/>
      <c r="K36" s="45"/>
      <c r="L36" s="71"/>
      <c r="N36" s="210" t="s">
        <v>172</v>
      </c>
      <c r="O36" s="140"/>
      <c r="P36" s="141"/>
      <c r="Q36" s="48"/>
      <c r="R36" s="76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10" t="s">
        <v>172</v>
      </c>
      <c r="AH36" s="94"/>
      <c r="AI36" s="95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30"/>
      <c r="J37" s="131"/>
      <c r="K37" s="45"/>
      <c r="L37" s="71"/>
      <c r="N37" s="211"/>
      <c r="O37" s="138"/>
      <c r="P37" s="139"/>
      <c r="Q37" s="47"/>
      <c r="R37" s="75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11"/>
      <c r="AH37" s="92"/>
      <c r="AI37" s="93"/>
      <c r="AJ37" s="47"/>
      <c r="AK37" s="75"/>
    </row>
    <row r="38" spans="1:38" ht="25.5" customHeight="1">
      <c r="F38" s="3"/>
      <c r="H38" s="54" t="s">
        <v>37</v>
      </c>
      <c r="I38" s="130"/>
      <c r="J38" s="131"/>
      <c r="K38" s="45"/>
      <c r="L38" s="71"/>
      <c r="N38" s="203" t="s">
        <v>173</v>
      </c>
      <c r="O38" s="115"/>
      <c r="P38" s="116"/>
      <c r="Q38" s="127"/>
      <c r="R38" s="128"/>
      <c r="Y38" s="3"/>
      <c r="AA38" s="54" t="s">
        <v>37</v>
      </c>
      <c r="AB38" s="52"/>
      <c r="AC38" s="51"/>
      <c r="AD38" s="45"/>
      <c r="AE38" s="71"/>
      <c r="AG38" s="203" t="s">
        <v>173</v>
      </c>
      <c r="AH38" s="125"/>
      <c r="AI38" s="126"/>
      <c r="AJ38" s="127"/>
      <c r="AK38" s="128"/>
    </row>
    <row r="39" spans="1:38" ht="25.5" customHeight="1" thickBot="1">
      <c r="H39" s="66" t="s">
        <v>171</v>
      </c>
      <c r="I39" s="136"/>
      <c r="J39" s="137"/>
      <c r="K39" s="72"/>
      <c r="L39" s="73"/>
      <c r="N39" s="204"/>
      <c r="O39" s="146"/>
      <c r="P39" s="147"/>
      <c r="Q39" s="78"/>
      <c r="R39" s="79"/>
      <c r="AA39" s="66" t="s">
        <v>171</v>
      </c>
      <c r="AB39" s="80"/>
      <c r="AC39" s="91"/>
      <c r="AD39" s="72"/>
      <c r="AE39" s="73"/>
      <c r="AG39" s="204"/>
      <c r="AH39" s="96"/>
      <c r="AI39" s="97"/>
      <c r="AJ39" s="78"/>
      <c r="AK39" s="79"/>
    </row>
    <row r="40" spans="1:38" ht="25.5" customHeight="1">
      <c r="A40" s="202"/>
      <c r="B40" s="202"/>
      <c r="H40" s="69"/>
      <c r="I40" s="5"/>
      <c r="J40" s="5"/>
      <c r="K40" s="207"/>
      <c r="L40" s="207"/>
      <c r="N40" s="70"/>
      <c r="O40" s="5"/>
      <c r="P40" s="5"/>
      <c r="Q40" s="5"/>
      <c r="R40" s="7"/>
      <c r="T40" s="202"/>
      <c r="U40" s="202"/>
      <c r="AA40" s="69"/>
      <c r="AB40" s="5"/>
      <c r="AC40" s="5"/>
      <c r="AD40" s="207"/>
      <c r="AE40" s="207"/>
      <c r="AG40" s="70"/>
      <c r="AH40" s="5"/>
      <c r="AI40" s="5"/>
      <c r="AJ40" s="5"/>
      <c r="AK40" s="7"/>
    </row>
    <row r="41" spans="1:38" ht="18" customHeight="1">
      <c r="A41" s="202"/>
      <c r="B41" s="202"/>
      <c r="D41" s="202" t="s">
        <v>246</v>
      </c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"/>
      <c r="S41" s="2"/>
      <c r="T41" s="202"/>
      <c r="U41" s="202"/>
      <c r="W41" s="202" t="s">
        <v>48</v>
      </c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239</v>
      </c>
      <c r="F43" s="215" t="s">
        <v>232</v>
      </c>
      <c r="G43" s="215"/>
      <c r="H43" s="2"/>
      <c r="I43" s="2" t="s">
        <v>177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平成２８年</v>
      </c>
      <c r="Y43" s="215" t="s">
        <v>176</v>
      </c>
      <c r="Z43" s="215"/>
      <c r="AA43" s="2"/>
      <c r="AB43" s="2" t="s">
        <v>177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02"/>
      <c r="B44" s="202"/>
      <c r="D44" s="2"/>
      <c r="E44" s="2"/>
      <c r="F44" s="2"/>
      <c r="G44" s="2"/>
      <c r="H44" s="2"/>
      <c r="I44" s="129" t="s">
        <v>178</v>
      </c>
      <c r="J44" s="129"/>
      <c r="K44" s="308"/>
      <c r="L44" s="308"/>
      <c r="M44" s="308"/>
      <c r="N44" s="308"/>
      <c r="O44" s="308"/>
      <c r="P44" s="2"/>
      <c r="Q44" s="18" t="s">
        <v>179</v>
      </c>
      <c r="R44" s="2"/>
      <c r="S44" s="2"/>
      <c r="T44" s="202"/>
      <c r="U44" s="202"/>
      <c r="W44" s="2"/>
      <c r="X44" s="2"/>
      <c r="Y44" s="2"/>
      <c r="Z44" s="2"/>
      <c r="AA44" s="2"/>
      <c r="AB44" s="129" t="s">
        <v>178</v>
      </c>
      <c r="AC44" s="129"/>
      <c r="AD44" s="308"/>
      <c r="AE44" s="308"/>
      <c r="AF44" s="308"/>
      <c r="AG44" s="308"/>
      <c r="AH44" s="308"/>
      <c r="AI44" s="2"/>
      <c r="AJ44" s="18" t="s">
        <v>179</v>
      </c>
      <c r="AK44" s="2"/>
      <c r="AL44" s="2"/>
    </row>
    <row r="45" spans="1:38" s="189" customFormat="1" ht="18" customHeight="1">
      <c r="A45" s="190"/>
      <c r="B45" s="190"/>
      <c r="D45" s="2"/>
      <c r="E45" s="2"/>
      <c r="F45" s="2"/>
      <c r="G45" s="2"/>
      <c r="H45" s="2"/>
      <c r="I45" s="5"/>
      <c r="J45" s="5"/>
      <c r="K45" s="359"/>
      <c r="L45" s="359"/>
      <c r="M45" s="359"/>
      <c r="N45" s="359"/>
      <c r="O45" s="359"/>
      <c r="P45" s="2"/>
      <c r="Q45" s="190"/>
      <c r="R45" s="2"/>
      <c r="S45" s="2"/>
      <c r="T45" s="190"/>
      <c r="U45" s="190"/>
      <c r="W45" s="2"/>
      <c r="X45" s="2"/>
      <c r="Y45" s="2"/>
      <c r="Z45" s="2"/>
      <c r="AA45" s="2"/>
      <c r="AB45" s="5"/>
      <c r="AC45" s="5"/>
      <c r="AD45" s="359"/>
      <c r="AE45" s="359"/>
      <c r="AF45" s="359"/>
      <c r="AG45" s="359"/>
      <c r="AH45" s="359"/>
      <c r="AI45" s="2"/>
      <c r="AJ45" s="190"/>
      <c r="AK45" s="2"/>
      <c r="AL45" s="2"/>
    </row>
    <row r="46" spans="1:38" s="189" customFormat="1" ht="18" customHeight="1">
      <c r="A46" s="190"/>
      <c r="B46" s="190"/>
      <c r="D46" s="202" t="s">
        <v>245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"/>
      <c r="T46" s="190"/>
      <c r="U46" s="190"/>
      <c r="W46" s="2"/>
      <c r="X46" s="2"/>
      <c r="Y46" s="2"/>
      <c r="Z46" s="2"/>
      <c r="AA46" s="2"/>
      <c r="AB46" s="5"/>
      <c r="AC46" s="5"/>
      <c r="AD46" s="359"/>
      <c r="AE46" s="359"/>
      <c r="AF46" s="359"/>
      <c r="AG46" s="359"/>
      <c r="AH46" s="359"/>
      <c r="AI46" s="2"/>
      <c r="AJ46" s="190"/>
      <c r="AK46" s="2"/>
      <c r="AL46" s="2"/>
    </row>
    <row r="47" spans="1:38" ht="14.25" customHeight="1">
      <c r="Q47" s="18"/>
      <c r="AJ47" s="18"/>
    </row>
    <row r="48" spans="1:38" ht="18" customHeight="1">
      <c r="E48" s="2" t="s">
        <v>239</v>
      </c>
      <c r="F48" s="215" t="s">
        <v>232</v>
      </c>
      <c r="G48" s="215"/>
      <c r="H48" s="2"/>
      <c r="I48" s="2" t="s">
        <v>177</v>
      </c>
      <c r="J48" s="2"/>
      <c r="K48" s="2"/>
      <c r="L48" s="2"/>
      <c r="M48" s="2"/>
      <c r="N48" s="2"/>
      <c r="O48" s="2"/>
      <c r="P48" s="2"/>
      <c r="Q48" s="18"/>
      <c r="X48" s="2" t="str">
        <f>E48</f>
        <v>平成２８年</v>
      </c>
      <c r="Y48" s="215" t="s">
        <v>176</v>
      </c>
      <c r="Z48" s="215"/>
      <c r="AA48" s="2"/>
      <c r="AB48" s="2" t="s">
        <v>177</v>
      </c>
      <c r="AC48" s="2"/>
      <c r="AD48" s="2"/>
      <c r="AE48" s="2"/>
      <c r="AF48" s="2"/>
      <c r="AG48" s="2"/>
      <c r="AH48" s="2"/>
      <c r="AI48" s="2"/>
      <c r="AJ48" s="18"/>
    </row>
    <row r="49" spans="1:38" ht="18" customHeight="1">
      <c r="E49" s="2"/>
      <c r="F49" s="2"/>
      <c r="G49" s="2"/>
      <c r="H49" s="2"/>
      <c r="I49" s="129" t="s">
        <v>180</v>
      </c>
      <c r="J49" s="129"/>
      <c r="K49" s="308"/>
      <c r="L49" s="308"/>
      <c r="M49" s="308"/>
      <c r="N49" s="308"/>
      <c r="O49" s="308"/>
      <c r="P49" s="2"/>
      <c r="Q49" s="18" t="s">
        <v>179</v>
      </c>
      <c r="X49" s="2"/>
      <c r="Y49" s="2"/>
      <c r="Z49" s="2"/>
      <c r="AA49" s="2"/>
      <c r="AB49" s="129" t="s">
        <v>180</v>
      </c>
      <c r="AC49" s="129"/>
      <c r="AD49" s="308"/>
      <c r="AE49" s="308"/>
      <c r="AF49" s="308"/>
      <c r="AG49" s="308"/>
      <c r="AH49" s="308"/>
      <c r="AI49" s="2"/>
      <c r="AJ49" s="18" t="s">
        <v>179</v>
      </c>
    </row>
    <row r="50" spans="1:38" ht="15" customHeight="1">
      <c r="A50" s="202"/>
      <c r="B50" s="202"/>
      <c r="D50" s="18"/>
      <c r="E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T50" s="202"/>
      <c r="U50" s="202"/>
      <c r="W50" s="18"/>
      <c r="X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8" ht="18" customHeight="1">
      <c r="D51" s="2"/>
      <c r="E51" s="2"/>
      <c r="F51" s="18"/>
      <c r="G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W51" s="2"/>
      <c r="X51" s="2"/>
      <c r="Y51" s="18"/>
      <c r="Z51" s="18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8"/>
    </row>
    <row r="52" spans="1:38" ht="18" customHeight="1">
      <c r="A52" s="202"/>
      <c r="B52" s="202"/>
      <c r="E52" s="106"/>
      <c r="F52" s="2"/>
      <c r="G52" s="2"/>
      <c r="H52" s="106"/>
      <c r="I52" s="106"/>
      <c r="J52" s="18"/>
      <c r="K52" s="2"/>
      <c r="L52" s="215"/>
      <c r="M52" s="215"/>
      <c r="N52" s="215"/>
      <c r="O52" s="215"/>
      <c r="P52" s="2"/>
      <c r="Q52" s="2"/>
      <c r="R52" s="2"/>
      <c r="S52" s="2"/>
      <c r="T52" s="2"/>
      <c r="U52" s="2"/>
      <c r="X52" s="106"/>
      <c r="Y52" s="2"/>
      <c r="Z52" s="2"/>
      <c r="AA52" s="106"/>
      <c r="AB52" s="106"/>
      <c r="AC52" s="18"/>
      <c r="AD52" s="2"/>
      <c r="AE52" s="215"/>
      <c r="AF52" s="215"/>
      <c r="AG52" s="215"/>
      <c r="AH52" s="215"/>
      <c r="AI52" s="2"/>
      <c r="AJ52" s="2"/>
      <c r="AK52" s="2"/>
      <c r="AL52" s="2"/>
    </row>
    <row r="53" spans="1:38" ht="18" customHeight="1">
      <c r="F53" s="106"/>
      <c r="G53" s="106"/>
      <c r="S53" s="2"/>
      <c r="Y53" s="106"/>
      <c r="Z53" s="106"/>
      <c r="AL53" s="2"/>
    </row>
  </sheetData>
  <mergeCells count="152">
    <mergeCell ref="AA10:AB10"/>
    <mergeCell ref="AC10:AG10"/>
    <mergeCell ref="AH10:AK10"/>
    <mergeCell ref="AA11:AB11"/>
    <mergeCell ref="AC11:AE11"/>
    <mergeCell ref="AK13:AK14"/>
    <mergeCell ref="AK16:AK17"/>
    <mergeCell ref="AJ21:AK21"/>
    <mergeCell ref="AH21:AI21"/>
    <mergeCell ref="AD21:AE21"/>
    <mergeCell ref="AB21:AC21"/>
    <mergeCell ref="AC12:AE12"/>
    <mergeCell ref="AH12:AK12"/>
    <mergeCell ref="AC13:AE13"/>
    <mergeCell ref="AC14:AE14"/>
    <mergeCell ref="AC15:AE15"/>
    <mergeCell ref="AC16:AE16"/>
    <mergeCell ref="AI13:AJ15"/>
    <mergeCell ref="AI16:AJ18"/>
    <mergeCell ref="AC17:AE17"/>
    <mergeCell ref="AC18:AE18"/>
    <mergeCell ref="AE52:AH52"/>
    <mergeCell ref="AG38:AG39"/>
    <mergeCell ref="AG36:AG37"/>
    <mergeCell ref="AA19:AK19"/>
    <mergeCell ref="AA20:AE20"/>
    <mergeCell ref="AG20:AK20"/>
    <mergeCell ref="A41:B41"/>
    <mergeCell ref="D41:Q41"/>
    <mergeCell ref="T41:U41"/>
    <mergeCell ref="W41:AJ41"/>
    <mergeCell ref="Q21:R21"/>
    <mergeCell ref="V29:X29"/>
    <mergeCell ref="AG30:AG31"/>
    <mergeCell ref="AG26:AG27"/>
    <mergeCell ref="AG28:AG29"/>
    <mergeCell ref="AG22:AG23"/>
    <mergeCell ref="AG24:AG25"/>
    <mergeCell ref="T30:X30"/>
    <mergeCell ref="F48:G48"/>
    <mergeCell ref="Y48:Z48"/>
    <mergeCell ref="A30:G31"/>
    <mergeCell ref="F43:G43"/>
    <mergeCell ref="Y43:Z43"/>
    <mergeCell ref="A44:B44"/>
    <mergeCell ref="T50:U50"/>
    <mergeCell ref="T40:U40"/>
    <mergeCell ref="AD40:AE40"/>
    <mergeCell ref="AG32:AG33"/>
    <mergeCell ref="T34:X34"/>
    <mergeCell ref="AG34:AG35"/>
    <mergeCell ref="T35:X35"/>
    <mergeCell ref="K49:O49"/>
    <mergeCell ref="AD49:AH49"/>
    <mergeCell ref="K44:O44"/>
    <mergeCell ref="T44:U44"/>
    <mergeCell ref="AD44:AH44"/>
    <mergeCell ref="D46:R46"/>
    <mergeCell ref="T5:V5"/>
    <mergeCell ref="W5:AD5"/>
    <mergeCell ref="AI5:AI6"/>
    <mergeCell ref="K40:L40"/>
    <mergeCell ref="N24:N25"/>
    <mergeCell ref="N26:N27"/>
    <mergeCell ref="P5:P6"/>
    <mergeCell ref="O11:R11"/>
    <mergeCell ref="T7:X7"/>
    <mergeCell ref="AA7:AG7"/>
    <mergeCell ref="O8:R8"/>
    <mergeCell ref="J15:L15"/>
    <mergeCell ref="J14:L14"/>
    <mergeCell ref="J9:N9"/>
    <mergeCell ref="O9:R9"/>
    <mergeCell ref="O10:R10"/>
    <mergeCell ref="AH11:AK11"/>
    <mergeCell ref="AA8:AB8"/>
    <mergeCell ref="AC8:AG8"/>
    <mergeCell ref="AH8:AK8"/>
    <mergeCell ref="AA9:AB9"/>
    <mergeCell ref="AC9:AG9"/>
    <mergeCell ref="AH9:AK9"/>
    <mergeCell ref="AJ5:AK6"/>
    <mergeCell ref="T1:AK1"/>
    <mergeCell ref="T2:U2"/>
    <mergeCell ref="V2:X2"/>
    <mergeCell ref="Z2:AA3"/>
    <mergeCell ref="AB2:AB3"/>
    <mergeCell ref="AC2:AC3"/>
    <mergeCell ref="AD2:AE3"/>
    <mergeCell ref="AI2:AI3"/>
    <mergeCell ref="AG2:AH3"/>
    <mergeCell ref="T3:V4"/>
    <mergeCell ref="W3:X4"/>
    <mergeCell ref="AF2:AF3"/>
    <mergeCell ref="AJ2:AK2"/>
    <mergeCell ref="AJ3:AK3"/>
    <mergeCell ref="A7:E7"/>
    <mergeCell ref="A1:R1"/>
    <mergeCell ref="A5:C5"/>
    <mergeCell ref="I2:I3"/>
    <mergeCell ref="N2:O3"/>
    <mergeCell ref="K2:L3"/>
    <mergeCell ref="G2:H3"/>
    <mergeCell ref="A3:C4"/>
    <mergeCell ref="D5:K5"/>
    <mergeCell ref="A2:B2"/>
    <mergeCell ref="C2:E2"/>
    <mergeCell ref="J2:J3"/>
    <mergeCell ref="Q3:R3"/>
    <mergeCell ref="D3:E4"/>
    <mergeCell ref="P2:P3"/>
    <mergeCell ref="Q2:R2"/>
    <mergeCell ref="M2:M3"/>
    <mergeCell ref="Q5:R6"/>
    <mergeCell ref="H7:N7"/>
    <mergeCell ref="J8:N8"/>
    <mergeCell ref="J13:L13"/>
    <mergeCell ref="J12:L12"/>
    <mergeCell ref="I21:J21"/>
    <mergeCell ref="K21:L21"/>
    <mergeCell ref="O21:P21"/>
    <mergeCell ref="H11:I11"/>
    <mergeCell ref="J10:N10"/>
    <mergeCell ref="J11:L11"/>
    <mergeCell ref="O12:R12"/>
    <mergeCell ref="R16:R17"/>
    <mergeCell ref="R13:R14"/>
    <mergeCell ref="P13:Q15"/>
    <mergeCell ref="P16:Q18"/>
    <mergeCell ref="H9:I9"/>
    <mergeCell ref="J18:L18"/>
    <mergeCell ref="J17:L17"/>
    <mergeCell ref="J16:L16"/>
    <mergeCell ref="H8:I8"/>
    <mergeCell ref="H10:I10"/>
    <mergeCell ref="A50:B50"/>
    <mergeCell ref="A52:B52"/>
    <mergeCell ref="N38:N39"/>
    <mergeCell ref="H19:R19"/>
    <mergeCell ref="H20:L20"/>
    <mergeCell ref="A35:E35"/>
    <mergeCell ref="N36:N37"/>
    <mergeCell ref="C29:E29"/>
    <mergeCell ref="N32:N33"/>
    <mergeCell ref="A34:E34"/>
    <mergeCell ref="N34:N35"/>
    <mergeCell ref="N28:N29"/>
    <mergeCell ref="N30:N31"/>
    <mergeCell ref="N22:N23"/>
    <mergeCell ref="L52:O52"/>
    <mergeCell ref="A40:B40"/>
    <mergeCell ref="N20:R20"/>
  </mergeCells>
  <phoneticPr fontId="2"/>
  <dataValidations disablePrompts="1" count="6">
    <dataValidation type="list" allowBlank="1" showInputMessage="1" showErrorMessage="1" sqref="AK22:AK39 L22:L39 R22:R39 AE22:AE39">
      <formula1>$AR$13</formula1>
    </dataValidation>
    <dataValidation type="list" allowBlank="1" showInputMessage="1" showErrorMessage="1" sqref="K22:K39 Q22:Q39 AJ22:AJ39 AD36:AD39">
      <formula1>$AR$14</formula1>
    </dataValidation>
    <dataValidation type="list" allowBlank="1" showInputMessage="1" showErrorMessage="1" sqref="O9:R10 AH9:AK10">
      <formula1>$AR$9:$AR$10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Q3:R3">
      <formula1>$AS$2:$AS$3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rowBreaks count="1" manualBreakCount="1">
    <brk id="50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S49"/>
  <sheetViews>
    <sheetView view="pageBreakPreview" topLeftCell="A25" zoomScale="60" zoomScaleNormal="100" workbookViewId="0">
      <selection activeCell="M43" sqref="M43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55" t="s">
        <v>240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6"/>
      <c r="T1" s="255" t="str">
        <f>A1</f>
        <v>平成２８年度　香川県高等学校新人（選抜）バドミントン競技大会　申込書</v>
      </c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</row>
    <row r="2" spans="1:45" ht="26.1" customHeight="1">
      <c r="A2" s="269" t="s">
        <v>52</v>
      </c>
      <c r="B2" s="269"/>
      <c r="C2" s="270" t="str">
        <f>IF(K2=0,"",VLOOKUP(抽選作業用!E1,抽選作業用!Z4:AB41,2))</f>
        <v/>
      </c>
      <c r="D2" s="270"/>
      <c r="E2" s="270"/>
      <c r="G2" s="264" t="s">
        <v>47</v>
      </c>
      <c r="H2" s="265"/>
      <c r="I2" s="257" t="s">
        <v>10</v>
      </c>
      <c r="J2" s="271" t="s">
        <v>46</v>
      </c>
      <c r="K2" s="259"/>
      <c r="L2" s="262"/>
      <c r="M2" s="278" t="s">
        <v>27</v>
      </c>
      <c r="N2" s="259" t="s">
        <v>55</v>
      </c>
      <c r="O2" s="260"/>
      <c r="P2" s="274" t="s">
        <v>57</v>
      </c>
      <c r="Q2" s="276"/>
      <c r="R2" s="277"/>
      <c r="T2" s="269" t="s">
        <v>52</v>
      </c>
      <c r="U2" s="269"/>
      <c r="V2" s="270"/>
      <c r="W2" s="270"/>
      <c r="X2" s="270"/>
      <c r="Z2" s="264" t="s">
        <v>47</v>
      </c>
      <c r="AA2" s="265"/>
      <c r="AB2" s="285" t="s">
        <v>10</v>
      </c>
      <c r="AC2" s="271" t="s">
        <v>46</v>
      </c>
      <c r="AD2" s="287" t="s">
        <v>154</v>
      </c>
      <c r="AE2" s="288"/>
      <c r="AF2" s="278" t="s">
        <v>27</v>
      </c>
      <c r="AG2" s="287" t="s">
        <v>55</v>
      </c>
      <c r="AH2" s="290"/>
      <c r="AI2" s="274" t="s">
        <v>57</v>
      </c>
      <c r="AJ2" s="276" t="s">
        <v>61</v>
      </c>
      <c r="AK2" s="277"/>
      <c r="AR2" s="1" t="s">
        <v>158</v>
      </c>
      <c r="AS2" s="1" t="s">
        <v>160</v>
      </c>
    </row>
    <row r="3" spans="1:45" ht="26.1" customHeight="1" thickBot="1">
      <c r="A3" s="268" t="s">
        <v>50</v>
      </c>
      <c r="B3" s="268"/>
      <c r="C3" s="268"/>
      <c r="D3" s="268"/>
      <c r="E3" s="268"/>
      <c r="G3" s="266"/>
      <c r="H3" s="267"/>
      <c r="I3" s="258"/>
      <c r="J3" s="272"/>
      <c r="K3" s="258"/>
      <c r="L3" s="263"/>
      <c r="M3" s="279"/>
      <c r="N3" s="258"/>
      <c r="O3" s="261"/>
      <c r="P3" s="275"/>
      <c r="Q3" s="249"/>
      <c r="R3" s="273"/>
      <c r="T3" s="268" t="s">
        <v>50</v>
      </c>
      <c r="U3" s="268"/>
      <c r="V3" s="268"/>
      <c r="W3" s="268" t="s">
        <v>154</v>
      </c>
      <c r="X3" s="268"/>
      <c r="Z3" s="266"/>
      <c r="AA3" s="267"/>
      <c r="AB3" s="286"/>
      <c r="AC3" s="272"/>
      <c r="AD3" s="286"/>
      <c r="AE3" s="289"/>
      <c r="AF3" s="279"/>
      <c r="AG3" s="286"/>
      <c r="AH3" s="291"/>
      <c r="AI3" s="275"/>
      <c r="AJ3" s="249" t="s">
        <v>62</v>
      </c>
      <c r="AK3" s="273"/>
      <c r="AR3" s="1" t="s">
        <v>159</v>
      </c>
      <c r="AS3" s="1" t="s">
        <v>161</v>
      </c>
    </row>
    <row r="4" spans="1:45" ht="8.25" customHeight="1" thickBot="1">
      <c r="A4" s="269"/>
      <c r="B4" s="269"/>
      <c r="C4" s="269"/>
      <c r="D4" s="269"/>
      <c r="E4" s="269"/>
      <c r="T4" s="269"/>
      <c r="U4" s="269"/>
      <c r="V4" s="269"/>
      <c r="W4" s="269"/>
      <c r="X4" s="269"/>
    </row>
    <row r="5" spans="1:45" ht="27" customHeight="1">
      <c r="A5" s="256" t="s">
        <v>51</v>
      </c>
      <c r="B5" s="256"/>
      <c r="C5" s="256"/>
      <c r="D5" s="269"/>
      <c r="E5" s="269"/>
      <c r="F5" s="269"/>
      <c r="G5" s="269"/>
      <c r="H5" s="269"/>
      <c r="I5" s="269"/>
      <c r="J5" s="269"/>
      <c r="K5" s="269"/>
      <c r="P5" s="271" t="s">
        <v>45</v>
      </c>
      <c r="Q5" s="280" t="str">
        <f>COUNTA(B9:B28)&amp;" "&amp;"人"</f>
        <v>0 人</v>
      </c>
      <c r="R5" s="281"/>
      <c r="T5" s="256" t="s">
        <v>51</v>
      </c>
      <c r="U5" s="256"/>
      <c r="V5" s="256"/>
      <c r="W5" s="269" t="s">
        <v>175</v>
      </c>
      <c r="X5" s="269"/>
      <c r="Y5" s="269"/>
      <c r="Z5" s="269"/>
      <c r="AA5" s="269"/>
      <c r="AB5" s="269"/>
      <c r="AC5" s="269"/>
      <c r="AD5" s="269"/>
      <c r="AI5" s="271" t="s">
        <v>45</v>
      </c>
      <c r="AJ5" s="304" t="str">
        <f>COUNTA(U9:U28)&amp;" "&amp;"人"</f>
        <v>8 人</v>
      </c>
      <c r="AK5" s="305"/>
    </row>
    <row r="6" spans="1:45" ht="9.75" customHeight="1" thickBot="1">
      <c r="P6" s="272"/>
      <c r="Q6" s="282"/>
      <c r="R6" s="283"/>
      <c r="AI6" s="272"/>
      <c r="AJ6" s="306"/>
      <c r="AK6" s="307"/>
    </row>
    <row r="7" spans="1:45" ht="24.75" customHeight="1" thickBot="1">
      <c r="A7" s="254" t="s">
        <v>12</v>
      </c>
      <c r="B7" s="254"/>
      <c r="C7" s="254"/>
      <c r="D7" s="254"/>
      <c r="E7" s="254"/>
      <c r="F7" s="7"/>
      <c r="H7" s="284" t="s">
        <v>13</v>
      </c>
      <c r="I7" s="284"/>
      <c r="J7" s="284"/>
      <c r="K7" s="284"/>
      <c r="L7" s="284"/>
      <c r="M7" s="284"/>
      <c r="N7" s="284"/>
      <c r="P7" s="2"/>
      <c r="Q7" s="2"/>
      <c r="T7" s="254" t="s">
        <v>12</v>
      </c>
      <c r="U7" s="254"/>
      <c r="V7" s="254"/>
      <c r="W7" s="254"/>
      <c r="X7" s="254"/>
      <c r="Y7" s="7"/>
      <c r="AA7" s="284" t="s">
        <v>13</v>
      </c>
      <c r="AB7" s="284"/>
      <c r="AC7" s="284"/>
      <c r="AD7" s="284"/>
      <c r="AE7" s="284"/>
      <c r="AF7" s="284"/>
      <c r="AG7" s="284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51"/>
      <c r="I8" s="219"/>
      <c r="J8" s="219" t="s">
        <v>53</v>
      </c>
      <c r="K8" s="219"/>
      <c r="L8" s="219"/>
      <c r="M8" s="219"/>
      <c r="N8" s="220"/>
      <c r="O8" s="251" t="s">
        <v>54</v>
      </c>
      <c r="P8" s="219"/>
      <c r="Q8" s="219"/>
      <c r="R8" s="220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51"/>
      <c r="AB8" s="219"/>
      <c r="AC8" s="219" t="s">
        <v>53</v>
      </c>
      <c r="AD8" s="219"/>
      <c r="AE8" s="219"/>
      <c r="AF8" s="219"/>
      <c r="AG8" s="220"/>
      <c r="AH8" s="251" t="s">
        <v>54</v>
      </c>
      <c r="AI8" s="219"/>
      <c r="AJ8" s="219"/>
      <c r="AK8" s="220"/>
    </row>
    <row r="9" spans="1:45" ht="25.5" customHeight="1" thickTop="1">
      <c r="A9" s="57" t="s">
        <v>17</v>
      </c>
      <c r="B9" s="20"/>
      <c r="C9" s="20"/>
      <c r="D9" s="191"/>
      <c r="E9" s="196"/>
      <c r="F9" s="7"/>
      <c r="H9" s="247" t="s">
        <v>49</v>
      </c>
      <c r="I9" s="248"/>
      <c r="J9" s="295"/>
      <c r="K9" s="296"/>
      <c r="L9" s="296"/>
      <c r="M9" s="296"/>
      <c r="N9" s="297"/>
      <c r="O9" s="298"/>
      <c r="P9" s="299"/>
      <c r="Q9" s="299"/>
      <c r="R9" s="300"/>
      <c r="T9" s="57" t="s">
        <v>17</v>
      </c>
      <c r="U9" s="20" t="s">
        <v>146</v>
      </c>
      <c r="V9" s="20">
        <v>3</v>
      </c>
      <c r="W9" s="25">
        <v>34890</v>
      </c>
      <c r="X9" s="58">
        <v>3630032201</v>
      </c>
      <c r="Y9" s="7"/>
      <c r="AA9" s="247" t="s">
        <v>49</v>
      </c>
      <c r="AB9" s="248"/>
      <c r="AC9" s="295" t="s">
        <v>155</v>
      </c>
      <c r="AD9" s="296"/>
      <c r="AE9" s="296"/>
      <c r="AF9" s="296"/>
      <c r="AG9" s="297"/>
      <c r="AH9" s="298" t="s">
        <v>162</v>
      </c>
      <c r="AI9" s="299"/>
      <c r="AJ9" s="299"/>
      <c r="AK9" s="300"/>
      <c r="AR9" s="1" t="s">
        <v>162</v>
      </c>
      <c r="AS9" s="1" t="s">
        <v>164</v>
      </c>
    </row>
    <row r="10" spans="1:45" ht="25.5" customHeight="1">
      <c r="A10" s="54" t="s">
        <v>18</v>
      </c>
      <c r="B10" s="19"/>
      <c r="C10" s="19"/>
      <c r="D10" s="192"/>
      <c r="E10" s="197"/>
      <c r="F10" s="7"/>
      <c r="H10" s="252" t="s">
        <v>19</v>
      </c>
      <c r="I10" s="253"/>
      <c r="J10" s="228"/>
      <c r="K10" s="229"/>
      <c r="L10" s="229"/>
      <c r="M10" s="229"/>
      <c r="N10" s="230"/>
      <c r="O10" s="301"/>
      <c r="P10" s="302"/>
      <c r="Q10" s="302"/>
      <c r="R10" s="303"/>
      <c r="T10" s="54" t="s">
        <v>18</v>
      </c>
      <c r="U10" s="19" t="s">
        <v>147</v>
      </c>
      <c r="V10" s="19">
        <v>3</v>
      </c>
      <c r="W10" s="17">
        <v>34822</v>
      </c>
      <c r="X10" s="55">
        <v>3630032202</v>
      </c>
      <c r="Y10" s="7"/>
      <c r="AA10" s="252" t="s">
        <v>19</v>
      </c>
      <c r="AB10" s="253"/>
      <c r="AC10" s="228" t="s">
        <v>156</v>
      </c>
      <c r="AD10" s="229"/>
      <c r="AE10" s="229"/>
      <c r="AF10" s="229"/>
      <c r="AG10" s="230"/>
      <c r="AH10" s="301" t="s">
        <v>163</v>
      </c>
      <c r="AI10" s="302"/>
      <c r="AJ10" s="302"/>
      <c r="AK10" s="303"/>
      <c r="AR10" s="1" t="s">
        <v>163</v>
      </c>
      <c r="AS10" s="1" t="s">
        <v>162</v>
      </c>
    </row>
    <row r="11" spans="1:45" ht="25.5" customHeight="1" thickBot="1">
      <c r="A11" s="54" t="s">
        <v>3</v>
      </c>
      <c r="B11" s="19"/>
      <c r="C11" s="19"/>
      <c r="D11" s="192"/>
      <c r="E11" s="197"/>
      <c r="F11" s="7"/>
      <c r="H11" s="226" t="s">
        <v>21</v>
      </c>
      <c r="I11" s="227"/>
      <c r="J11" s="231"/>
      <c r="K11" s="232"/>
      <c r="L11" s="232"/>
      <c r="M11" s="12"/>
      <c r="N11" s="64" t="s">
        <v>58</v>
      </c>
      <c r="O11" s="292"/>
      <c r="P11" s="293"/>
      <c r="Q11" s="293"/>
      <c r="R11" s="294"/>
      <c r="T11" s="54" t="s">
        <v>3</v>
      </c>
      <c r="U11" s="19" t="s">
        <v>148</v>
      </c>
      <c r="V11" s="19">
        <v>3</v>
      </c>
      <c r="W11" s="17">
        <v>35101</v>
      </c>
      <c r="X11" s="55">
        <v>3630032203</v>
      </c>
      <c r="Y11" s="7"/>
      <c r="AA11" s="226" t="s">
        <v>21</v>
      </c>
      <c r="AB11" s="227"/>
      <c r="AC11" s="231" t="s">
        <v>153</v>
      </c>
      <c r="AD11" s="232"/>
      <c r="AE11" s="232"/>
      <c r="AF11" s="12">
        <v>1</v>
      </c>
      <c r="AG11" s="64" t="s">
        <v>58</v>
      </c>
      <c r="AH11" s="292" t="s">
        <v>164</v>
      </c>
      <c r="AI11" s="293"/>
      <c r="AJ11" s="293"/>
      <c r="AK11" s="294"/>
      <c r="AS11" s="1" t="s">
        <v>163</v>
      </c>
    </row>
    <row r="12" spans="1:45" ht="25.5" customHeight="1" thickBot="1">
      <c r="A12" s="54" t="s">
        <v>4</v>
      </c>
      <c r="B12" s="19"/>
      <c r="C12" s="19"/>
      <c r="D12" s="192"/>
      <c r="E12" s="197"/>
      <c r="F12" s="7"/>
      <c r="H12" s="57" t="s">
        <v>20</v>
      </c>
      <c r="I12" s="21" t="s">
        <v>60</v>
      </c>
      <c r="J12" s="221"/>
      <c r="K12" s="222"/>
      <c r="L12" s="222"/>
      <c r="M12" s="10"/>
      <c r="N12" s="65" t="s">
        <v>58</v>
      </c>
      <c r="O12" s="233"/>
      <c r="P12" s="233"/>
      <c r="Q12" s="233"/>
      <c r="R12" s="233"/>
      <c r="S12" s="11"/>
      <c r="T12" s="54" t="s">
        <v>4</v>
      </c>
      <c r="U12" s="19" t="s">
        <v>149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221" t="s">
        <v>157</v>
      </c>
      <c r="AD12" s="222"/>
      <c r="AE12" s="314"/>
      <c r="AF12" s="10">
        <v>3</v>
      </c>
      <c r="AG12" s="65" t="s">
        <v>58</v>
      </c>
      <c r="AH12" s="233"/>
      <c r="AI12" s="233"/>
      <c r="AJ12" s="233"/>
      <c r="AK12" s="233"/>
    </row>
    <row r="13" spans="1:45" ht="25.5" customHeight="1">
      <c r="A13" s="54" t="s">
        <v>5</v>
      </c>
      <c r="B13" s="19"/>
      <c r="C13" s="19"/>
      <c r="D13" s="192"/>
      <c r="E13" s="197"/>
      <c r="F13" s="7"/>
      <c r="H13" s="54" t="s">
        <v>25</v>
      </c>
      <c r="I13" s="23" t="s">
        <v>60</v>
      </c>
      <c r="J13" s="221"/>
      <c r="K13" s="222"/>
      <c r="L13" s="222"/>
      <c r="M13" s="10"/>
      <c r="N13" s="65" t="s">
        <v>58</v>
      </c>
      <c r="P13" s="237" t="s">
        <v>167</v>
      </c>
      <c r="Q13" s="238"/>
      <c r="R13" s="236">
        <f>COUNTA(J11:L18)</f>
        <v>0</v>
      </c>
      <c r="T13" s="54" t="s">
        <v>5</v>
      </c>
      <c r="U13" s="19" t="s">
        <v>150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221" t="s">
        <v>147</v>
      </c>
      <c r="AD13" s="222"/>
      <c r="AE13" s="314"/>
      <c r="AF13" s="10">
        <v>3</v>
      </c>
      <c r="AG13" s="65" t="s">
        <v>58</v>
      </c>
      <c r="AI13" s="237" t="s">
        <v>167</v>
      </c>
      <c r="AJ13" s="238"/>
      <c r="AK13" s="311">
        <f>COUNTA(AC11:AE18)</f>
        <v>8</v>
      </c>
      <c r="AR13" s="1" t="s">
        <v>165</v>
      </c>
    </row>
    <row r="14" spans="1:45" ht="25.5" customHeight="1">
      <c r="A14" s="54" t="s">
        <v>6</v>
      </c>
      <c r="B14" s="19"/>
      <c r="C14" s="19"/>
      <c r="D14" s="192"/>
      <c r="E14" s="197"/>
      <c r="F14" s="7"/>
      <c r="H14" s="54" t="s">
        <v>3</v>
      </c>
      <c r="I14" s="23" t="s">
        <v>60</v>
      </c>
      <c r="J14" s="221"/>
      <c r="K14" s="222"/>
      <c r="L14" s="222"/>
      <c r="M14" s="10"/>
      <c r="N14" s="65" t="s">
        <v>58</v>
      </c>
      <c r="P14" s="239"/>
      <c r="Q14" s="240"/>
      <c r="R14" s="235"/>
      <c r="T14" s="54" t="s">
        <v>6</v>
      </c>
      <c r="U14" s="19" t="s">
        <v>151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221" t="s">
        <v>148</v>
      </c>
      <c r="AD14" s="222"/>
      <c r="AE14" s="314"/>
      <c r="AF14" s="10">
        <v>3</v>
      </c>
      <c r="AG14" s="65" t="s">
        <v>58</v>
      </c>
      <c r="AI14" s="239"/>
      <c r="AJ14" s="240"/>
      <c r="AK14" s="312"/>
      <c r="AR14" s="1" t="s">
        <v>170</v>
      </c>
    </row>
    <row r="15" spans="1:45" ht="25.5" customHeight="1">
      <c r="A15" s="54" t="s">
        <v>7</v>
      </c>
      <c r="B15" s="19"/>
      <c r="C15" s="19"/>
      <c r="D15" s="192"/>
      <c r="E15" s="197"/>
      <c r="F15" s="7"/>
      <c r="H15" s="54" t="s">
        <v>4</v>
      </c>
      <c r="I15" s="23" t="s">
        <v>60</v>
      </c>
      <c r="J15" s="221"/>
      <c r="K15" s="222"/>
      <c r="L15" s="222"/>
      <c r="M15" s="10"/>
      <c r="N15" s="65" t="s">
        <v>58</v>
      </c>
      <c r="P15" s="241"/>
      <c r="Q15" s="242"/>
      <c r="R15" s="9" t="s">
        <v>26</v>
      </c>
      <c r="T15" s="54" t="s">
        <v>7</v>
      </c>
      <c r="U15" s="19" t="s">
        <v>152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221" t="s">
        <v>149</v>
      </c>
      <c r="AD15" s="222"/>
      <c r="AE15" s="314"/>
      <c r="AF15" s="10">
        <v>2</v>
      </c>
      <c r="AG15" s="65" t="s">
        <v>58</v>
      </c>
      <c r="AI15" s="241"/>
      <c r="AJ15" s="242"/>
      <c r="AK15" s="9" t="s">
        <v>26</v>
      </c>
    </row>
    <row r="16" spans="1:45" ht="25.5" customHeight="1">
      <c r="A16" s="54" t="s">
        <v>8</v>
      </c>
      <c r="B16" s="19"/>
      <c r="C16" s="19"/>
      <c r="D16" s="192"/>
      <c r="E16" s="197"/>
      <c r="F16" s="7"/>
      <c r="H16" s="54" t="s">
        <v>5</v>
      </c>
      <c r="I16" s="23" t="s">
        <v>60</v>
      </c>
      <c r="J16" s="221"/>
      <c r="K16" s="222"/>
      <c r="L16" s="222"/>
      <c r="M16" s="10"/>
      <c r="N16" s="65" t="s">
        <v>58</v>
      </c>
      <c r="P16" s="243" t="s">
        <v>44</v>
      </c>
      <c r="Q16" s="244"/>
      <c r="R16" s="234">
        <f>COUNTA(B9:B28)-R13</f>
        <v>0</v>
      </c>
      <c r="T16" s="54" t="s">
        <v>8</v>
      </c>
      <c r="U16" s="19" t="s">
        <v>153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221" t="s">
        <v>150</v>
      </c>
      <c r="AD16" s="222"/>
      <c r="AE16" s="314"/>
      <c r="AF16" s="10">
        <v>2</v>
      </c>
      <c r="AG16" s="65" t="s">
        <v>58</v>
      </c>
      <c r="AI16" s="315" t="s">
        <v>44</v>
      </c>
      <c r="AJ16" s="244"/>
      <c r="AK16" s="313">
        <f>COUNTA(U9:U28)-AK13</f>
        <v>0</v>
      </c>
    </row>
    <row r="17" spans="1:37" ht="25.5" customHeight="1">
      <c r="A17" s="54" t="s">
        <v>9</v>
      </c>
      <c r="B17" s="19"/>
      <c r="C17" s="19"/>
      <c r="D17" s="192"/>
      <c r="E17" s="197"/>
      <c r="F17" s="7"/>
      <c r="H17" s="54" t="s">
        <v>6</v>
      </c>
      <c r="I17" s="23" t="s">
        <v>60</v>
      </c>
      <c r="J17" s="221"/>
      <c r="K17" s="222"/>
      <c r="L17" s="222"/>
      <c r="M17" s="10"/>
      <c r="N17" s="65" t="s">
        <v>58</v>
      </c>
      <c r="P17" s="239"/>
      <c r="Q17" s="240"/>
      <c r="R17" s="235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221" t="s">
        <v>151</v>
      </c>
      <c r="AD17" s="222"/>
      <c r="AE17" s="314"/>
      <c r="AF17" s="10">
        <v>2</v>
      </c>
      <c r="AG17" s="65" t="s">
        <v>58</v>
      </c>
      <c r="AI17" s="239"/>
      <c r="AJ17" s="240"/>
      <c r="AK17" s="312"/>
    </row>
    <row r="18" spans="1:37" ht="25.5" customHeight="1" thickBot="1">
      <c r="A18" s="54" t="s">
        <v>43</v>
      </c>
      <c r="B18" s="19"/>
      <c r="C18" s="19"/>
      <c r="D18" s="192"/>
      <c r="E18" s="197"/>
      <c r="F18" s="7"/>
      <c r="H18" s="66" t="s">
        <v>7</v>
      </c>
      <c r="I18" s="44" t="s">
        <v>60</v>
      </c>
      <c r="J18" s="249"/>
      <c r="K18" s="250"/>
      <c r="L18" s="250"/>
      <c r="M18" s="67"/>
      <c r="N18" s="68" t="s">
        <v>58</v>
      </c>
      <c r="P18" s="245"/>
      <c r="Q18" s="246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249" t="s">
        <v>152</v>
      </c>
      <c r="AD18" s="250"/>
      <c r="AE18" s="316"/>
      <c r="AF18" s="67">
        <v>2</v>
      </c>
      <c r="AG18" s="68" t="s">
        <v>58</v>
      </c>
      <c r="AI18" s="245"/>
      <c r="AJ18" s="246"/>
      <c r="AK18" s="8" t="s">
        <v>26</v>
      </c>
    </row>
    <row r="19" spans="1:37" ht="25.5" customHeight="1" thickBot="1">
      <c r="A19" s="54" t="s">
        <v>10</v>
      </c>
      <c r="B19" s="19"/>
      <c r="C19" s="19"/>
      <c r="D19" s="192"/>
      <c r="E19" s="197"/>
      <c r="F19" s="7"/>
      <c r="H19" s="205" t="s">
        <v>14</v>
      </c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T19" s="54" t="s">
        <v>10</v>
      </c>
      <c r="U19" s="19"/>
      <c r="V19" s="19"/>
      <c r="W19" s="17"/>
      <c r="X19" s="55"/>
      <c r="Y19" s="7"/>
      <c r="AA19" s="205" t="s">
        <v>14</v>
      </c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</row>
    <row r="20" spans="1:37" ht="25.5" customHeight="1" thickBot="1">
      <c r="A20" s="54" t="s">
        <v>41</v>
      </c>
      <c r="B20" s="19"/>
      <c r="C20" s="19"/>
      <c r="D20" s="192"/>
      <c r="E20" s="197"/>
      <c r="F20" s="7"/>
      <c r="H20" s="206" t="s">
        <v>22</v>
      </c>
      <c r="I20" s="207"/>
      <c r="J20" s="207"/>
      <c r="K20" s="207"/>
      <c r="L20" s="208"/>
      <c r="M20" s="2"/>
      <c r="N20" s="216" t="s">
        <v>23</v>
      </c>
      <c r="O20" s="217"/>
      <c r="P20" s="217"/>
      <c r="Q20" s="217"/>
      <c r="R20" s="218"/>
      <c r="T20" s="54" t="s">
        <v>41</v>
      </c>
      <c r="U20" s="19"/>
      <c r="V20" s="19"/>
      <c r="W20" s="17"/>
      <c r="X20" s="55"/>
      <c r="Y20" s="7"/>
      <c r="AA20" s="206" t="s">
        <v>22</v>
      </c>
      <c r="AB20" s="207"/>
      <c r="AC20" s="207"/>
      <c r="AD20" s="207"/>
      <c r="AE20" s="208"/>
      <c r="AF20" s="2"/>
      <c r="AG20" s="216" t="s">
        <v>23</v>
      </c>
      <c r="AH20" s="217"/>
      <c r="AI20" s="217"/>
      <c r="AJ20" s="217"/>
      <c r="AK20" s="218"/>
    </row>
    <row r="21" spans="1:37" ht="25.5" customHeight="1" thickBot="1">
      <c r="A21" s="118" t="s">
        <v>42</v>
      </c>
      <c r="B21" s="120"/>
      <c r="C21" s="120"/>
      <c r="D21" s="193"/>
      <c r="E21" s="201"/>
      <c r="F21" s="7"/>
      <c r="H21" s="117" t="s">
        <v>16</v>
      </c>
      <c r="I21" s="223" t="s">
        <v>15</v>
      </c>
      <c r="J21" s="224"/>
      <c r="K21" s="223" t="s">
        <v>11</v>
      </c>
      <c r="L21" s="225"/>
      <c r="N21" s="117" t="s">
        <v>16</v>
      </c>
      <c r="O21" s="223" t="s">
        <v>15</v>
      </c>
      <c r="P21" s="224"/>
      <c r="Q21" s="223" t="s">
        <v>11</v>
      </c>
      <c r="R21" s="225"/>
      <c r="T21" s="118" t="s">
        <v>42</v>
      </c>
      <c r="U21" s="120"/>
      <c r="V21" s="120"/>
      <c r="W21" s="121"/>
      <c r="X21" s="122"/>
      <c r="Y21" s="7"/>
      <c r="AA21" s="117" t="s">
        <v>16</v>
      </c>
      <c r="AB21" s="223" t="s">
        <v>15</v>
      </c>
      <c r="AC21" s="224"/>
      <c r="AD21" s="223" t="s">
        <v>11</v>
      </c>
      <c r="AE21" s="225"/>
      <c r="AG21" s="117" t="s">
        <v>16</v>
      </c>
      <c r="AH21" s="223" t="s">
        <v>15</v>
      </c>
      <c r="AI21" s="224"/>
      <c r="AJ21" s="223" t="s">
        <v>11</v>
      </c>
      <c r="AK21" s="225"/>
    </row>
    <row r="22" spans="1:37" ht="25.5" customHeight="1" thickTop="1">
      <c r="A22" s="119" t="s">
        <v>36</v>
      </c>
      <c r="B22" s="20"/>
      <c r="C22" s="20"/>
      <c r="D22" s="191"/>
      <c r="E22" s="196"/>
      <c r="F22" s="7"/>
      <c r="H22" s="57" t="s">
        <v>17</v>
      </c>
      <c r="I22" s="123"/>
      <c r="J22" s="124"/>
      <c r="K22" s="49"/>
      <c r="L22" s="84"/>
      <c r="N22" s="203" t="s">
        <v>24</v>
      </c>
      <c r="O22" s="115"/>
      <c r="P22" s="116"/>
      <c r="Q22" s="85"/>
      <c r="R22" s="86"/>
      <c r="T22" s="119" t="s">
        <v>36</v>
      </c>
      <c r="U22" s="20"/>
      <c r="V22" s="20"/>
      <c r="W22" s="25"/>
      <c r="X22" s="58"/>
      <c r="Y22" s="7"/>
      <c r="AA22" s="57" t="s">
        <v>17</v>
      </c>
      <c r="AB22" s="21" t="s">
        <v>166</v>
      </c>
      <c r="AC22" s="22">
        <v>1</v>
      </c>
      <c r="AD22" s="49"/>
      <c r="AE22" s="84"/>
      <c r="AG22" s="203" t="s">
        <v>24</v>
      </c>
      <c r="AH22" s="87" t="s">
        <v>166</v>
      </c>
      <c r="AI22" s="88">
        <v>1</v>
      </c>
      <c r="AJ22" s="85" t="s">
        <v>169</v>
      </c>
      <c r="AK22" s="86"/>
    </row>
    <row r="23" spans="1:37" ht="25.5" customHeight="1">
      <c r="A23" s="59" t="s">
        <v>34</v>
      </c>
      <c r="B23" s="19"/>
      <c r="C23" s="19"/>
      <c r="D23" s="191"/>
      <c r="E23" s="196"/>
      <c r="F23" s="7"/>
      <c r="H23" s="54" t="s">
        <v>18</v>
      </c>
      <c r="I23" s="130"/>
      <c r="J23" s="131"/>
      <c r="K23" s="45"/>
      <c r="L23" s="71"/>
      <c r="N23" s="203"/>
      <c r="O23" s="138"/>
      <c r="P23" s="139"/>
      <c r="Q23" s="47"/>
      <c r="R23" s="75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166</v>
      </c>
      <c r="AC23" s="24">
        <v>2</v>
      </c>
      <c r="AD23" s="50"/>
      <c r="AE23" s="71" t="s">
        <v>165</v>
      </c>
      <c r="AG23" s="203"/>
      <c r="AH23" s="15" t="s">
        <v>166</v>
      </c>
      <c r="AI23" s="16">
        <v>2</v>
      </c>
      <c r="AJ23" s="47" t="s">
        <v>169</v>
      </c>
      <c r="AK23" s="75" t="s">
        <v>165</v>
      </c>
    </row>
    <row r="24" spans="1:37" ht="25.5" customHeight="1">
      <c r="A24" s="59" t="s">
        <v>35</v>
      </c>
      <c r="B24" s="19"/>
      <c r="C24" s="19"/>
      <c r="D24" s="192"/>
      <c r="E24" s="197"/>
      <c r="F24" s="7"/>
      <c r="H24" s="54" t="s">
        <v>3</v>
      </c>
      <c r="I24" s="130"/>
      <c r="J24" s="131"/>
      <c r="K24" s="45"/>
      <c r="L24" s="71"/>
      <c r="N24" s="213" t="s">
        <v>28</v>
      </c>
      <c r="O24" s="140"/>
      <c r="P24" s="141"/>
      <c r="Q24" s="48"/>
      <c r="R24" s="76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166</v>
      </c>
      <c r="AC24" s="24">
        <v>3</v>
      </c>
      <c r="AD24" s="52"/>
      <c r="AE24" s="71"/>
      <c r="AG24" s="213" t="s">
        <v>28</v>
      </c>
      <c r="AH24" s="13" t="s">
        <v>166</v>
      </c>
      <c r="AI24" s="14">
        <v>3</v>
      </c>
      <c r="AJ24" s="48"/>
      <c r="AK24" s="76"/>
    </row>
    <row r="25" spans="1:37" ht="25.5" customHeight="1">
      <c r="A25" s="59" t="s">
        <v>37</v>
      </c>
      <c r="B25" s="19"/>
      <c r="C25" s="19"/>
      <c r="D25" s="188"/>
      <c r="E25" s="199"/>
      <c r="F25" s="7"/>
      <c r="H25" s="54" t="s">
        <v>4</v>
      </c>
      <c r="I25" s="130"/>
      <c r="J25" s="131"/>
      <c r="K25" s="45"/>
      <c r="L25" s="71"/>
      <c r="N25" s="213"/>
      <c r="O25" s="138"/>
      <c r="P25" s="139"/>
      <c r="Q25" s="49"/>
      <c r="R25" s="77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166</v>
      </c>
      <c r="AC25" s="24">
        <v>4</v>
      </c>
      <c r="AD25" s="52"/>
      <c r="AE25" s="71"/>
      <c r="AG25" s="213"/>
      <c r="AH25" s="15" t="s">
        <v>166</v>
      </c>
      <c r="AI25" s="16">
        <v>4</v>
      </c>
      <c r="AJ25" s="49"/>
      <c r="AK25" s="77"/>
    </row>
    <row r="26" spans="1:37" ht="25.5" customHeight="1">
      <c r="A26" s="59" t="s">
        <v>38</v>
      </c>
      <c r="B26" s="19"/>
      <c r="C26" s="19"/>
      <c r="D26" s="188"/>
      <c r="E26" s="199"/>
      <c r="F26" s="7"/>
      <c r="H26" s="54" t="s">
        <v>5</v>
      </c>
      <c r="I26" s="130"/>
      <c r="J26" s="131"/>
      <c r="K26" s="45"/>
      <c r="L26" s="71"/>
      <c r="N26" s="213" t="s">
        <v>3</v>
      </c>
      <c r="O26" s="140"/>
      <c r="P26" s="141"/>
      <c r="Q26" s="46"/>
      <c r="R26" s="74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166</v>
      </c>
      <c r="AC26" s="24">
        <v>5</v>
      </c>
      <c r="AD26" s="52"/>
      <c r="AE26" s="71" t="s">
        <v>165</v>
      </c>
      <c r="AG26" s="213" t="s">
        <v>3</v>
      </c>
      <c r="AH26" s="13" t="s">
        <v>166</v>
      </c>
      <c r="AI26" s="14">
        <v>5</v>
      </c>
      <c r="AJ26" s="46"/>
      <c r="AK26" s="74" t="s">
        <v>165</v>
      </c>
    </row>
    <row r="27" spans="1:37" ht="25.5" customHeight="1" thickBot="1">
      <c r="A27" s="59" t="s">
        <v>39</v>
      </c>
      <c r="B27" s="19"/>
      <c r="C27" s="19"/>
      <c r="D27" s="188"/>
      <c r="E27" s="199"/>
      <c r="F27" s="7"/>
      <c r="H27" s="56" t="s">
        <v>6</v>
      </c>
      <c r="I27" s="132"/>
      <c r="J27" s="133"/>
      <c r="K27" s="46"/>
      <c r="L27" s="98"/>
      <c r="N27" s="213"/>
      <c r="O27" s="138"/>
      <c r="P27" s="139"/>
      <c r="Q27" s="47"/>
      <c r="R27" s="75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166</v>
      </c>
      <c r="AC27" s="24">
        <v>6</v>
      </c>
      <c r="AD27" s="52"/>
      <c r="AE27" s="71"/>
      <c r="AG27" s="213"/>
      <c r="AH27" s="15" t="s">
        <v>166</v>
      </c>
      <c r="AI27" s="16">
        <v>6</v>
      </c>
      <c r="AJ27" s="47"/>
      <c r="AK27" s="75"/>
    </row>
    <row r="28" spans="1:37" ht="25.5" customHeight="1" thickBot="1">
      <c r="A28" s="61" t="s">
        <v>40</v>
      </c>
      <c r="B28" s="62"/>
      <c r="C28" s="62"/>
      <c r="D28" s="194"/>
      <c r="E28" s="200"/>
      <c r="F28" s="7"/>
      <c r="H28" s="99" t="s">
        <v>7</v>
      </c>
      <c r="I28" s="134"/>
      <c r="J28" s="135"/>
      <c r="K28" s="100"/>
      <c r="L28" s="101"/>
      <c r="N28" s="213" t="s">
        <v>4</v>
      </c>
      <c r="O28" s="140"/>
      <c r="P28" s="141"/>
      <c r="Q28" s="48"/>
      <c r="R28" s="76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13" t="s">
        <v>4</v>
      </c>
      <c r="AH28" s="13" t="s">
        <v>166</v>
      </c>
      <c r="AI28" s="14">
        <v>7</v>
      </c>
      <c r="AJ28" s="48"/>
      <c r="AK28" s="76"/>
    </row>
    <row r="29" spans="1:37" ht="25.5" customHeight="1">
      <c r="A29" s="7"/>
      <c r="B29" s="53"/>
      <c r="C29" s="212"/>
      <c r="D29" s="212"/>
      <c r="E29" s="212"/>
      <c r="F29" s="7"/>
      <c r="H29" s="54" t="s">
        <v>8</v>
      </c>
      <c r="I29" s="130"/>
      <c r="J29" s="131"/>
      <c r="K29" s="45"/>
      <c r="L29" s="71"/>
      <c r="N29" s="213"/>
      <c r="O29" s="138"/>
      <c r="P29" s="139"/>
      <c r="Q29" s="49"/>
      <c r="R29" s="77"/>
      <c r="T29" s="7"/>
      <c r="U29" s="53"/>
      <c r="V29" s="212"/>
      <c r="W29" s="212"/>
      <c r="X29" s="212"/>
      <c r="Y29" s="7"/>
      <c r="AA29" s="54" t="s">
        <v>8</v>
      </c>
      <c r="AB29" s="23"/>
      <c r="AC29" s="24"/>
      <c r="AD29" s="52"/>
      <c r="AE29" s="71"/>
      <c r="AG29" s="213"/>
      <c r="AH29" s="15" t="s">
        <v>166</v>
      </c>
      <c r="AI29" s="16">
        <v>8</v>
      </c>
      <c r="AJ29" s="49"/>
      <c r="AK29" s="77"/>
    </row>
    <row r="30" spans="1:37" ht="25.5" customHeight="1">
      <c r="A30" s="309" t="s">
        <v>168</v>
      </c>
      <c r="B30" s="309"/>
      <c r="C30" s="309"/>
      <c r="D30" s="309"/>
      <c r="E30" s="309"/>
      <c r="F30" s="309"/>
      <c r="G30" s="310"/>
      <c r="H30" s="54" t="s">
        <v>9</v>
      </c>
      <c r="I30" s="130"/>
      <c r="J30" s="131"/>
      <c r="K30" s="45"/>
      <c r="L30" s="71"/>
      <c r="N30" s="213" t="s">
        <v>5</v>
      </c>
      <c r="O30" s="140"/>
      <c r="P30" s="141"/>
      <c r="Q30" s="46"/>
      <c r="R30" s="74"/>
      <c r="T30" s="309" t="s">
        <v>168</v>
      </c>
      <c r="U30" s="309"/>
      <c r="V30" s="309"/>
      <c r="W30" s="309"/>
      <c r="X30" s="309"/>
      <c r="Y30" s="309"/>
      <c r="AA30" s="54" t="s">
        <v>9</v>
      </c>
      <c r="AB30" s="23"/>
      <c r="AC30" s="24"/>
      <c r="AD30" s="52"/>
      <c r="AE30" s="71"/>
      <c r="AG30" s="213" t="s">
        <v>5</v>
      </c>
      <c r="AH30" s="13"/>
      <c r="AI30" s="14"/>
      <c r="AJ30" s="46"/>
      <c r="AK30" s="74"/>
    </row>
    <row r="31" spans="1:37" ht="25.5" customHeight="1">
      <c r="A31" s="309"/>
      <c r="B31" s="309"/>
      <c r="C31" s="309"/>
      <c r="D31" s="309"/>
      <c r="E31" s="309"/>
      <c r="F31" s="309"/>
      <c r="G31" s="310"/>
      <c r="H31" s="54" t="s">
        <v>29</v>
      </c>
      <c r="I31" s="130"/>
      <c r="J31" s="131"/>
      <c r="K31" s="45"/>
      <c r="L31" s="71"/>
      <c r="N31" s="213"/>
      <c r="O31" s="138"/>
      <c r="P31" s="139"/>
      <c r="Q31" s="47"/>
      <c r="R31" s="75"/>
      <c r="T31" s="309"/>
      <c r="U31" s="309"/>
      <c r="V31" s="309"/>
      <c r="W31" s="309"/>
      <c r="X31" s="309"/>
      <c r="Y31" s="309"/>
      <c r="AA31" s="54" t="s">
        <v>29</v>
      </c>
      <c r="AB31" s="23"/>
      <c r="AC31" s="24"/>
      <c r="AD31" s="52"/>
      <c r="AE31" s="71"/>
      <c r="AG31" s="213"/>
      <c r="AH31" s="15"/>
      <c r="AI31" s="16"/>
      <c r="AJ31" s="47"/>
      <c r="AK31" s="75"/>
    </row>
    <row r="32" spans="1:37" ht="25.5" customHeight="1">
      <c r="A32" s="4"/>
      <c r="B32" s="4"/>
      <c r="C32" s="4"/>
      <c r="D32" s="4"/>
      <c r="E32" s="4"/>
      <c r="F32" s="4"/>
      <c r="H32" s="54" t="s">
        <v>30</v>
      </c>
      <c r="I32" s="130"/>
      <c r="J32" s="131"/>
      <c r="K32" s="45"/>
      <c r="L32" s="71"/>
      <c r="N32" s="213" t="s">
        <v>6</v>
      </c>
      <c r="O32" s="140"/>
      <c r="P32" s="141"/>
      <c r="Q32" s="48"/>
      <c r="R32" s="76"/>
      <c r="T32" s="4"/>
      <c r="U32" s="4"/>
      <c r="V32" s="4"/>
      <c r="W32" s="4"/>
      <c r="X32" s="4"/>
      <c r="Y32" s="4"/>
      <c r="AA32" s="54" t="s">
        <v>30</v>
      </c>
      <c r="AB32" s="23"/>
      <c r="AC32" s="24"/>
      <c r="AD32" s="52"/>
      <c r="AE32" s="71"/>
      <c r="AG32" s="213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3"/>
      <c r="H33" s="54" t="s">
        <v>31</v>
      </c>
      <c r="I33" s="130"/>
      <c r="J33" s="131"/>
      <c r="K33" s="45"/>
      <c r="L33" s="71"/>
      <c r="N33" s="210"/>
      <c r="O33" s="142"/>
      <c r="P33" s="143"/>
      <c r="Q33" s="85"/>
      <c r="R33" s="86"/>
      <c r="T33" s="3"/>
      <c r="U33" s="3"/>
      <c r="V33" s="3"/>
      <c r="W33" s="3"/>
      <c r="X33" s="3"/>
      <c r="Y33" s="3"/>
      <c r="AA33" s="54" t="s">
        <v>31</v>
      </c>
      <c r="AB33" s="23"/>
      <c r="AC33" s="24"/>
      <c r="AD33" s="52"/>
      <c r="AE33" s="71"/>
      <c r="AG33" s="213"/>
      <c r="AH33" s="15"/>
      <c r="AI33" s="16"/>
      <c r="AJ33" s="49"/>
      <c r="AK33" s="77"/>
    </row>
    <row r="34" spans="1:38" ht="25.5" customHeight="1">
      <c r="A34" s="209"/>
      <c r="B34" s="209"/>
      <c r="C34" s="209"/>
      <c r="D34" s="209"/>
      <c r="E34" s="209"/>
      <c r="F34" s="3"/>
      <c r="H34" s="54" t="s">
        <v>32</v>
      </c>
      <c r="I34" s="130"/>
      <c r="J34" s="131"/>
      <c r="K34" s="45"/>
      <c r="L34" s="71"/>
      <c r="N34" s="214" t="s">
        <v>7</v>
      </c>
      <c r="O34" s="144"/>
      <c r="P34" s="145"/>
      <c r="Q34" s="104"/>
      <c r="R34" s="105"/>
      <c r="T34" s="209"/>
      <c r="U34" s="209"/>
      <c r="V34" s="209"/>
      <c r="W34" s="209"/>
      <c r="X34" s="209"/>
      <c r="Y34" s="3"/>
      <c r="AA34" s="54" t="s">
        <v>32</v>
      </c>
      <c r="AB34" s="52"/>
      <c r="AC34" s="51"/>
      <c r="AD34" s="45"/>
      <c r="AE34" s="71"/>
      <c r="AG34" s="214" t="s">
        <v>7</v>
      </c>
      <c r="AH34" s="102"/>
      <c r="AI34" s="103"/>
      <c r="AJ34" s="104"/>
      <c r="AK34" s="105"/>
    </row>
    <row r="35" spans="1:38" ht="25.5" customHeight="1">
      <c r="A35" s="209"/>
      <c r="B35" s="209"/>
      <c r="C35" s="209"/>
      <c r="D35" s="209"/>
      <c r="E35" s="209"/>
      <c r="F35" s="3"/>
      <c r="H35" s="54" t="s">
        <v>33</v>
      </c>
      <c r="I35" s="130"/>
      <c r="J35" s="131"/>
      <c r="K35" s="45"/>
      <c r="L35" s="71"/>
      <c r="N35" s="213"/>
      <c r="O35" s="138"/>
      <c r="P35" s="139"/>
      <c r="Q35" s="47"/>
      <c r="R35" s="75"/>
      <c r="T35" s="209"/>
      <c r="U35" s="209"/>
      <c r="V35" s="209"/>
      <c r="W35" s="209"/>
      <c r="X35" s="209"/>
      <c r="Y35" s="3"/>
      <c r="AA35" s="54" t="s">
        <v>33</v>
      </c>
      <c r="AB35" s="52"/>
      <c r="AC35" s="51"/>
      <c r="AD35" s="45"/>
      <c r="AE35" s="71"/>
      <c r="AG35" s="213"/>
      <c r="AH35" s="92"/>
      <c r="AI35" s="93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30"/>
      <c r="J36" s="131"/>
      <c r="K36" s="45"/>
      <c r="L36" s="71"/>
      <c r="N36" s="210" t="s">
        <v>172</v>
      </c>
      <c r="O36" s="140"/>
      <c r="P36" s="141"/>
      <c r="Q36" s="48"/>
      <c r="R36" s="76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10" t="s">
        <v>172</v>
      </c>
      <c r="AH36" s="94"/>
      <c r="AI36" s="95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30"/>
      <c r="J37" s="131"/>
      <c r="K37" s="45"/>
      <c r="L37" s="71"/>
      <c r="N37" s="211"/>
      <c r="O37" s="138"/>
      <c r="P37" s="139"/>
      <c r="Q37" s="47"/>
      <c r="R37" s="75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11"/>
      <c r="AH37" s="92"/>
      <c r="AI37" s="93"/>
      <c r="AJ37" s="47"/>
      <c r="AK37" s="75"/>
    </row>
    <row r="38" spans="1:38" ht="25.5" customHeight="1">
      <c r="H38" s="54" t="s">
        <v>37</v>
      </c>
      <c r="I38" s="130"/>
      <c r="J38" s="131"/>
      <c r="K38" s="45"/>
      <c r="L38" s="71"/>
      <c r="N38" s="203" t="s">
        <v>173</v>
      </c>
      <c r="O38" s="115"/>
      <c r="P38" s="116"/>
      <c r="Q38" s="127"/>
      <c r="R38" s="128"/>
      <c r="AA38" s="54" t="s">
        <v>37</v>
      </c>
      <c r="AB38" s="52"/>
      <c r="AC38" s="51"/>
      <c r="AD38" s="45"/>
      <c r="AE38" s="71"/>
      <c r="AG38" s="203" t="s">
        <v>173</v>
      </c>
      <c r="AH38" s="125"/>
      <c r="AI38" s="126"/>
      <c r="AJ38" s="127"/>
      <c r="AK38" s="128"/>
    </row>
    <row r="39" spans="1:38" ht="25.5" customHeight="1" thickBot="1">
      <c r="H39" s="66" t="s">
        <v>171</v>
      </c>
      <c r="I39" s="136"/>
      <c r="J39" s="137"/>
      <c r="K39" s="72"/>
      <c r="L39" s="73"/>
      <c r="N39" s="204"/>
      <c r="O39" s="146"/>
      <c r="P39" s="147"/>
      <c r="Q39" s="78"/>
      <c r="R39" s="79"/>
      <c r="AA39" s="66" t="s">
        <v>171</v>
      </c>
      <c r="AB39" s="80"/>
      <c r="AC39" s="91"/>
      <c r="AD39" s="72"/>
      <c r="AE39" s="73"/>
      <c r="AG39" s="204"/>
      <c r="AH39" s="96"/>
      <c r="AI39" s="97"/>
      <c r="AJ39" s="78"/>
      <c r="AK39" s="79"/>
    </row>
    <row r="40" spans="1:38" ht="15" customHeight="1">
      <c r="A40" s="202"/>
      <c r="B40" s="202"/>
      <c r="H40" s="69"/>
      <c r="I40" s="5"/>
      <c r="J40" s="5"/>
      <c r="K40" s="212"/>
      <c r="L40" s="212"/>
      <c r="N40" s="70"/>
      <c r="O40" s="5"/>
      <c r="P40" s="5"/>
      <c r="Q40" s="5"/>
      <c r="R40" s="7"/>
      <c r="T40" s="202"/>
      <c r="U40" s="202"/>
      <c r="AA40" s="69"/>
      <c r="AB40" s="5"/>
      <c r="AC40" s="5"/>
      <c r="AD40" s="212"/>
      <c r="AE40" s="212"/>
      <c r="AG40" s="70"/>
      <c r="AH40" s="5"/>
      <c r="AI40" s="5"/>
      <c r="AJ40" s="5"/>
      <c r="AK40" s="7"/>
    </row>
    <row r="41" spans="1:38" ht="18" customHeight="1">
      <c r="A41" s="202"/>
      <c r="B41" s="202"/>
      <c r="D41" s="202" t="s">
        <v>247</v>
      </c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"/>
      <c r="S41" s="2"/>
      <c r="T41" s="202"/>
      <c r="U41" s="202"/>
      <c r="W41" s="202" t="s">
        <v>48</v>
      </c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239</v>
      </c>
      <c r="F43" s="215" t="s">
        <v>232</v>
      </c>
      <c r="G43" s="215"/>
      <c r="H43" s="2"/>
      <c r="I43" s="2" t="s">
        <v>177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平成２８年</v>
      </c>
      <c r="Y43" s="215" t="s">
        <v>176</v>
      </c>
      <c r="Z43" s="215"/>
      <c r="AA43" s="2"/>
      <c r="AB43" s="2" t="s">
        <v>177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02"/>
      <c r="B44" s="202"/>
      <c r="D44" s="2"/>
      <c r="E44" s="2"/>
      <c r="F44" s="2"/>
      <c r="G44" s="2"/>
      <c r="H44" s="2"/>
      <c r="I44" s="129" t="s">
        <v>178</v>
      </c>
      <c r="J44" s="129"/>
      <c r="K44" s="308"/>
      <c r="L44" s="308"/>
      <c r="M44" s="308"/>
      <c r="N44" s="308"/>
      <c r="O44" s="308"/>
      <c r="P44" s="2"/>
      <c r="Q44" s="18" t="s">
        <v>179</v>
      </c>
      <c r="R44" s="2"/>
      <c r="S44" s="2"/>
      <c r="T44" s="202"/>
      <c r="U44" s="202"/>
      <c r="W44" s="2"/>
      <c r="X44" s="2"/>
      <c r="Y44" s="2"/>
      <c r="Z44" s="2"/>
      <c r="AA44" s="2"/>
      <c r="AB44" s="129" t="s">
        <v>178</v>
      </c>
      <c r="AC44" s="129"/>
      <c r="AD44" s="308"/>
      <c r="AE44" s="308"/>
      <c r="AF44" s="308"/>
      <c r="AG44" s="308"/>
      <c r="AH44" s="308"/>
      <c r="AI44" s="2"/>
      <c r="AJ44" s="18" t="s">
        <v>179</v>
      </c>
      <c r="AK44" s="2"/>
      <c r="AL44" s="2"/>
    </row>
    <row r="45" spans="1:38" s="189" customFormat="1" ht="18" customHeight="1">
      <c r="A45" s="190"/>
      <c r="B45" s="190"/>
      <c r="D45" s="2"/>
      <c r="E45" s="2"/>
      <c r="F45" s="2"/>
      <c r="G45" s="2"/>
      <c r="H45" s="2"/>
      <c r="I45" s="5"/>
      <c r="J45" s="5"/>
      <c r="K45" s="359"/>
      <c r="L45" s="359"/>
      <c r="M45" s="359"/>
      <c r="N45" s="359"/>
      <c r="O45" s="359"/>
      <c r="P45" s="2"/>
      <c r="Q45" s="190"/>
      <c r="R45" s="2"/>
      <c r="S45" s="2"/>
      <c r="T45" s="190"/>
      <c r="U45" s="190"/>
      <c r="W45" s="2"/>
      <c r="X45" s="2"/>
      <c r="Y45" s="2"/>
      <c r="Z45" s="2"/>
      <c r="AA45" s="2"/>
      <c r="AB45" s="5"/>
      <c r="AC45" s="5"/>
      <c r="AD45" s="359"/>
      <c r="AE45" s="359"/>
      <c r="AF45" s="359"/>
      <c r="AG45" s="359"/>
      <c r="AH45" s="359"/>
      <c r="AI45" s="2"/>
      <c r="AJ45" s="190"/>
      <c r="AK45" s="2"/>
      <c r="AL45" s="2"/>
    </row>
    <row r="46" spans="1:38" s="189" customFormat="1" ht="18" customHeight="1">
      <c r="A46" s="190"/>
      <c r="B46" s="190"/>
      <c r="D46" s="202" t="s">
        <v>245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"/>
      <c r="T46" s="190"/>
      <c r="U46" s="190"/>
      <c r="W46" s="2"/>
      <c r="X46" s="2"/>
      <c r="Y46" s="2"/>
      <c r="Z46" s="2"/>
      <c r="AA46" s="2"/>
      <c r="AB46" s="5"/>
      <c r="AC46" s="5"/>
      <c r="AD46" s="359"/>
      <c r="AE46" s="359"/>
      <c r="AF46" s="359"/>
      <c r="AG46" s="359"/>
      <c r="AH46" s="359"/>
      <c r="AI46" s="2"/>
      <c r="AJ46" s="190"/>
      <c r="AK46" s="2"/>
      <c r="AL46" s="2"/>
    </row>
    <row r="47" spans="1:38" ht="14.25" customHeight="1">
      <c r="Q47" s="18"/>
      <c r="AJ47" s="18"/>
    </row>
    <row r="48" spans="1:38" ht="18" customHeight="1">
      <c r="E48" s="2" t="s">
        <v>239</v>
      </c>
      <c r="F48" s="215" t="s">
        <v>232</v>
      </c>
      <c r="G48" s="215"/>
      <c r="H48" s="2"/>
      <c r="I48" s="2" t="s">
        <v>177</v>
      </c>
      <c r="J48" s="2"/>
      <c r="K48" s="2"/>
      <c r="L48" s="2"/>
      <c r="M48" s="2"/>
      <c r="N48" s="2"/>
      <c r="O48" s="2"/>
      <c r="P48" s="2"/>
      <c r="Q48" s="18"/>
      <c r="X48" s="2" t="str">
        <f>E48</f>
        <v>平成２８年</v>
      </c>
      <c r="Y48" s="215" t="s">
        <v>176</v>
      </c>
      <c r="Z48" s="215"/>
      <c r="AA48" s="2"/>
      <c r="AB48" s="2" t="s">
        <v>177</v>
      </c>
      <c r="AC48" s="2"/>
      <c r="AD48" s="2"/>
      <c r="AE48" s="2"/>
      <c r="AF48" s="2"/>
      <c r="AG48" s="2"/>
      <c r="AH48" s="2"/>
      <c r="AI48" s="2"/>
      <c r="AJ48" s="18"/>
    </row>
    <row r="49" spans="5:36" ht="18" customHeight="1">
      <c r="E49" s="2"/>
      <c r="F49" s="2"/>
      <c r="G49" s="2"/>
      <c r="H49" s="2"/>
      <c r="I49" s="129" t="s">
        <v>180</v>
      </c>
      <c r="J49" s="129"/>
      <c r="K49" s="308"/>
      <c r="L49" s="308"/>
      <c r="M49" s="308"/>
      <c r="N49" s="308"/>
      <c r="O49" s="308"/>
      <c r="P49" s="2"/>
      <c r="Q49" s="18" t="s">
        <v>179</v>
      </c>
      <c r="X49" s="2"/>
      <c r="Y49" s="2"/>
      <c r="Z49" s="2"/>
      <c r="AA49" s="2"/>
      <c r="AB49" s="129" t="s">
        <v>180</v>
      </c>
      <c r="AC49" s="129"/>
      <c r="AD49" s="308"/>
      <c r="AE49" s="308"/>
      <c r="AF49" s="308"/>
      <c r="AG49" s="308"/>
      <c r="AH49" s="308"/>
      <c r="AI49" s="2"/>
      <c r="AJ49" s="18" t="s">
        <v>179</v>
      </c>
    </row>
  </sheetData>
  <mergeCells count="147">
    <mergeCell ref="A30:G31"/>
    <mergeCell ref="K49:O49"/>
    <mergeCell ref="AD49:AH49"/>
    <mergeCell ref="A44:B44"/>
    <mergeCell ref="K44:O44"/>
    <mergeCell ref="T44:U44"/>
    <mergeCell ref="AD44:AH44"/>
    <mergeCell ref="F48:G48"/>
    <mergeCell ref="Y48:Z48"/>
    <mergeCell ref="A41:B41"/>
    <mergeCell ref="D41:Q41"/>
    <mergeCell ref="T41:U41"/>
    <mergeCell ref="W41:AJ41"/>
    <mergeCell ref="F43:G43"/>
    <mergeCell ref="Y43:Z43"/>
    <mergeCell ref="T40:U40"/>
    <mergeCell ref="AD40:AE40"/>
    <mergeCell ref="A40:B40"/>
    <mergeCell ref="K40:L40"/>
    <mergeCell ref="D46:R46"/>
    <mergeCell ref="I21:J21"/>
    <mergeCell ref="K21:L21"/>
    <mergeCell ref="O21:P21"/>
    <mergeCell ref="Q21:R21"/>
    <mergeCell ref="AJ21:AK21"/>
    <mergeCell ref="AH21:AI21"/>
    <mergeCell ref="AD21:AE21"/>
    <mergeCell ref="AB21:AC21"/>
    <mergeCell ref="AG38:AG39"/>
    <mergeCell ref="AG30:AG31"/>
    <mergeCell ref="AG32:AG33"/>
    <mergeCell ref="T34:X34"/>
    <mergeCell ref="AG34:AG35"/>
    <mergeCell ref="T35:X35"/>
    <mergeCell ref="T30:Y31"/>
    <mergeCell ref="AG36:AG37"/>
    <mergeCell ref="AG22:AG23"/>
    <mergeCell ref="AG24:AG25"/>
    <mergeCell ref="AG26:AG27"/>
    <mergeCell ref="AG28:AG29"/>
    <mergeCell ref="V29:X29"/>
    <mergeCell ref="AA19:AK19"/>
    <mergeCell ref="N20:R20"/>
    <mergeCell ref="AA20:AE20"/>
    <mergeCell ref="AG20:AK20"/>
    <mergeCell ref="AC16:AE16"/>
    <mergeCell ref="AI16:AJ18"/>
    <mergeCell ref="AK16:AK17"/>
    <mergeCell ref="AC17:AE17"/>
    <mergeCell ref="AC18:AE18"/>
    <mergeCell ref="AC12:AE12"/>
    <mergeCell ref="AH12:AK12"/>
    <mergeCell ref="P13:Q15"/>
    <mergeCell ref="R13:R14"/>
    <mergeCell ref="AC13:AE13"/>
    <mergeCell ref="AI13:AJ15"/>
    <mergeCell ref="AK13:AK14"/>
    <mergeCell ref="AC14:AE14"/>
    <mergeCell ref="AC15:AE15"/>
    <mergeCell ref="AA10:AB10"/>
    <mergeCell ref="AC10:AG10"/>
    <mergeCell ref="AH10:AK10"/>
    <mergeCell ref="O11:R11"/>
    <mergeCell ref="AA11:AB11"/>
    <mergeCell ref="AC11:AE11"/>
    <mergeCell ref="AH11:AK11"/>
    <mergeCell ref="AA8:AB8"/>
    <mergeCell ref="AC8:AG8"/>
    <mergeCell ref="AH8:AK8"/>
    <mergeCell ref="O9:R9"/>
    <mergeCell ref="AA9:AB9"/>
    <mergeCell ref="AC9:AG9"/>
    <mergeCell ref="AH9:AK9"/>
    <mergeCell ref="AG2:AH3"/>
    <mergeCell ref="T5:V5"/>
    <mergeCell ref="W5:AD5"/>
    <mergeCell ref="AI5:AI6"/>
    <mergeCell ref="AJ5:AK6"/>
    <mergeCell ref="T7:X7"/>
    <mergeCell ref="AA7:AG7"/>
    <mergeCell ref="AJ2:AK2"/>
    <mergeCell ref="Q3:R3"/>
    <mergeCell ref="T3:V4"/>
    <mergeCell ref="W3:X4"/>
    <mergeCell ref="AJ3:AK3"/>
    <mergeCell ref="T1:AK1"/>
    <mergeCell ref="Q2:R2"/>
    <mergeCell ref="T2:U2"/>
    <mergeCell ref="V2:X2"/>
    <mergeCell ref="Z2:AA3"/>
    <mergeCell ref="N32:N33"/>
    <mergeCell ref="A34:E34"/>
    <mergeCell ref="N38:N39"/>
    <mergeCell ref="N28:N29"/>
    <mergeCell ref="AI2:AI3"/>
    <mergeCell ref="AB2:AB3"/>
    <mergeCell ref="AC2:AC3"/>
    <mergeCell ref="AD2:AE3"/>
    <mergeCell ref="AF2:AF3"/>
    <mergeCell ref="N22:N23"/>
    <mergeCell ref="N26:N27"/>
    <mergeCell ref="N24:N25"/>
    <mergeCell ref="N34:N35"/>
    <mergeCell ref="A35:E35"/>
    <mergeCell ref="N36:N37"/>
    <mergeCell ref="C29:E29"/>
    <mergeCell ref="N30:N31"/>
    <mergeCell ref="J15:L15"/>
    <mergeCell ref="J16:L16"/>
    <mergeCell ref="H20:L20"/>
    <mergeCell ref="O12:R12"/>
    <mergeCell ref="R16:R17"/>
    <mergeCell ref="J13:L13"/>
    <mergeCell ref="J14:L14"/>
    <mergeCell ref="A7:E7"/>
    <mergeCell ref="H7:N7"/>
    <mergeCell ref="H8:I8"/>
    <mergeCell ref="J8:N8"/>
    <mergeCell ref="J11:L11"/>
    <mergeCell ref="J12:L12"/>
    <mergeCell ref="J17:L17"/>
    <mergeCell ref="J18:L18"/>
    <mergeCell ref="P16:Q18"/>
    <mergeCell ref="H19:R19"/>
    <mergeCell ref="H10:I10"/>
    <mergeCell ref="J10:N10"/>
    <mergeCell ref="O8:R8"/>
    <mergeCell ref="O10:R10"/>
    <mergeCell ref="H11:I11"/>
    <mergeCell ref="D5:K5"/>
    <mergeCell ref="H9:I9"/>
    <mergeCell ref="J9:N9"/>
    <mergeCell ref="A1:R1"/>
    <mergeCell ref="G2:H3"/>
    <mergeCell ref="I2:I3"/>
    <mergeCell ref="J2:J3"/>
    <mergeCell ref="K2:L3"/>
    <mergeCell ref="M2:M3"/>
    <mergeCell ref="N2:O3"/>
    <mergeCell ref="P5:P6"/>
    <mergeCell ref="Q5:R6"/>
    <mergeCell ref="P2:P3"/>
    <mergeCell ref="A3:C4"/>
    <mergeCell ref="D3:E4"/>
    <mergeCell ref="A2:B2"/>
    <mergeCell ref="C2:E2"/>
    <mergeCell ref="A5:C5"/>
  </mergeCells>
  <phoneticPr fontId="2"/>
  <dataValidations count="6">
    <dataValidation type="list" allowBlank="1" showInputMessage="1" showErrorMessage="1" sqref="Q22:Q39 AD34:AD39 AJ22:AJ39 K22:K39">
      <formula1>$AR$14</formula1>
    </dataValidation>
    <dataValidation type="list" allowBlank="1" showInputMessage="1" showErrorMessage="1" sqref="R22:R39 AK22:AK39 L22:L39 AE22:AE39">
      <formula1>$AR$13</formula1>
    </dataValidation>
    <dataValidation type="list" allowBlank="1" showInputMessage="1" showErrorMessage="1" sqref="Q3:R3">
      <formula1>$AS$2:$AS$3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O9:R10 AH9:AK10">
      <formula1>$AR$9:$AR$10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B23"/>
  <sheetViews>
    <sheetView topLeftCell="A10" workbookViewId="0">
      <selection activeCell="Q18" sqref="Q18"/>
    </sheetView>
  </sheetViews>
  <sheetFormatPr defaultRowHeight="13.5"/>
  <cols>
    <col min="1" max="1" width="4.75" style="148" customWidth="1"/>
    <col min="2" max="2" width="3.75" style="148" customWidth="1"/>
    <col min="3" max="3" width="3.375" style="176" bestFit="1" customWidth="1"/>
    <col min="4" max="4" width="10" style="177" customWidth="1"/>
    <col min="5" max="5" width="2.5" style="176" customWidth="1"/>
    <col min="6" max="6" width="10" style="177" customWidth="1"/>
    <col min="7" max="7" width="2.5" style="178" customWidth="1"/>
    <col min="8" max="8" width="1.375" style="178" customWidth="1"/>
    <col min="9" max="9" width="3.875" style="176" customWidth="1"/>
    <col min="10" max="10" width="3.375" style="176" bestFit="1" customWidth="1"/>
    <col min="11" max="11" width="10.125" style="177" customWidth="1"/>
    <col min="12" max="12" width="2.5" style="176" customWidth="1"/>
    <col min="13" max="13" width="10.125" style="177" customWidth="1"/>
    <col min="14" max="14" width="2.5" style="178" customWidth="1"/>
    <col min="15" max="15" width="1.375" style="178" customWidth="1"/>
    <col min="16" max="16" width="3.875" style="148" customWidth="1"/>
    <col min="17" max="17" width="3.375" style="148" customWidth="1"/>
    <col min="18" max="18" width="10" style="148" customWidth="1"/>
    <col min="19" max="19" width="2.5" style="148" customWidth="1"/>
    <col min="20" max="20" width="10" style="148" customWidth="1"/>
    <col min="21" max="21" width="2.5" style="148" customWidth="1"/>
    <col min="22" max="22" width="1.375" style="148" customWidth="1"/>
    <col min="23" max="23" width="3.875" style="148" customWidth="1"/>
    <col min="24" max="24" width="3.375" style="148" customWidth="1"/>
    <col min="25" max="25" width="10" style="148" customWidth="1"/>
    <col min="26" max="26" width="2.5" style="148" customWidth="1"/>
    <col min="27" max="27" width="10" style="148" customWidth="1"/>
    <col min="28" max="28" width="2.5" style="148" customWidth="1"/>
    <col min="29" max="16384" width="9" style="148"/>
  </cols>
  <sheetData>
    <row r="1" spans="2:28" ht="30" customHeight="1">
      <c r="B1" s="319" t="s">
        <v>181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149"/>
      <c r="P1" s="149"/>
      <c r="Q1" s="150" t="s">
        <v>182</v>
      </c>
      <c r="R1" s="337" t="str">
        <f>IF(男子!K2=0,女子!C2,男子!C2)</f>
        <v/>
      </c>
      <c r="S1" s="337"/>
      <c r="T1" s="337"/>
      <c r="U1" s="150" t="s">
        <v>183</v>
      </c>
      <c r="V1" s="149"/>
      <c r="W1" s="149"/>
      <c r="X1" s="149"/>
      <c r="Y1" s="149"/>
      <c r="Z1" s="149"/>
      <c r="AA1" s="149"/>
      <c r="AB1" s="149"/>
    </row>
    <row r="2" spans="2:28" ht="8.25" customHeight="1" thickBot="1"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</row>
    <row r="3" spans="2:28" ht="23.25" customHeight="1">
      <c r="B3" s="186" t="str">
        <f>IF(男子!K2=0,"",男子!K2)</f>
        <v/>
      </c>
      <c r="C3" s="321" t="s">
        <v>184</v>
      </c>
      <c r="D3" s="323" t="str">
        <f>IF(男子!J9=0,"",男子!J9)</f>
        <v/>
      </c>
      <c r="E3" s="151">
        <v>1</v>
      </c>
      <c r="F3" s="152" t="str">
        <f>IF(男子!J12=0,"",男子!J12)</f>
        <v/>
      </c>
      <c r="G3" s="153" t="str">
        <f>IF(男子!M12=0,"",男子!M12)</f>
        <v/>
      </c>
      <c r="H3" s="326"/>
      <c r="I3" s="327"/>
      <c r="J3" s="327"/>
      <c r="K3" s="327"/>
      <c r="L3" s="327"/>
      <c r="M3" s="327"/>
      <c r="N3" s="328"/>
      <c r="O3" s="154"/>
      <c r="P3" s="186" t="str">
        <f>IF(女子!K2=0,"",女子!K2)</f>
        <v/>
      </c>
      <c r="Q3" s="321" t="s">
        <v>184</v>
      </c>
      <c r="R3" s="323" t="str">
        <f>IF(女子!J9=0,"",女子!J9)</f>
        <v/>
      </c>
      <c r="S3" s="151">
        <v>1</v>
      </c>
      <c r="T3" s="152" t="str">
        <f>IF(女子!J12=0,"",女子!J12)</f>
        <v/>
      </c>
      <c r="U3" s="153" t="str">
        <f>IF(女子!M12=0,"",女子!M12)</f>
        <v/>
      </c>
      <c r="V3" s="326"/>
      <c r="W3" s="327"/>
      <c r="X3" s="327"/>
      <c r="Y3" s="327"/>
      <c r="Z3" s="327"/>
      <c r="AA3" s="327"/>
      <c r="AB3" s="328"/>
    </row>
    <row r="4" spans="2:28" ht="23.25" customHeight="1">
      <c r="B4" s="335" t="str">
        <f>IF(男子!K2=0,"",VLOOKUP(抽選作業用!E1,抽選作業用!Z4:AC41,4))</f>
        <v/>
      </c>
      <c r="C4" s="322"/>
      <c r="D4" s="324"/>
      <c r="E4" s="155">
        <v>2</v>
      </c>
      <c r="F4" s="156" t="str">
        <f>IF(男子!J13=0,"",男子!J13)</f>
        <v/>
      </c>
      <c r="G4" s="157" t="str">
        <f>IF(男子!M13=0,"",男子!M13)</f>
        <v/>
      </c>
      <c r="H4" s="329"/>
      <c r="I4" s="330"/>
      <c r="J4" s="330"/>
      <c r="K4" s="330"/>
      <c r="L4" s="330"/>
      <c r="M4" s="330"/>
      <c r="N4" s="331"/>
      <c r="O4" s="154"/>
      <c r="P4" s="335" t="str">
        <f>IF(女子!K2=0,"",VLOOKUP(抽選作業用!E1,抽選作業用!Z4:AC41,4))</f>
        <v/>
      </c>
      <c r="Q4" s="322"/>
      <c r="R4" s="324"/>
      <c r="S4" s="155">
        <v>2</v>
      </c>
      <c r="T4" s="156" t="str">
        <f>IF(女子!J13=0,"",女子!J13)</f>
        <v/>
      </c>
      <c r="U4" s="157" t="str">
        <f>IF(女子!M13=0,"",女子!M13)</f>
        <v/>
      </c>
      <c r="V4" s="329"/>
      <c r="W4" s="330"/>
      <c r="X4" s="330"/>
      <c r="Y4" s="330"/>
      <c r="Z4" s="330"/>
      <c r="AA4" s="330"/>
      <c r="AB4" s="331"/>
    </row>
    <row r="5" spans="2:28" ht="23.25" customHeight="1">
      <c r="B5" s="335"/>
      <c r="C5" s="322"/>
      <c r="D5" s="325"/>
      <c r="E5" s="155">
        <v>3</v>
      </c>
      <c r="F5" s="156" t="str">
        <f>IF(男子!J14=0,"",男子!J14)</f>
        <v/>
      </c>
      <c r="G5" s="157" t="str">
        <f>IF(男子!M14=0,"",男子!M14)</f>
        <v/>
      </c>
      <c r="H5" s="329"/>
      <c r="I5" s="330"/>
      <c r="J5" s="330"/>
      <c r="K5" s="330"/>
      <c r="L5" s="330"/>
      <c r="M5" s="330"/>
      <c r="N5" s="331"/>
      <c r="O5" s="154"/>
      <c r="P5" s="335"/>
      <c r="Q5" s="322"/>
      <c r="R5" s="325"/>
      <c r="S5" s="155">
        <v>3</v>
      </c>
      <c r="T5" s="156" t="str">
        <f>IF(女子!J14=0,"",女子!J14)</f>
        <v/>
      </c>
      <c r="U5" s="157" t="str">
        <f>IF(女子!M14=0,"",女子!M14)</f>
        <v/>
      </c>
      <c r="V5" s="329"/>
      <c r="W5" s="330"/>
      <c r="X5" s="330"/>
      <c r="Y5" s="330"/>
      <c r="Z5" s="330"/>
      <c r="AA5" s="330"/>
      <c r="AB5" s="331"/>
    </row>
    <row r="6" spans="2:28" ht="23.25" customHeight="1">
      <c r="B6" s="335"/>
      <c r="C6" s="322" t="s">
        <v>19</v>
      </c>
      <c r="D6" s="317" t="str">
        <f>IF(男子!J10=0,"",男子!J10)</f>
        <v/>
      </c>
      <c r="E6" s="155">
        <v>4</v>
      </c>
      <c r="F6" s="156" t="str">
        <f>IF(男子!J15=0,"",男子!J15)</f>
        <v/>
      </c>
      <c r="G6" s="157" t="str">
        <f>IF(男子!M15=0,"",男子!M15)</f>
        <v/>
      </c>
      <c r="H6" s="329"/>
      <c r="I6" s="330"/>
      <c r="J6" s="330"/>
      <c r="K6" s="330"/>
      <c r="L6" s="330"/>
      <c r="M6" s="330"/>
      <c r="N6" s="331"/>
      <c r="O6" s="154"/>
      <c r="P6" s="335"/>
      <c r="Q6" s="322" t="s">
        <v>19</v>
      </c>
      <c r="R6" s="317" t="str">
        <f>IF(女子!J10=0,"",女子!J10)</f>
        <v/>
      </c>
      <c r="S6" s="155">
        <v>4</v>
      </c>
      <c r="T6" s="156" t="str">
        <f>IF(女子!J15=0,"",女子!J15)</f>
        <v/>
      </c>
      <c r="U6" s="157" t="str">
        <f>IF(女子!M15=0,"",女子!M15)</f>
        <v/>
      </c>
      <c r="V6" s="329"/>
      <c r="W6" s="330"/>
      <c r="X6" s="330"/>
      <c r="Y6" s="330"/>
      <c r="Z6" s="330"/>
      <c r="AA6" s="330"/>
      <c r="AB6" s="331"/>
    </row>
    <row r="7" spans="2:28" ht="23.25" customHeight="1">
      <c r="B7" s="335"/>
      <c r="C7" s="322"/>
      <c r="D7" s="317"/>
      <c r="E7" s="155">
        <v>5</v>
      </c>
      <c r="F7" s="156" t="str">
        <f>IF(男子!J16=0,"",男子!J16)</f>
        <v/>
      </c>
      <c r="G7" s="157" t="str">
        <f>IF(男子!M16=0,"",男子!M16)</f>
        <v/>
      </c>
      <c r="H7" s="329"/>
      <c r="I7" s="330"/>
      <c r="J7" s="330"/>
      <c r="K7" s="330"/>
      <c r="L7" s="330"/>
      <c r="M7" s="330"/>
      <c r="N7" s="331"/>
      <c r="O7" s="154"/>
      <c r="P7" s="335"/>
      <c r="Q7" s="322"/>
      <c r="R7" s="317"/>
      <c r="S7" s="155">
        <v>5</v>
      </c>
      <c r="T7" s="156" t="str">
        <f>IF(女子!J16=0,"",女子!J16)</f>
        <v/>
      </c>
      <c r="U7" s="157" t="str">
        <f>IF(女子!M16=0,"",女子!M16)</f>
        <v/>
      </c>
      <c r="V7" s="329"/>
      <c r="W7" s="330"/>
      <c r="X7" s="330"/>
      <c r="Y7" s="330"/>
      <c r="Z7" s="330"/>
      <c r="AA7" s="330"/>
      <c r="AB7" s="331"/>
    </row>
    <row r="8" spans="2:28" ht="23.25" customHeight="1">
      <c r="B8" s="335"/>
      <c r="C8" s="339" t="s">
        <v>21</v>
      </c>
      <c r="D8" s="317" t="str">
        <f>IF(男子!J11=0,"",男子!J11)</f>
        <v/>
      </c>
      <c r="E8" s="155">
        <v>6</v>
      </c>
      <c r="F8" s="156" t="str">
        <f>IF(男子!J17=0,"",男子!J17)</f>
        <v/>
      </c>
      <c r="G8" s="158" t="str">
        <f>IF(男子!M17=0,"",男子!M17)</f>
        <v/>
      </c>
      <c r="H8" s="329"/>
      <c r="I8" s="330"/>
      <c r="J8" s="330"/>
      <c r="K8" s="330"/>
      <c r="L8" s="330"/>
      <c r="M8" s="330"/>
      <c r="N8" s="331"/>
      <c r="O8" s="154"/>
      <c r="P8" s="335"/>
      <c r="Q8" s="339" t="s">
        <v>21</v>
      </c>
      <c r="R8" s="317" t="str">
        <f>IF(女子!J11=0,"",女子!J11)</f>
        <v/>
      </c>
      <c r="S8" s="155">
        <v>6</v>
      </c>
      <c r="T8" s="156" t="str">
        <f>IF(女子!J17=0,"",女子!J17)</f>
        <v/>
      </c>
      <c r="U8" s="158" t="str">
        <f>IF(女子!M17=0,"",女子!M17)</f>
        <v/>
      </c>
      <c r="V8" s="329"/>
      <c r="W8" s="330"/>
      <c r="X8" s="330"/>
      <c r="Y8" s="330"/>
      <c r="Z8" s="330"/>
      <c r="AA8" s="330"/>
      <c r="AB8" s="331"/>
    </row>
    <row r="9" spans="2:28" ht="23.25" customHeight="1" thickBot="1">
      <c r="B9" s="336"/>
      <c r="C9" s="343"/>
      <c r="D9" s="344"/>
      <c r="E9" s="159">
        <v>7</v>
      </c>
      <c r="F9" s="160" t="str">
        <f>IF(男子!J18=0,"",男子!J18)</f>
        <v/>
      </c>
      <c r="G9" s="161" t="str">
        <f>IF(男子!M18=0,"",男子!M18)</f>
        <v/>
      </c>
      <c r="H9" s="332"/>
      <c r="I9" s="333"/>
      <c r="J9" s="333"/>
      <c r="K9" s="333"/>
      <c r="L9" s="333"/>
      <c r="M9" s="333"/>
      <c r="N9" s="334"/>
      <c r="O9" s="154"/>
      <c r="P9" s="336"/>
      <c r="Q9" s="340"/>
      <c r="R9" s="318"/>
      <c r="S9" s="162">
        <v>7</v>
      </c>
      <c r="T9" s="160" t="str">
        <f>IF(女子!J18=0,"",女子!J18)</f>
        <v/>
      </c>
      <c r="U9" s="161" t="str">
        <f>IF(女子!M18=0,"",女子!M18)</f>
        <v/>
      </c>
      <c r="V9" s="332"/>
      <c r="W9" s="333"/>
      <c r="X9" s="333"/>
      <c r="Y9" s="333"/>
      <c r="Z9" s="333"/>
      <c r="AA9" s="333"/>
      <c r="AB9" s="334"/>
    </row>
    <row r="10" spans="2:28" ht="6.75" customHeight="1">
      <c r="B10" s="163"/>
      <c r="C10" s="164"/>
      <c r="D10" s="165"/>
      <c r="E10" s="166"/>
      <c r="F10" s="165"/>
      <c r="G10" s="167"/>
      <c r="H10" s="154"/>
      <c r="I10" s="163"/>
      <c r="J10" s="164"/>
      <c r="K10" s="168"/>
      <c r="L10" s="166"/>
      <c r="M10" s="169"/>
      <c r="N10" s="167"/>
      <c r="O10" s="154"/>
      <c r="P10" s="170"/>
      <c r="Q10" s="171"/>
      <c r="R10" s="172"/>
      <c r="S10" s="173"/>
      <c r="T10" s="172"/>
      <c r="U10" s="154"/>
      <c r="V10" s="154"/>
      <c r="W10" s="170"/>
      <c r="X10" s="171"/>
      <c r="Y10" s="174"/>
      <c r="Z10" s="173"/>
      <c r="AA10" s="175"/>
      <c r="AB10" s="154"/>
    </row>
    <row r="15" spans="2:28" ht="18.75">
      <c r="D15" s="179" t="s">
        <v>185</v>
      </c>
    </row>
    <row r="16" spans="2:28" ht="14.25" thickBot="1"/>
    <row r="17" spans="2:18" ht="23.25" customHeight="1">
      <c r="B17" s="180">
        <v>22</v>
      </c>
      <c r="C17" s="321" t="s">
        <v>184</v>
      </c>
      <c r="D17" s="345" t="s">
        <v>236</v>
      </c>
      <c r="E17" s="151">
        <v>1</v>
      </c>
      <c r="F17" s="181" t="s">
        <v>237</v>
      </c>
      <c r="G17" s="153" t="s">
        <v>186</v>
      </c>
      <c r="H17" s="348" t="s">
        <v>187</v>
      </c>
      <c r="I17" s="349"/>
      <c r="J17" s="349"/>
      <c r="K17" s="349"/>
      <c r="L17" s="349"/>
      <c r="M17" s="349"/>
      <c r="N17" s="350"/>
      <c r="R17" s="148" t="s">
        <v>188</v>
      </c>
    </row>
    <row r="18" spans="2:18" ht="23.25" customHeight="1">
      <c r="B18" s="335" t="s">
        <v>235</v>
      </c>
      <c r="C18" s="322"/>
      <c r="D18" s="346"/>
      <c r="E18" s="155">
        <v>2</v>
      </c>
      <c r="F18" s="182" t="s">
        <v>238</v>
      </c>
      <c r="G18" s="157" t="s">
        <v>186</v>
      </c>
      <c r="H18" s="351"/>
      <c r="I18" s="352"/>
      <c r="J18" s="352"/>
      <c r="K18" s="352"/>
      <c r="L18" s="352"/>
      <c r="M18" s="352"/>
      <c r="N18" s="353"/>
      <c r="R18" s="187" t="s">
        <v>241</v>
      </c>
    </row>
    <row r="19" spans="2:18" ht="23.25" customHeight="1">
      <c r="B19" s="335"/>
      <c r="C19" s="322"/>
      <c r="D19" s="347"/>
      <c r="E19" s="155">
        <v>3</v>
      </c>
      <c r="F19" s="183" t="s">
        <v>189</v>
      </c>
      <c r="G19" s="157" t="s">
        <v>190</v>
      </c>
      <c r="H19" s="351"/>
      <c r="I19" s="352"/>
      <c r="J19" s="352"/>
      <c r="K19" s="352"/>
      <c r="L19" s="352"/>
      <c r="M19" s="352"/>
      <c r="N19" s="353"/>
    </row>
    <row r="20" spans="2:18" ht="23.25" customHeight="1">
      <c r="B20" s="335"/>
      <c r="C20" s="322" t="s">
        <v>19</v>
      </c>
      <c r="D20" s="338"/>
      <c r="E20" s="155">
        <v>4</v>
      </c>
      <c r="F20" s="183" t="s">
        <v>189</v>
      </c>
      <c r="G20" s="157" t="s">
        <v>191</v>
      </c>
      <c r="H20" s="351"/>
      <c r="I20" s="352"/>
      <c r="J20" s="352"/>
      <c r="K20" s="352"/>
      <c r="L20" s="352"/>
      <c r="M20" s="352"/>
      <c r="N20" s="353"/>
      <c r="R20" s="184" t="s">
        <v>233</v>
      </c>
    </row>
    <row r="21" spans="2:18" ht="23.25" customHeight="1">
      <c r="B21" s="335"/>
      <c r="C21" s="322"/>
      <c r="D21" s="338"/>
      <c r="E21" s="155">
        <v>5</v>
      </c>
      <c r="F21" s="183" t="s">
        <v>189</v>
      </c>
      <c r="G21" s="157" t="s">
        <v>191</v>
      </c>
      <c r="H21" s="351"/>
      <c r="I21" s="352"/>
      <c r="J21" s="352"/>
      <c r="K21" s="352"/>
      <c r="L21" s="352"/>
      <c r="M21" s="352"/>
      <c r="N21" s="353"/>
      <c r="R21" s="148" t="s">
        <v>234</v>
      </c>
    </row>
    <row r="22" spans="2:18" ht="23.25" customHeight="1">
      <c r="B22" s="335"/>
      <c r="C22" s="339" t="s">
        <v>21</v>
      </c>
      <c r="D22" s="341"/>
      <c r="E22" s="155">
        <v>6</v>
      </c>
      <c r="F22" s="183" t="s">
        <v>189</v>
      </c>
      <c r="G22" s="158" t="s">
        <v>191</v>
      </c>
      <c r="H22" s="351"/>
      <c r="I22" s="352"/>
      <c r="J22" s="352"/>
      <c r="K22" s="352"/>
      <c r="L22" s="352"/>
      <c r="M22" s="352"/>
      <c r="N22" s="353"/>
    </row>
    <row r="23" spans="2:18" ht="23.25" customHeight="1" thickBot="1">
      <c r="B23" s="336"/>
      <c r="C23" s="340"/>
      <c r="D23" s="342"/>
      <c r="E23" s="162">
        <v>7</v>
      </c>
      <c r="F23" s="185" t="s">
        <v>189</v>
      </c>
      <c r="G23" s="161" t="s">
        <v>191</v>
      </c>
      <c r="H23" s="354"/>
      <c r="I23" s="355"/>
      <c r="J23" s="355"/>
      <c r="K23" s="355"/>
      <c r="L23" s="355"/>
      <c r="M23" s="355"/>
      <c r="N23" s="356"/>
    </row>
  </sheetData>
  <mergeCells count="27">
    <mergeCell ref="C8:C9"/>
    <mergeCell ref="D8:D9"/>
    <mergeCell ref="Q8:Q9"/>
    <mergeCell ref="C17:C19"/>
    <mergeCell ref="D17:D19"/>
    <mergeCell ref="H17:N23"/>
    <mergeCell ref="B18:B23"/>
    <mergeCell ref="C20:C21"/>
    <mergeCell ref="D20:D21"/>
    <mergeCell ref="C22:C23"/>
    <mergeCell ref="D22:D23"/>
    <mergeCell ref="R8:R9"/>
    <mergeCell ref="B1:N1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R1:T1"/>
    <mergeCell ref="C6:C7"/>
    <mergeCell ref="D6:D7"/>
    <mergeCell ref="Q6:Q7"/>
    <mergeCell ref="R6:R7"/>
  </mergeCells>
  <phoneticPr fontId="2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1"/>
  <sheetViews>
    <sheetView topLeftCell="K25" workbookViewId="0">
      <selection activeCell="AC36" sqref="AC36"/>
    </sheetView>
  </sheetViews>
  <sheetFormatPr defaultRowHeight="13.5"/>
  <cols>
    <col min="1" max="1" width="3.625" style="26" customWidth="1"/>
    <col min="2" max="2" width="9" style="26"/>
    <col min="3" max="3" width="8.625" style="26" customWidth="1"/>
    <col min="4" max="4" width="8.625" style="29" customWidth="1"/>
    <col min="5" max="5" width="6.625" style="29" customWidth="1"/>
    <col min="6" max="6" width="3.625" style="29" customWidth="1"/>
    <col min="7" max="7" width="9" style="26"/>
    <col min="8" max="9" width="8.625" style="26" customWidth="1"/>
    <col min="10" max="11" width="6.625" style="29" customWidth="1"/>
    <col min="12" max="12" width="8.625" style="26" customWidth="1"/>
    <col min="13" max="13" width="3.625" style="26" customWidth="1"/>
    <col min="14" max="14" width="9" style="26"/>
    <col min="15" max="16" width="8.625" style="26" customWidth="1"/>
    <col min="17" max="17" width="6.625" style="29" customWidth="1"/>
    <col min="18" max="18" width="3.625" style="29" customWidth="1"/>
    <col min="19" max="19" width="9" style="26"/>
    <col min="20" max="21" width="8.625" style="26" customWidth="1"/>
    <col min="22" max="23" width="6.625" style="29" customWidth="1"/>
    <col min="24" max="26" width="9" style="26"/>
    <col min="27" max="27" width="24.625" style="26" customWidth="1"/>
    <col min="28" max="28" width="9" style="29"/>
    <col min="29" max="16384" width="9" style="26"/>
  </cols>
  <sheetData>
    <row r="1" spans="1:29">
      <c r="A1" s="26" t="s">
        <v>63</v>
      </c>
      <c r="D1" s="27" t="s">
        <v>64</v>
      </c>
      <c r="E1" s="27">
        <f>IF(Z1=0,Z2,Z1)</f>
        <v>0</v>
      </c>
      <c r="F1" s="27"/>
      <c r="G1" s="27" t="s">
        <v>65</v>
      </c>
      <c r="H1" s="28" t="e">
        <f>VLOOKUP(E1,Z4:AB41,2)</f>
        <v>#N/A</v>
      </c>
      <c r="I1" s="27" t="s">
        <v>66</v>
      </c>
      <c r="J1" s="27" t="e">
        <f>VLOOKUP(E1,Z4:AB41,3)</f>
        <v>#N/A</v>
      </c>
      <c r="K1" s="27"/>
      <c r="M1" s="26" t="str">
        <f>IF(N1="同姓",[1]男子!J8,"")</f>
        <v/>
      </c>
      <c r="Z1" s="29">
        <f>男子!$K$2</f>
        <v>0</v>
      </c>
    </row>
    <row r="2" spans="1:29">
      <c r="M2" s="26" t="str">
        <f>IF(N2="同姓",[1]男子!J9,"")</f>
        <v/>
      </c>
      <c r="Z2" s="29">
        <f>女子!$K$2</f>
        <v>0</v>
      </c>
    </row>
    <row r="3" spans="1:29">
      <c r="B3" s="26" t="s">
        <v>67</v>
      </c>
      <c r="M3" s="26" t="str">
        <f>IF(N3="同姓",[1]男子!J10,"")</f>
        <v/>
      </c>
      <c r="N3" s="26" t="s">
        <v>68</v>
      </c>
      <c r="Z3" s="30" t="s">
        <v>64</v>
      </c>
      <c r="AA3" s="29" t="s">
        <v>65</v>
      </c>
      <c r="AB3" s="29" t="s">
        <v>69</v>
      </c>
      <c r="AC3" s="26" t="s">
        <v>228</v>
      </c>
    </row>
    <row r="4" spans="1:29">
      <c r="A4" s="31"/>
      <c r="B4" s="32" t="s">
        <v>70</v>
      </c>
      <c r="C4" s="33" t="s">
        <v>66</v>
      </c>
      <c r="D4" s="34" t="s">
        <v>71</v>
      </c>
      <c r="E4" s="35" t="s">
        <v>72</v>
      </c>
      <c r="F4" s="36"/>
      <c r="G4" s="32" t="s">
        <v>73</v>
      </c>
      <c r="H4" s="33" t="s">
        <v>66</v>
      </c>
      <c r="I4" s="34" t="s">
        <v>71</v>
      </c>
      <c r="J4" s="357" t="s">
        <v>72</v>
      </c>
      <c r="K4" s="357"/>
      <c r="L4" s="31"/>
      <c r="M4" s="31" t="str">
        <f>IF(N4="同姓",[1]男子!J11,"")</f>
        <v/>
      </c>
      <c r="N4" s="37" t="s">
        <v>70</v>
      </c>
      <c r="O4" s="38" t="s">
        <v>66</v>
      </c>
      <c r="P4" s="39" t="s">
        <v>71</v>
      </c>
      <c r="Q4" s="40" t="s">
        <v>72</v>
      </c>
      <c r="R4" s="36"/>
      <c r="S4" s="37" t="s">
        <v>73</v>
      </c>
      <c r="T4" s="38" t="s">
        <v>66</v>
      </c>
      <c r="U4" s="39" t="s">
        <v>71</v>
      </c>
      <c r="V4" s="358" t="s">
        <v>72</v>
      </c>
      <c r="W4" s="358"/>
      <c r="Z4" s="41">
        <v>1</v>
      </c>
      <c r="AA4" s="26" t="s">
        <v>74</v>
      </c>
      <c r="AB4" s="29" t="s">
        <v>75</v>
      </c>
      <c r="AC4" s="26" t="s">
        <v>192</v>
      </c>
    </row>
    <row r="5" spans="1:29">
      <c r="A5" s="26">
        <v>1</v>
      </c>
      <c r="B5" s="29">
        <f>男子!I22</f>
        <v>0</v>
      </c>
      <c r="C5" s="29" t="str">
        <f t="shared" ref="C5:C20" si="0">IF(B5=0,"",$J$1)</f>
        <v/>
      </c>
      <c r="D5" s="42" t="str">
        <f>IF(男子!L22="同姓",男子!J22,"")</f>
        <v/>
      </c>
      <c r="E5" s="42">
        <f>男子!L22</f>
        <v>0</v>
      </c>
      <c r="F5" s="26">
        <v>1</v>
      </c>
      <c r="G5" s="29" t="str">
        <f>男子!O22&amp;"・"&amp;男子!O23</f>
        <v>・</v>
      </c>
      <c r="H5" s="29" t="str">
        <f t="shared" ref="H5:H12" si="1">IF(G5="・","",$J$1)</f>
        <v/>
      </c>
      <c r="I5" s="43" t="str">
        <f>IF(J5="同姓",男子!P22,"")&amp;"・"&amp;IF(K5="同姓",男子!P23,"")</f>
        <v>・</v>
      </c>
      <c r="J5" s="42">
        <f>男子!R22</f>
        <v>0</v>
      </c>
      <c r="K5" s="42">
        <f>男子!R23</f>
        <v>0</v>
      </c>
      <c r="M5" s="26">
        <v>1</v>
      </c>
      <c r="N5" s="29">
        <f>女子!I22</f>
        <v>0</v>
      </c>
      <c r="O5" s="29" t="str">
        <f t="shared" ref="O5:O20" si="2">IF(N5=0,"",$J$1)</f>
        <v/>
      </c>
      <c r="P5" s="42" t="str">
        <f>IF(女子!L22="同姓",女子!J22,"")</f>
        <v/>
      </c>
      <c r="Q5" s="42">
        <f>女子!L22</f>
        <v>0</v>
      </c>
      <c r="R5" s="26">
        <v>1</v>
      </c>
      <c r="S5" s="29" t="str">
        <f>女子!O22&amp;"・"&amp;女子!O23</f>
        <v>・</v>
      </c>
      <c r="T5" s="29" t="str">
        <f t="shared" ref="T5:T12" si="3">IF(S5="・","",$J$1)</f>
        <v/>
      </c>
      <c r="U5" s="43" t="str">
        <f>IF(V5="同姓",女子!P22,"")&amp;"・"&amp;IF(W5="同姓",女子!P23,"")</f>
        <v>・</v>
      </c>
      <c r="V5" s="42">
        <f>女子!R22</f>
        <v>0</v>
      </c>
      <c r="W5" s="42">
        <f>女子!R23</f>
        <v>0</v>
      </c>
      <c r="Z5" s="41">
        <v>2</v>
      </c>
      <c r="AA5" s="26" t="s">
        <v>76</v>
      </c>
      <c r="AB5" s="29" t="s">
        <v>77</v>
      </c>
      <c r="AC5" s="26" t="s">
        <v>193</v>
      </c>
    </row>
    <row r="6" spans="1:29">
      <c r="A6" s="26">
        <v>2</v>
      </c>
      <c r="B6" s="29">
        <f>男子!I23</f>
        <v>0</v>
      </c>
      <c r="C6" s="29" t="str">
        <f t="shared" si="0"/>
        <v/>
      </c>
      <c r="D6" s="42" t="str">
        <f>IF(男子!L23="同姓",男子!J23,"")</f>
        <v/>
      </c>
      <c r="E6" s="42">
        <f>男子!L23</f>
        <v>0</v>
      </c>
      <c r="F6" s="26">
        <v>2</v>
      </c>
      <c r="G6" s="29" t="str">
        <f>男子!O24&amp;"・"&amp;男子!O25</f>
        <v>・</v>
      </c>
      <c r="H6" s="29" t="str">
        <f t="shared" si="1"/>
        <v/>
      </c>
      <c r="I6" s="43" t="str">
        <f>IF(J6="同姓",男子!P24,"")&amp;"・"&amp;IF(K6="同姓",男子!P25,"")</f>
        <v>・</v>
      </c>
      <c r="J6" s="42">
        <f>男子!R24</f>
        <v>0</v>
      </c>
      <c r="K6" s="42">
        <f>男子!R25</f>
        <v>0</v>
      </c>
      <c r="M6" s="26">
        <v>2</v>
      </c>
      <c r="N6" s="29">
        <f>女子!I23</f>
        <v>0</v>
      </c>
      <c r="O6" s="29" t="str">
        <f t="shared" si="2"/>
        <v/>
      </c>
      <c r="P6" s="42" t="str">
        <f>IF(女子!L23="同姓",女子!J23,"")</f>
        <v/>
      </c>
      <c r="Q6" s="42">
        <f>女子!L23</f>
        <v>0</v>
      </c>
      <c r="R6" s="26">
        <v>2</v>
      </c>
      <c r="S6" s="29" t="str">
        <f>女子!O24&amp;"・"&amp;女子!O25</f>
        <v>・</v>
      </c>
      <c r="T6" s="29" t="str">
        <f t="shared" si="3"/>
        <v/>
      </c>
      <c r="U6" s="43" t="str">
        <f>IF(V6="同姓",女子!P24,"")&amp;"・"&amp;IF(W6="同姓",女子!P25,"")</f>
        <v>・</v>
      </c>
      <c r="V6" s="42">
        <f>女子!R24</f>
        <v>0</v>
      </c>
      <c r="W6" s="42">
        <f>女子!R25</f>
        <v>0</v>
      </c>
      <c r="Z6" s="41">
        <v>3</v>
      </c>
      <c r="AA6" s="26" t="s">
        <v>78</v>
      </c>
      <c r="AB6" s="29" t="s">
        <v>79</v>
      </c>
      <c r="AC6" s="26" t="s">
        <v>194</v>
      </c>
    </row>
    <row r="7" spans="1:29">
      <c r="A7" s="26">
        <v>3</v>
      </c>
      <c r="B7" s="29">
        <f>男子!I24</f>
        <v>0</v>
      </c>
      <c r="C7" s="29" t="str">
        <f t="shared" si="0"/>
        <v/>
      </c>
      <c r="D7" s="42" t="str">
        <f>IF(男子!L24="同姓",男子!J24,"")</f>
        <v/>
      </c>
      <c r="E7" s="42">
        <f>男子!L24</f>
        <v>0</v>
      </c>
      <c r="F7" s="26">
        <v>3</v>
      </c>
      <c r="G7" s="29" t="str">
        <f>男子!O26&amp;"・"&amp;男子!O27</f>
        <v>・</v>
      </c>
      <c r="H7" s="29" t="str">
        <f t="shared" si="1"/>
        <v/>
      </c>
      <c r="I7" s="43" t="str">
        <f>IF(J7="同姓",男子!P26,"")&amp;"・"&amp;IF(K7="同姓",男子!P27,"")</f>
        <v>・</v>
      </c>
      <c r="J7" s="42">
        <f>男子!R26</f>
        <v>0</v>
      </c>
      <c r="K7" s="42">
        <f>男子!R27</f>
        <v>0</v>
      </c>
      <c r="M7" s="26">
        <v>3</v>
      </c>
      <c r="N7" s="29">
        <f>女子!I24</f>
        <v>0</v>
      </c>
      <c r="O7" s="29" t="str">
        <f t="shared" si="2"/>
        <v/>
      </c>
      <c r="P7" s="42" t="str">
        <f>IF(女子!L24="同姓",女子!J24,"")</f>
        <v/>
      </c>
      <c r="Q7" s="42">
        <f>女子!L24</f>
        <v>0</v>
      </c>
      <c r="R7" s="26">
        <v>3</v>
      </c>
      <c r="S7" s="29" t="str">
        <f>女子!O26&amp;"・"&amp;女子!O27</f>
        <v>・</v>
      </c>
      <c r="T7" s="29" t="str">
        <f t="shared" si="3"/>
        <v/>
      </c>
      <c r="U7" s="43" t="str">
        <f>IF(V7="同姓",女子!P26,"")&amp;"・"&amp;IF(W7="同姓",女子!P27,"")</f>
        <v>・</v>
      </c>
      <c r="V7" s="42">
        <f>女子!R26</f>
        <v>0</v>
      </c>
      <c r="W7" s="42">
        <f>女子!R27</f>
        <v>0</v>
      </c>
      <c r="Z7" s="41">
        <v>4</v>
      </c>
      <c r="AA7" s="26" t="s">
        <v>80</v>
      </c>
      <c r="AB7" s="29" t="s">
        <v>81</v>
      </c>
      <c r="AC7" s="26" t="s">
        <v>195</v>
      </c>
    </row>
    <row r="8" spans="1:29">
      <c r="A8" s="26">
        <v>4</v>
      </c>
      <c r="B8" s="29">
        <f>男子!I25</f>
        <v>0</v>
      </c>
      <c r="C8" s="29" t="str">
        <f t="shared" si="0"/>
        <v/>
      </c>
      <c r="D8" s="42" t="str">
        <f>IF(男子!L25="同姓",男子!J25,"")</f>
        <v/>
      </c>
      <c r="E8" s="42">
        <f>男子!L25</f>
        <v>0</v>
      </c>
      <c r="F8" s="26">
        <v>4</v>
      </c>
      <c r="G8" s="29" t="str">
        <f>男子!O28&amp;"・"&amp;男子!O29</f>
        <v>・</v>
      </c>
      <c r="H8" s="29" t="str">
        <f t="shared" si="1"/>
        <v/>
      </c>
      <c r="I8" s="43" t="str">
        <f>IF(J8="同姓",男子!P28,"")&amp;"・"&amp;IF(K8="同姓",男子!P29,"")</f>
        <v>・</v>
      </c>
      <c r="J8" s="42">
        <f>男子!R28</f>
        <v>0</v>
      </c>
      <c r="K8" s="42">
        <f>男子!R29</f>
        <v>0</v>
      </c>
      <c r="M8" s="26">
        <v>4</v>
      </c>
      <c r="N8" s="29">
        <f>女子!I25</f>
        <v>0</v>
      </c>
      <c r="O8" s="29" t="str">
        <f t="shared" si="2"/>
        <v/>
      </c>
      <c r="P8" s="42" t="str">
        <f>IF(女子!L25="同姓",女子!J25,"")</f>
        <v/>
      </c>
      <c r="Q8" s="42">
        <f>女子!L25</f>
        <v>0</v>
      </c>
      <c r="R8" s="26">
        <v>4</v>
      </c>
      <c r="S8" s="29" t="str">
        <f>女子!O28&amp;"・"&amp;女子!O29</f>
        <v>・</v>
      </c>
      <c r="T8" s="29" t="str">
        <f t="shared" si="3"/>
        <v/>
      </c>
      <c r="U8" s="43" t="str">
        <f>IF(V8="同姓",女子!P28,"")&amp;"・"&amp;IF(W8="同姓",女子!P29,"")</f>
        <v>・</v>
      </c>
      <c r="V8" s="42">
        <f>女子!R28</f>
        <v>0</v>
      </c>
      <c r="W8" s="42">
        <f>女子!R29</f>
        <v>0</v>
      </c>
      <c r="Z8" s="41">
        <v>5</v>
      </c>
      <c r="AA8" s="26" t="s">
        <v>229</v>
      </c>
      <c r="AB8" s="29" t="s">
        <v>230</v>
      </c>
      <c r="AC8" s="26" t="s">
        <v>231</v>
      </c>
    </row>
    <row r="9" spans="1:29">
      <c r="A9" s="26">
        <v>5</v>
      </c>
      <c r="B9" s="29">
        <f>男子!I26</f>
        <v>0</v>
      </c>
      <c r="C9" s="29" t="str">
        <f t="shared" si="0"/>
        <v/>
      </c>
      <c r="D9" s="42" t="str">
        <f>IF(男子!L26="同姓",男子!J26,"")</f>
        <v/>
      </c>
      <c r="E9" s="42">
        <f>男子!L26</f>
        <v>0</v>
      </c>
      <c r="F9" s="26">
        <v>5</v>
      </c>
      <c r="G9" s="29" t="str">
        <f>男子!O30&amp;"・"&amp;男子!O31</f>
        <v>・</v>
      </c>
      <c r="H9" s="29" t="str">
        <f t="shared" si="1"/>
        <v/>
      </c>
      <c r="I9" s="43" t="str">
        <f>IF(J9="同姓",男子!P30,"")&amp;"・"&amp;IF(K9="同姓",男子!P31,"")</f>
        <v>・</v>
      </c>
      <c r="J9" s="42">
        <f>男子!R30</f>
        <v>0</v>
      </c>
      <c r="K9" s="42">
        <f>男子!R31</f>
        <v>0</v>
      </c>
      <c r="M9" s="26">
        <v>5</v>
      </c>
      <c r="N9" s="29">
        <f>女子!I26</f>
        <v>0</v>
      </c>
      <c r="O9" s="29" t="str">
        <f t="shared" si="2"/>
        <v/>
      </c>
      <c r="P9" s="42" t="str">
        <f>IF(女子!L26="同姓",女子!J26,"")</f>
        <v/>
      </c>
      <c r="Q9" s="42">
        <f>女子!L26</f>
        <v>0</v>
      </c>
      <c r="R9" s="26">
        <v>5</v>
      </c>
      <c r="S9" s="29" t="str">
        <f>女子!O30&amp;"・"&amp;女子!O31</f>
        <v>・</v>
      </c>
      <c r="T9" s="29" t="str">
        <f t="shared" si="3"/>
        <v/>
      </c>
      <c r="U9" s="43" t="str">
        <f>IF(V9="同姓",女子!P30,"")&amp;"・"&amp;IF(W9="同姓",女子!P31,"")</f>
        <v>・</v>
      </c>
      <c r="V9" s="42">
        <f>女子!R30</f>
        <v>0</v>
      </c>
      <c r="W9" s="42">
        <f>女子!R31</f>
        <v>0</v>
      </c>
      <c r="Z9" s="41">
        <v>6</v>
      </c>
      <c r="AA9" s="26" t="s">
        <v>82</v>
      </c>
      <c r="AB9" s="29" t="s">
        <v>83</v>
      </c>
      <c r="AC9" s="26" t="s">
        <v>196</v>
      </c>
    </row>
    <row r="10" spans="1:29">
      <c r="A10" s="26">
        <v>6</v>
      </c>
      <c r="B10" s="29">
        <f>男子!I27</f>
        <v>0</v>
      </c>
      <c r="C10" s="29" t="str">
        <f t="shared" si="0"/>
        <v/>
      </c>
      <c r="D10" s="42" t="str">
        <f>IF(男子!L27="同姓",男子!J27,"")</f>
        <v/>
      </c>
      <c r="E10" s="42">
        <f>男子!L27</f>
        <v>0</v>
      </c>
      <c r="F10" s="26">
        <v>6</v>
      </c>
      <c r="G10" s="29" t="str">
        <f>男子!O32&amp;"・"&amp;男子!O33</f>
        <v>・</v>
      </c>
      <c r="H10" s="29" t="str">
        <f t="shared" si="1"/>
        <v/>
      </c>
      <c r="I10" s="43" t="str">
        <f>IF(J10="同姓",男子!P32,"")&amp;"・"&amp;IF(K10="同姓",男子!P33,"")</f>
        <v>・</v>
      </c>
      <c r="J10" s="42">
        <f>男子!R32</f>
        <v>0</v>
      </c>
      <c r="K10" s="42">
        <f>男子!R33</f>
        <v>0</v>
      </c>
      <c r="M10" s="26">
        <v>6</v>
      </c>
      <c r="N10" s="29">
        <f>女子!I27</f>
        <v>0</v>
      </c>
      <c r="O10" s="29" t="str">
        <f t="shared" si="2"/>
        <v/>
      </c>
      <c r="P10" s="42" t="str">
        <f>IF(女子!L27="同姓",女子!J27,"")</f>
        <v/>
      </c>
      <c r="Q10" s="42">
        <f>女子!L27</f>
        <v>0</v>
      </c>
      <c r="R10" s="26">
        <v>6</v>
      </c>
      <c r="S10" s="29" t="str">
        <f>女子!O32&amp;"・"&amp;女子!O33</f>
        <v>・</v>
      </c>
      <c r="T10" s="29" t="str">
        <f t="shared" si="3"/>
        <v/>
      </c>
      <c r="U10" s="43" t="str">
        <f>IF(V10="同姓",女子!P32,"")&amp;"・"&amp;IF(W10="同姓",女子!P33,"")</f>
        <v>・</v>
      </c>
      <c r="V10" s="42">
        <f>女子!R32</f>
        <v>0</v>
      </c>
      <c r="W10" s="42">
        <f>女子!R33</f>
        <v>0</v>
      </c>
      <c r="Z10" s="41">
        <v>8</v>
      </c>
      <c r="AA10" s="26" t="s">
        <v>84</v>
      </c>
      <c r="AB10" s="29" t="s">
        <v>85</v>
      </c>
      <c r="AC10" s="26" t="s">
        <v>197</v>
      </c>
    </row>
    <row r="11" spans="1:29">
      <c r="A11" s="26">
        <v>7</v>
      </c>
      <c r="B11" s="29">
        <f>男子!I28</f>
        <v>0</v>
      </c>
      <c r="C11" s="29" t="str">
        <f t="shared" si="0"/>
        <v/>
      </c>
      <c r="D11" s="42" t="str">
        <f>IF(男子!L28="同姓",男子!J28,"")</f>
        <v/>
      </c>
      <c r="E11" s="42">
        <f>男子!L28</f>
        <v>0</v>
      </c>
      <c r="F11" s="26">
        <v>7</v>
      </c>
      <c r="G11" s="29" t="str">
        <f>男子!O34&amp;"・"&amp;男子!O35</f>
        <v>・</v>
      </c>
      <c r="H11" s="29" t="str">
        <f t="shared" si="1"/>
        <v/>
      </c>
      <c r="I11" s="43" t="str">
        <f>IF(J11="同姓",男子!P34,"")&amp;"・"&amp;IF(K11="同姓",男子!P35,"")</f>
        <v>・</v>
      </c>
      <c r="J11" s="42">
        <f>男子!R34</f>
        <v>0</v>
      </c>
      <c r="K11" s="42">
        <f>男子!R35</f>
        <v>0</v>
      </c>
      <c r="M11" s="26">
        <v>7</v>
      </c>
      <c r="N11" s="29">
        <f>女子!I28</f>
        <v>0</v>
      </c>
      <c r="O11" s="29" t="str">
        <f t="shared" si="2"/>
        <v/>
      </c>
      <c r="P11" s="42" t="str">
        <f>IF(女子!L28="同姓",女子!J28,"")</f>
        <v/>
      </c>
      <c r="Q11" s="42">
        <f>女子!L28</f>
        <v>0</v>
      </c>
      <c r="R11" s="26">
        <v>7</v>
      </c>
      <c r="S11" s="29" t="str">
        <f>女子!O34&amp;"・"&amp;女子!O35</f>
        <v>・</v>
      </c>
      <c r="T11" s="29" t="str">
        <f t="shared" si="3"/>
        <v/>
      </c>
      <c r="U11" s="43" t="str">
        <f>IF(V11="同姓",女子!P34,"")&amp;"・"&amp;IF(W11="同姓",女子!P35,"")</f>
        <v>・</v>
      </c>
      <c r="V11" s="42">
        <f>女子!R34</f>
        <v>0</v>
      </c>
      <c r="W11" s="42">
        <f>女子!R35</f>
        <v>0</v>
      </c>
      <c r="Z11" s="41">
        <v>9</v>
      </c>
      <c r="AA11" s="26" t="s">
        <v>86</v>
      </c>
      <c r="AB11" s="29" t="s">
        <v>87</v>
      </c>
      <c r="AC11" s="26" t="s">
        <v>198</v>
      </c>
    </row>
    <row r="12" spans="1:29">
      <c r="A12" s="26">
        <v>8</v>
      </c>
      <c r="B12" s="29">
        <f>男子!I29</f>
        <v>0</v>
      </c>
      <c r="C12" s="29" t="str">
        <f t="shared" si="0"/>
        <v/>
      </c>
      <c r="D12" s="42" t="str">
        <f>IF(男子!L29="同姓",男子!J29,"")</f>
        <v/>
      </c>
      <c r="E12" s="42">
        <f>男子!L29</f>
        <v>0</v>
      </c>
      <c r="F12" s="26">
        <v>8</v>
      </c>
      <c r="G12" s="29" t="str">
        <f>男子!O36&amp;"・"&amp;男子!O37</f>
        <v>・</v>
      </c>
      <c r="H12" s="29" t="str">
        <f t="shared" si="1"/>
        <v/>
      </c>
      <c r="I12" s="43" t="str">
        <f>IF(J12="同姓",男子!P36,"")&amp;"・"&amp;IF(K12="同姓",男子!P37,"")</f>
        <v>・</v>
      </c>
      <c r="J12" s="42">
        <f>男子!R36</f>
        <v>0</v>
      </c>
      <c r="K12" s="42">
        <f>男子!R37</f>
        <v>0</v>
      </c>
      <c r="M12" s="26">
        <v>8</v>
      </c>
      <c r="N12" s="29">
        <f>女子!I29</f>
        <v>0</v>
      </c>
      <c r="O12" s="29" t="str">
        <f t="shared" si="2"/>
        <v/>
      </c>
      <c r="P12" s="42" t="str">
        <f>IF(女子!L29="同姓",女子!J29,"")</f>
        <v/>
      </c>
      <c r="Q12" s="42">
        <f>女子!L29</f>
        <v>0</v>
      </c>
      <c r="R12" s="26">
        <v>8</v>
      </c>
      <c r="S12" s="29" t="str">
        <f>女子!O36&amp;"・"&amp;女子!O37</f>
        <v>・</v>
      </c>
      <c r="T12" s="29" t="str">
        <f t="shared" si="3"/>
        <v/>
      </c>
      <c r="U12" s="43" t="str">
        <f>IF(V12="同姓",女子!P36,"")&amp;"・"&amp;IF(W12="同姓",女子!P37,"")</f>
        <v>・</v>
      </c>
      <c r="V12" s="42">
        <f>女子!R36</f>
        <v>0</v>
      </c>
      <c r="W12" s="42">
        <f>女子!R37</f>
        <v>0</v>
      </c>
      <c r="Z12" s="41">
        <v>10</v>
      </c>
      <c r="AA12" s="26" t="s">
        <v>88</v>
      </c>
      <c r="AB12" s="29" t="s">
        <v>89</v>
      </c>
      <c r="AC12" s="26" t="s">
        <v>199</v>
      </c>
    </row>
    <row r="13" spans="1:29">
      <c r="A13" s="26">
        <v>9</v>
      </c>
      <c r="B13" s="29">
        <f>男子!I30</f>
        <v>0</v>
      </c>
      <c r="C13" s="29" t="str">
        <f t="shared" si="0"/>
        <v/>
      </c>
      <c r="D13" s="42" t="str">
        <f>IF(男子!L30="同姓",男子!J30,"")</f>
        <v/>
      </c>
      <c r="E13" s="42">
        <f>男子!L30</f>
        <v>0</v>
      </c>
      <c r="F13" s="26">
        <v>9</v>
      </c>
      <c r="G13" s="29" t="str">
        <f>男子!O38&amp;"・"&amp;男子!O39</f>
        <v>・</v>
      </c>
      <c r="H13" s="29" t="str">
        <f>IF(G13="・","",$J$1)</f>
        <v/>
      </c>
      <c r="I13" s="43" t="str">
        <f>IF(J13="同姓",男子!P38,"")&amp;"・"&amp;IF(K13="同姓",男子!P39,"")</f>
        <v>・</v>
      </c>
      <c r="J13" s="42">
        <f>男子!R38</f>
        <v>0</v>
      </c>
      <c r="K13" s="42">
        <f>男子!R39</f>
        <v>0</v>
      </c>
      <c r="M13" s="26">
        <v>9</v>
      </c>
      <c r="N13" s="29">
        <f>女子!I30</f>
        <v>0</v>
      </c>
      <c r="O13" s="29" t="str">
        <f t="shared" si="2"/>
        <v/>
      </c>
      <c r="P13" s="42" t="str">
        <f>IF(女子!L30="同姓",女子!J30,"")</f>
        <v/>
      </c>
      <c r="Q13" s="42">
        <f>女子!L30</f>
        <v>0</v>
      </c>
      <c r="R13" s="26">
        <v>9</v>
      </c>
      <c r="S13" s="29" t="str">
        <f>女子!O38&amp;"・"&amp;女子!O39</f>
        <v>・</v>
      </c>
      <c r="T13" s="29" t="str">
        <f>IF(S13="・","",$J$1)</f>
        <v/>
      </c>
      <c r="U13" s="43" t="str">
        <f>IF(V13="同姓",女子!P38,"")&amp;"・"&amp;IF(W13="同姓",女子!P39,"")</f>
        <v>・</v>
      </c>
      <c r="V13" s="42">
        <f>女子!R38</f>
        <v>0</v>
      </c>
      <c r="W13" s="42">
        <f>女子!R39</f>
        <v>0</v>
      </c>
      <c r="Z13" s="41">
        <v>11</v>
      </c>
      <c r="AA13" s="26" t="s">
        <v>90</v>
      </c>
      <c r="AB13" s="29" t="s">
        <v>91</v>
      </c>
      <c r="AC13" s="26" t="s">
        <v>200</v>
      </c>
    </row>
    <row r="14" spans="1:29">
      <c r="A14" s="26">
        <v>10</v>
      </c>
      <c r="B14" s="29">
        <f>男子!I31</f>
        <v>0</v>
      </c>
      <c r="C14" s="29" t="str">
        <f t="shared" si="0"/>
        <v/>
      </c>
      <c r="D14" s="42" t="str">
        <f>IF(男子!L31="同姓",男子!J31,"")</f>
        <v/>
      </c>
      <c r="E14" s="42">
        <f>男子!L31</f>
        <v>0</v>
      </c>
      <c r="F14" s="26"/>
      <c r="G14" s="29"/>
      <c r="H14" s="29"/>
      <c r="I14" s="43"/>
      <c r="J14" s="42"/>
      <c r="K14" s="42"/>
      <c r="M14" s="26">
        <v>10</v>
      </c>
      <c r="N14" s="29">
        <f>女子!I31</f>
        <v>0</v>
      </c>
      <c r="O14" s="29" t="str">
        <f t="shared" si="2"/>
        <v/>
      </c>
      <c r="P14" s="42" t="str">
        <f>IF(女子!L31="同姓",女子!J31,"")</f>
        <v/>
      </c>
      <c r="Q14" s="42">
        <f>女子!L31</f>
        <v>0</v>
      </c>
      <c r="R14" s="26"/>
      <c r="S14" s="29"/>
      <c r="T14" s="29"/>
      <c r="U14" s="43"/>
      <c r="V14" s="42"/>
      <c r="W14" s="42"/>
      <c r="Z14" s="41">
        <v>12</v>
      </c>
      <c r="AA14" s="26" t="s">
        <v>92</v>
      </c>
      <c r="AB14" s="29" t="s">
        <v>93</v>
      </c>
      <c r="AC14" s="26" t="s">
        <v>201</v>
      </c>
    </row>
    <row r="15" spans="1:29">
      <c r="A15" s="26">
        <v>11</v>
      </c>
      <c r="B15" s="29">
        <f>男子!I32</f>
        <v>0</v>
      </c>
      <c r="C15" s="29" t="str">
        <f t="shared" si="0"/>
        <v/>
      </c>
      <c r="D15" s="42" t="str">
        <f>IF(男子!L32="同姓",男子!J32,"")</f>
        <v/>
      </c>
      <c r="E15" s="42">
        <f>男子!L32</f>
        <v>0</v>
      </c>
      <c r="F15" s="26"/>
      <c r="G15" s="29"/>
      <c r="H15" s="29"/>
      <c r="I15" s="43"/>
      <c r="J15" s="42"/>
      <c r="K15" s="42"/>
      <c r="M15" s="26">
        <v>11</v>
      </c>
      <c r="N15" s="29">
        <f>女子!I32</f>
        <v>0</v>
      </c>
      <c r="O15" s="29" t="str">
        <f t="shared" si="2"/>
        <v/>
      </c>
      <c r="P15" s="42" t="str">
        <f>IF(女子!L32="同姓",女子!J32,"")</f>
        <v/>
      </c>
      <c r="Q15" s="42">
        <f>女子!L32</f>
        <v>0</v>
      </c>
      <c r="R15" s="26"/>
      <c r="S15" s="29"/>
      <c r="T15" s="29"/>
      <c r="U15" s="43"/>
      <c r="V15" s="42"/>
      <c r="W15" s="42"/>
      <c r="Z15" s="41">
        <v>13</v>
      </c>
      <c r="AA15" s="26" t="s">
        <v>94</v>
      </c>
      <c r="AB15" s="29" t="s">
        <v>95</v>
      </c>
      <c r="AC15" s="26" t="s">
        <v>202</v>
      </c>
    </row>
    <row r="16" spans="1:29">
      <c r="A16" s="26">
        <v>12</v>
      </c>
      <c r="B16" s="29">
        <f>男子!I33</f>
        <v>0</v>
      </c>
      <c r="C16" s="29" t="str">
        <f t="shared" si="0"/>
        <v/>
      </c>
      <c r="D16" s="42" t="str">
        <f>IF(男子!L33="同姓",男子!J33,"")</f>
        <v/>
      </c>
      <c r="E16" s="42">
        <f>男子!L33</f>
        <v>0</v>
      </c>
      <c r="F16" s="26"/>
      <c r="G16" s="29"/>
      <c r="H16" s="29"/>
      <c r="I16" s="43"/>
      <c r="J16" s="42"/>
      <c r="K16" s="42"/>
      <c r="M16" s="26">
        <v>12</v>
      </c>
      <c r="N16" s="29">
        <f>女子!I33</f>
        <v>0</v>
      </c>
      <c r="O16" s="29" t="str">
        <f t="shared" si="2"/>
        <v/>
      </c>
      <c r="P16" s="42" t="str">
        <f>IF(女子!L33="同姓",女子!J33,"")</f>
        <v/>
      </c>
      <c r="Q16" s="42">
        <f>女子!L33</f>
        <v>0</v>
      </c>
      <c r="R16" s="26"/>
      <c r="S16" s="29"/>
      <c r="T16" s="29"/>
      <c r="U16" s="43"/>
      <c r="V16" s="42"/>
      <c r="W16" s="42"/>
      <c r="Z16" s="41">
        <v>14</v>
      </c>
      <c r="AA16" s="26" t="s">
        <v>96</v>
      </c>
      <c r="AB16" s="29" t="s">
        <v>97</v>
      </c>
      <c r="AC16" s="26" t="s">
        <v>203</v>
      </c>
    </row>
    <row r="17" spans="1:29">
      <c r="A17" s="26">
        <v>13</v>
      </c>
      <c r="B17" s="29">
        <f>男子!I34</f>
        <v>0</v>
      </c>
      <c r="C17" s="29" t="str">
        <f t="shared" si="0"/>
        <v/>
      </c>
      <c r="D17" s="42" t="str">
        <f>IF(男子!L34="同姓",男子!J34,"")</f>
        <v/>
      </c>
      <c r="E17" s="42">
        <f>男子!L34</f>
        <v>0</v>
      </c>
      <c r="M17" s="26">
        <v>13</v>
      </c>
      <c r="N17" s="29">
        <f>女子!I34</f>
        <v>0</v>
      </c>
      <c r="O17" s="29" t="str">
        <f t="shared" si="2"/>
        <v/>
      </c>
      <c r="P17" s="42" t="str">
        <f>IF(女子!L34="同姓",女子!J34,"")</f>
        <v/>
      </c>
      <c r="Q17" s="42">
        <f>女子!L34</f>
        <v>0</v>
      </c>
      <c r="Z17" s="41">
        <v>15</v>
      </c>
      <c r="AA17" s="26" t="s">
        <v>98</v>
      </c>
      <c r="AB17" s="29" t="s">
        <v>99</v>
      </c>
      <c r="AC17" s="26" t="s">
        <v>204</v>
      </c>
    </row>
    <row r="18" spans="1:29">
      <c r="A18" s="26">
        <v>14</v>
      </c>
      <c r="B18" s="29">
        <f>男子!I35</f>
        <v>0</v>
      </c>
      <c r="C18" s="29" t="str">
        <f t="shared" si="0"/>
        <v/>
      </c>
      <c r="D18" s="42" t="str">
        <f>IF(男子!L35="同姓",男子!J35,"")</f>
        <v/>
      </c>
      <c r="E18" s="42">
        <f>男子!L35</f>
        <v>0</v>
      </c>
      <c r="M18" s="26">
        <v>14</v>
      </c>
      <c r="N18" s="29">
        <f>女子!I35</f>
        <v>0</v>
      </c>
      <c r="O18" s="29" t="str">
        <f t="shared" si="2"/>
        <v/>
      </c>
      <c r="P18" s="42" t="str">
        <f>IF(女子!L35="同姓",女子!J35,"")</f>
        <v/>
      </c>
      <c r="Q18" s="42">
        <f>女子!L35</f>
        <v>0</v>
      </c>
      <c r="Z18" s="41">
        <v>16</v>
      </c>
      <c r="AA18" s="26" t="s">
        <v>100</v>
      </c>
      <c r="AB18" s="29" t="s">
        <v>101</v>
      </c>
      <c r="AC18" s="26" t="s">
        <v>205</v>
      </c>
    </row>
    <row r="19" spans="1:29">
      <c r="A19" s="26">
        <v>15</v>
      </c>
      <c r="B19" s="29">
        <f>男子!I36</f>
        <v>0</v>
      </c>
      <c r="C19" s="29" t="str">
        <f t="shared" si="0"/>
        <v/>
      </c>
      <c r="D19" s="42" t="str">
        <f>IF(男子!L36="同姓",男子!J36,"")</f>
        <v/>
      </c>
      <c r="E19" s="42">
        <f>男子!L36</f>
        <v>0</v>
      </c>
      <c r="M19" s="26">
        <v>15</v>
      </c>
      <c r="N19" s="29">
        <f>女子!I36</f>
        <v>0</v>
      </c>
      <c r="O19" s="29" t="str">
        <f t="shared" si="2"/>
        <v/>
      </c>
      <c r="P19" s="42" t="str">
        <f>IF(女子!L36="同姓",女子!J36,"")</f>
        <v/>
      </c>
      <c r="Q19" s="42">
        <f>女子!L36</f>
        <v>0</v>
      </c>
      <c r="Z19" s="41">
        <v>17</v>
      </c>
      <c r="AA19" s="26" t="s">
        <v>102</v>
      </c>
      <c r="AB19" s="29" t="s">
        <v>103</v>
      </c>
      <c r="AC19" s="26" t="s">
        <v>206</v>
      </c>
    </row>
    <row r="20" spans="1:29">
      <c r="A20" s="26">
        <v>16</v>
      </c>
      <c r="B20" s="29">
        <f>男子!I37</f>
        <v>0</v>
      </c>
      <c r="C20" s="29" t="str">
        <f t="shared" si="0"/>
        <v/>
      </c>
      <c r="D20" s="42" t="str">
        <f>IF(男子!L37="同姓",男子!J37,"")</f>
        <v/>
      </c>
      <c r="E20" s="42">
        <f>男子!L37</f>
        <v>0</v>
      </c>
      <c r="M20" s="26">
        <v>16</v>
      </c>
      <c r="N20" s="29">
        <f>女子!I37</f>
        <v>0</v>
      </c>
      <c r="O20" s="29" t="str">
        <f t="shared" si="2"/>
        <v/>
      </c>
      <c r="P20" s="42" t="str">
        <f>IF(女子!L37="同姓",女子!J37,"")</f>
        <v/>
      </c>
      <c r="Q20" s="42">
        <f>女子!L37</f>
        <v>0</v>
      </c>
      <c r="Z20" s="41">
        <v>18</v>
      </c>
      <c r="AA20" s="26" t="s">
        <v>104</v>
      </c>
      <c r="AB20" s="29" t="s">
        <v>105</v>
      </c>
      <c r="AC20" s="26" t="s">
        <v>207</v>
      </c>
    </row>
    <row r="21" spans="1:29">
      <c r="A21" s="26">
        <v>17</v>
      </c>
      <c r="B21" s="29">
        <f>男子!I38</f>
        <v>0</v>
      </c>
      <c r="C21" s="29" t="str">
        <f>IF(B21=0,"",$J$1)</f>
        <v/>
      </c>
      <c r="D21" s="42" t="str">
        <f>IF(男子!L38="同姓",男子!J38,"")</f>
        <v/>
      </c>
      <c r="E21" s="42">
        <f>男子!L38</f>
        <v>0</v>
      </c>
      <c r="M21" s="26">
        <v>17</v>
      </c>
      <c r="N21" s="29">
        <f>女子!I38</f>
        <v>0</v>
      </c>
      <c r="O21" s="29" t="str">
        <f>IF(N21=0,"",$J$1)</f>
        <v/>
      </c>
      <c r="P21" s="42" t="str">
        <f>IF(女子!L38="同姓",女子!J38,"")</f>
        <v/>
      </c>
      <c r="Q21" s="42">
        <f>女子!L38</f>
        <v>0</v>
      </c>
      <c r="Z21" s="41">
        <v>19</v>
      </c>
      <c r="AA21" s="26" t="s">
        <v>106</v>
      </c>
      <c r="AB21" s="29" t="s">
        <v>107</v>
      </c>
      <c r="AC21" s="26" t="s">
        <v>208</v>
      </c>
    </row>
    <row r="22" spans="1:29">
      <c r="A22" s="26">
        <v>18</v>
      </c>
      <c r="B22" s="29">
        <f>男子!I39</f>
        <v>0</v>
      </c>
      <c r="C22" s="29" t="str">
        <f>IF(B22=0,"",$J$1)</f>
        <v/>
      </c>
      <c r="D22" s="42" t="str">
        <f>IF(男子!L39="同姓",男子!J39,"")</f>
        <v/>
      </c>
      <c r="E22" s="42">
        <f>男子!L39</f>
        <v>0</v>
      </c>
      <c r="M22" s="26">
        <v>18</v>
      </c>
      <c r="N22" s="29">
        <f>女子!I39</f>
        <v>0</v>
      </c>
      <c r="O22" s="29" t="str">
        <f>IF(N22=0,"",$J$1)</f>
        <v/>
      </c>
      <c r="P22" s="42" t="str">
        <f>IF(女子!L39="同姓",女子!J39,"")</f>
        <v/>
      </c>
      <c r="Q22" s="42">
        <f>女子!L39</f>
        <v>0</v>
      </c>
      <c r="Z22" s="41">
        <v>20</v>
      </c>
      <c r="AA22" s="26" t="s">
        <v>108</v>
      </c>
      <c r="AB22" s="29" t="s">
        <v>109</v>
      </c>
      <c r="AC22" s="26" t="s">
        <v>209</v>
      </c>
    </row>
    <row r="23" spans="1:29">
      <c r="Z23" s="41">
        <v>21</v>
      </c>
      <c r="AA23" s="26" t="s">
        <v>110</v>
      </c>
      <c r="AB23" s="29" t="s">
        <v>111</v>
      </c>
      <c r="AC23" s="26" t="s">
        <v>210</v>
      </c>
    </row>
    <row r="24" spans="1:29">
      <c r="Z24" s="41">
        <v>22</v>
      </c>
      <c r="AA24" s="26" t="s">
        <v>112</v>
      </c>
      <c r="AB24" s="29" t="s">
        <v>113</v>
      </c>
      <c r="AC24" s="26" t="s">
        <v>211</v>
      </c>
    </row>
    <row r="25" spans="1:29">
      <c r="Z25" s="41">
        <v>23</v>
      </c>
      <c r="AA25" s="26" t="s">
        <v>114</v>
      </c>
      <c r="AB25" s="29" t="s">
        <v>115</v>
      </c>
      <c r="AC25" s="26" t="s">
        <v>212</v>
      </c>
    </row>
    <row r="26" spans="1:29">
      <c r="Z26" s="41">
        <v>24</v>
      </c>
      <c r="AA26" s="26" t="s">
        <v>116</v>
      </c>
      <c r="AB26" s="29" t="s">
        <v>117</v>
      </c>
      <c r="AC26" s="26" t="s">
        <v>213</v>
      </c>
    </row>
    <row r="27" spans="1:29">
      <c r="Z27" s="41">
        <v>25</v>
      </c>
      <c r="AA27" s="26" t="s">
        <v>118</v>
      </c>
      <c r="AB27" s="29" t="s">
        <v>119</v>
      </c>
      <c r="AC27" s="26" t="s">
        <v>214</v>
      </c>
    </row>
    <row r="28" spans="1:29">
      <c r="Z28" s="41">
        <v>26</v>
      </c>
      <c r="AA28" s="26" t="s">
        <v>120</v>
      </c>
      <c r="AB28" s="29" t="s">
        <v>121</v>
      </c>
      <c r="AC28" s="26" t="s">
        <v>215</v>
      </c>
    </row>
    <row r="29" spans="1:29">
      <c r="Z29" s="41">
        <v>27</v>
      </c>
      <c r="AA29" s="26" t="s">
        <v>122</v>
      </c>
      <c r="AB29" s="29" t="s">
        <v>123</v>
      </c>
      <c r="AC29" s="26" t="s">
        <v>216</v>
      </c>
    </row>
    <row r="30" spans="1:29">
      <c r="Z30" s="41">
        <v>28</v>
      </c>
      <c r="AA30" s="26" t="s">
        <v>124</v>
      </c>
      <c r="AB30" s="29" t="s">
        <v>125</v>
      </c>
      <c r="AC30" s="26" t="s">
        <v>217</v>
      </c>
    </row>
    <row r="31" spans="1:29">
      <c r="Z31" s="41">
        <v>30</v>
      </c>
      <c r="AA31" s="26" t="s">
        <v>126</v>
      </c>
      <c r="AB31" s="29" t="s">
        <v>127</v>
      </c>
      <c r="AC31" s="26" t="s">
        <v>218</v>
      </c>
    </row>
    <row r="32" spans="1:29">
      <c r="Z32" s="41">
        <v>34</v>
      </c>
      <c r="AA32" s="26" t="s">
        <v>128</v>
      </c>
      <c r="AB32" s="29" t="s">
        <v>129</v>
      </c>
      <c r="AC32" s="26" t="s">
        <v>219</v>
      </c>
    </row>
    <row r="33" spans="26:29">
      <c r="Z33" s="41">
        <v>35</v>
      </c>
      <c r="AA33" s="26" t="s">
        <v>130</v>
      </c>
      <c r="AB33" s="29" t="s">
        <v>131</v>
      </c>
      <c r="AC33" s="26" t="s">
        <v>220</v>
      </c>
    </row>
    <row r="34" spans="26:29">
      <c r="Z34" s="41">
        <v>36</v>
      </c>
      <c r="AA34" s="26" t="s">
        <v>132</v>
      </c>
      <c r="AB34" s="29" t="s">
        <v>133</v>
      </c>
      <c r="AC34" s="26" t="s">
        <v>221</v>
      </c>
    </row>
    <row r="35" spans="26:29">
      <c r="Z35" s="41">
        <v>37</v>
      </c>
      <c r="AA35" s="26" t="s">
        <v>134</v>
      </c>
      <c r="AB35" s="29" t="s">
        <v>135</v>
      </c>
      <c r="AC35" s="26" t="s">
        <v>222</v>
      </c>
    </row>
    <row r="36" spans="26:29">
      <c r="Z36" s="41">
        <v>38</v>
      </c>
      <c r="AA36" s="26" t="s">
        <v>242</v>
      </c>
      <c r="AB36" s="29" t="s">
        <v>243</v>
      </c>
      <c r="AC36" s="26" t="s">
        <v>244</v>
      </c>
    </row>
    <row r="37" spans="26:29">
      <c r="Z37" s="41">
        <v>39</v>
      </c>
      <c r="AA37" s="26" t="s">
        <v>136</v>
      </c>
      <c r="AB37" s="29" t="s">
        <v>137</v>
      </c>
      <c r="AC37" s="26" t="s">
        <v>223</v>
      </c>
    </row>
    <row r="38" spans="26:29">
      <c r="Z38" s="41">
        <v>40</v>
      </c>
      <c r="AA38" s="26" t="s">
        <v>138</v>
      </c>
      <c r="AB38" s="29" t="s">
        <v>139</v>
      </c>
      <c r="AC38" s="26" t="s">
        <v>224</v>
      </c>
    </row>
    <row r="39" spans="26:29">
      <c r="Z39" s="41">
        <v>41</v>
      </c>
      <c r="AA39" s="26" t="s">
        <v>140</v>
      </c>
      <c r="AB39" s="29" t="s">
        <v>141</v>
      </c>
      <c r="AC39" s="26" t="s">
        <v>225</v>
      </c>
    </row>
    <row r="40" spans="26:29">
      <c r="Z40" s="41">
        <v>44</v>
      </c>
      <c r="AA40" s="26" t="s">
        <v>142</v>
      </c>
      <c r="AB40" s="29" t="s">
        <v>143</v>
      </c>
      <c r="AC40" s="26" t="s">
        <v>226</v>
      </c>
    </row>
    <row r="41" spans="26:29">
      <c r="Z41" s="41">
        <v>45</v>
      </c>
      <c r="AA41" s="26" t="s">
        <v>144</v>
      </c>
      <c r="AB41" s="29" t="s">
        <v>145</v>
      </c>
      <c r="AC41" s="26" t="s">
        <v>227</v>
      </c>
    </row>
  </sheetData>
  <sheetProtection selectLockedCells="1"/>
  <mergeCells count="2">
    <mergeCell ref="J4:K4"/>
    <mergeCell ref="V4:W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2013-06-19T00:19:52Z</cp:lastPrinted>
  <dcterms:created xsi:type="dcterms:W3CDTF">2005-03-22T04:18:41Z</dcterms:created>
  <dcterms:modified xsi:type="dcterms:W3CDTF">2016-08-05T05:31:16Z</dcterms:modified>
</cp:coreProperties>
</file>