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05高体連バドミントン専門部\R05.11 新人戦\R5\"/>
    </mc:Choice>
  </mc:AlternateContent>
  <xr:revisionPtr revIDLastSave="0" documentId="13_ncr:1_{CDBCB081-1D92-4CD2-BF8F-8FD720A94B4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男子" sheetId="1" r:id="rId1"/>
    <sheet name="女子" sheetId="2" r:id="rId2"/>
    <sheet name="学校対抗一覧用" sheetId="4" r:id="rId3"/>
    <sheet name="抽選作業用" sheetId="5" r:id="rId4"/>
    <sheet name="学校一覧" sheetId="6" r:id="rId5"/>
  </sheets>
  <definedNames>
    <definedName name="_xlnm.Print_Area" localSheetId="1">女子!$A$1:$Q$48</definedName>
    <definedName name="_xlnm.Print_Area" localSheetId="0">男子!$A$1:$Q$48</definedName>
  </definedNames>
  <calcPr calcId="191029"/>
</workbook>
</file>

<file path=xl/calcChain.xml><?xml version="1.0" encoding="utf-8"?>
<calcChain xmlns="http://schemas.openxmlformats.org/spreadsheetml/2006/main">
  <c r="P16" i="2" l="1"/>
  <c r="P4" i="4" l="1"/>
  <c r="B4" i="4"/>
  <c r="C2" i="1"/>
  <c r="C2" i="2"/>
  <c r="Z2" i="5"/>
  <c r="N2" i="5"/>
  <c r="Q31" i="2" l="1"/>
  <c r="Q32" i="2"/>
  <c r="X3" i="5" s="1"/>
  <c r="Q33" i="2"/>
  <c r="Q34" i="2"/>
  <c r="X4" i="5" s="1"/>
  <c r="W4" i="5" s="1"/>
  <c r="Q35" i="2"/>
  <c r="Q36" i="2"/>
  <c r="Q37" i="2"/>
  <c r="Q38" i="2"/>
  <c r="X6" i="5" s="1"/>
  <c r="Q39" i="2"/>
  <c r="Q40" i="2"/>
  <c r="X7" i="5" s="1"/>
  <c r="Q41" i="2"/>
  <c r="Q42" i="2"/>
  <c r="X8" i="5" s="1"/>
  <c r="W8" i="5" s="1"/>
  <c r="Q43" i="2"/>
  <c r="Q44" i="2"/>
  <c r="X9" i="5" s="1"/>
  <c r="Q45" i="2"/>
  <c r="Q46" i="2"/>
  <c r="X10" i="5" s="1"/>
  <c r="Q47" i="2"/>
  <c r="Y10" i="5" s="1"/>
  <c r="X5" i="5"/>
  <c r="Q30" i="2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K32" i="1"/>
  <c r="K31" i="1"/>
  <c r="K30" i="1"/>
  <c r="Y4" i="5"/>
  <c r="Y6" i="5"/>
  <c r="Y8" i="5"/>
  <c r="X2" i="5"/>
  <c r="U47" i="2"/>
  <c r="S47" i="2"/>
  <c r="Q19" i="5" s="1"/>
  <c r="O19" i="5" s="1"/>
  <c r="U46" i="2"/>
  <c r="V10" i="5" s="1"/>
  <c r="T10" i="5" s="1"/>
  <c r="S46" i="2"/>
  <c r="Q18" i="5" s="1"/>
  <c r="O18" i="5" s="1"/>
  <c r="U45" i="2"/>
  <c r="S45" i="2"/>
  <c r="Q17" i="5" s="1"/>
  <c r="O17" i="5" s="1"/>
  <c r="U44" i="2"/>
  <c r="V9" i="5" s="1"/>
  <c r="T9" i="5" s="1"/>
  <c r="S44" i="2"/>
  <c r="Q16" i="5" s="1"/>
  <c r="O16" i="5" s="1"/>
  <c r="U43" i="2"/>
  <c r="S43" i="2"/>
  <c r="Q15" i="5" s="1"/>
  <c r="O15" i="5" s="1"/>
  <c r="U42" i="2"/>
  <c r="V8" i="5" s="1"/>
  <c r="T8" i="5" s="1"/>
  <c r="S42" i="2"/>
  <c r="Q14" i="5" s="1"/>
  <c r="O14" i="5" s="1"/>
  <c r="U41" i="2"/>
  <c r="S41" i="2"/>
  <c r="Q13" i="5" s="1"/>
  <c r="O13" i="5" s="1"/>
  <c r="U40" i="2"/>
  <c r="V7" i="5" s="1"/>
  <c r="T7" i="5" s="1"/>
  <c r="S40" i="2"/>
  <c r="Q12" i="5" s="1"/>
  <c r="O12" i="5" s="1"/>
  <c r="U39" i="2"/>
  <c r="S39" i="2"/>
  <c r="Q11" i="5" s="1"/>
  <c r="O11" i="5" s="1"/>
  <c r="U38" i="2"/>
  <c r="V6" i="5" s="1"/>
  <c r="T6" i="5" s="1"/>
  <c r="S38" i="2"/>
  <c r="Q10" i="5" s="1"/>
  <c r="O10" i="5" s="1"/>
  <c r="U37" i="2"/>
  <c r="S37" i="2"/>
  <c r="Q9" i="5" s="1"/>
  <c r="O9" i="5" s="1"/>
  <c r="U36" i="2"/>
  <c r="V5" i="5" s="1"/>
  <c r="T5" i="5" s="1"/>
  <c r="S36" i="2"/>
  <c r="Q8" i="5" s="1"/>
  <c r="O8" i="5" s="1"/>
  <c r="U35" i="2"/>
  <c r="S35" i="2"/>
  <c r="Q7" i="5" s="1"/>
  <c r="O7" i="5" s="1"/>
  <c r="U34" i="2"/>
  <c r="V4" i="5" s="1"/>
  <c r="T4" i="5" s="1"/>
  <c r="S34" i="2"/>
  <c r="Q6" i="5" s="1"/>
  <c r="O6" i="5" s="1"/>
  <c r="U33" i="2"/>
  <c r="S33" i="2"/>
  <c r="Q5" i="5" s="1"/>
  <c r="O5" i="5" s="1"/>
  <c r="U32" i="2"/>
  <c r="V3" i="5" s="1"/>
  <c r="T3" i="5" s="1"/>
  <c r="S32" i="2"/>
  <c r="Q4" i="5" s="1"/>
  <c r="O4" i="5" s="1"/>
  <c r="U31" i="2"/>
  <c r="S31" i="2"/>
  <c r="Q3" i="5" s="1"/>
  <c r="O3" i="5" s="1"/>
  <c r="U30" i="2"/>
  <c r="V2" i="5" s="1"/>
  <c r="T2" i="5" s="1"/>
  <c r="S30" i="2"/>
  <c r="Q2" i="5" s="1"/>
  <c r="O2" i="5" s="1"/>
  <c r="W1" i="2"/>
  <c r="P4" i="2"/>
  <c r="AM4" i="2"/>
  <c r="AM16" i="2"/>
  <c r="P22" i="2"/>
  <c r="AM22" i="2"/>
  <c r="K30" i="2"/>
  <c r="S2" i="5" s="1"/>
  <c r="K31" i="2"/>
  <c r="R3" i="5" s="1"/>
  <c r="Y2" i="5"/>
  <c r="K32" i="2"/>
  <c r="S4" i="5" s="1"/>
  <c r="K33" i="2"/>
  <c r="R5" i="5" s="1"/>
  <c r="Y3" i="5"/>
  <c r="K34" i="2"/>
  <c r="S6" i="5" s="1"/>
  <c r="K35" i="2"/>
  <c r="R7" i="5" s="1"/>
  <c r="K36" i="2"/>
  <c r="S8" i="5" s="1"/>
  <c r="K37" i="2"/>
  <c r="R9" i="5" s="1"/>
  <c r="Y5" i="5"/>
  <c r="K38" i="2"/>
  <c r="S10" i="5" s="1"/>
  <c r="K39" i="2"/>
  <c r="R11" i="5" s="1"/>
  <c r="K40" i="2"/>
  <c r="S12" i="5" s="1"/>
  <c r="K41" i="2"/>
  <c r="R13" i="5" s="1"/>
  <c r="Y7" i="5"/>
  <c r="K42" i="2"/>
  <c r="S14" i="5" s="1"/>
  <c r="K43" i="2"/>
  <c r="R15" i="5" s="1"/>
  <c r="K44" i="2"/>
  <c r="S16" i="5" s="1"/>
  <c r="K45" i="2"/>
  <c r="R17" i="5" s="1"/>
  <c r="Y9" i="5"/>
  <c r="K46" i="2"/>
  <c r="S18" i="5" s="1"/>
  <c r="K47" i="2"/>
  <c r="R19" i="5" s="1"/>
  <c r="S31" i="1"/>
  <c r="E3" i="5" s="1"/>
  <c r="C3" i="5" s="1"/>
  <c r="U31" i="1"/>
  <c r="S32" i="1"/>
  <c r="E4" i="5" s="1"/>
  <c r="C4" i="5" s="1"/>
  <c r="U32" i="1"/>
  <c r="S33" i="1"/>
  <c r="E5" i="5" s="1"/>
  <c r="C5" i="5" s="1"/>
  <c r="U33" i="1"/>
  <c r="S34" i="1"/>
  <c r="E6" i="5" s="1"/>
  <c r="U34" i="1"/>
  <c r="S35" i="1"/>
  <c r="E7" i="5" s="1"/>
  <c r="C7" i="5" s="1"/>
  <c r="U35" i="1"/>
  <c r="S36" i="1"/>
  <c r="E8" i="5" s="1"/>
  <c r="C8" i="5" s="1"/>
  <c r="U36" i="1"/>
  <c r="S37" i="1"/>
  <c r="E9" i="5" s="1"/>
  <c r="C9" i="5" s="1"/>
  <c r="U37" i="1"/>
  <c r="S38" i="1"/>
  <c r="E10" i="5" s="1"/>
  <c r="C10" i="5" s="1"/>
  <c r="U38" i="1"/>
  <c r="S39" i="1"/>
  <c r="E11" i="5" s="1"/>
  <c r="C11" i="5" s="1"/>
  <c r="U39" i="1"/>
  <c r="S40" i="1"/>
  <c r="E12" i="5" s="1"/>
  <c r="C12" i="5" s="1"/>
  <c r="U40" i="1"/>
  <c r="S41" i="1"/>
  <c r="E13" i="5" s="1"/>
  <c r="C13" i="5" s="1"/>
  <c r="U41" i="1"/>
  <c r="S42" i="1"/>
  <c r="E14" i="5" s="1"/>
  <c r="C14" i="5" s="1"/>
  <c r="U42" i="1"/>
  <c r="S43" i="1"/>
  <c r="E15" i="5" s="1"/>
  <c r="C15" i="5" s="1"/>
  <c r="U43" i="1"/>
  <c r="S44" i="1"/>
  <c r="E16" i="5" s="1"/>
  <c r="C16" i="5" s="1"/>
  <c r="U44" i="1"/>
  <c r="S45" i="1"/>
  <c r="E17" i="5" s="1"/>
  <c r="C17" i="5" s="1"/>
  <c r="U45" i="1"/>
  <c r="S46" i="1"/>
  <c r="E18" i="5" s="1"/>
  <c r="C18" i="5" s="1"/>
  <c r="U46" i="1"/>
  <c r="S47" i="1"/>
  <c r="E19" i="5" s="1"/>
  <c r="C19" i="5" s="1"/>
  <c r="U47" i="1"/>
  <c r="U30" i="1"/>
  <c r="S30" i="1"/>
  <c r="E2" i="5" s="1"/>
  <c r="A19" i="5" l="1"/>
  <c r="B19" i="5"/>
  <c r="A18" i="5"/>
  <c r="B18" i="5"/>
  <c r="A17" i="5"/>
  <c r="B17" i="5"/>
  <c r="A16" i="5"/>
  <c r="B16" i="5"/>
  <c r="A15" i="5"/>
  <c r="B15" i="5"/>
  <c r="A14" i="5"/>
  <c r="B14" i="5"/>
  <c r="A13" i="5"/>
  <c r="B13" i="5"/>
  <c r="A12" i="5"/>
  <c r="B12" i="5"/>
  <c r="A11" i="5"/>
  <c r="B11" i="5"/>
  <c r="C6" i="5"/>
  <c r="C2" i="5"/>
  <c r="W6" i="5"/>
  <c r="J10" i="5"/>
  <c r="J8" i="5"/>
  <c r="J2" i="5"/>
  <c r="J6" i="5"/>
  <c r="J4" i="5"/>
  <c r="H4" i="5" s="1"/>
  <c r="A4" i="5" s="1"/>
  <c r="B4" i="5" s="1"/>
  <c r="J3" i="5"/>
  <c r="J9" i="5"/>
  <c r="J7" i="5"/>
  <c r="J5" i="5"/>
  <c r="W9" i="5"/>
  <c r="W2" i="5"/>
  <c r="W7" i="5"/>
  <c r="W5" i="5"/>
  <c r="W3" i="5"/>
  <c r="R2" i="5"/>
  <c r="S19" i="5"/>
  <c r="R18" i="5"/>
  <c r="S17" i="5"/>
  <c r="R16" i="5"/>
  <c r="S15" i="5"/>
  <c r="R14" i="5"/>
  <c r="S13" i="5"/>
  <c r="R12" i="5"/>
  <c r="S11" i="5"/>
  <c r="R10" i="5"/>
  <c r="S9" i="5"/>
  <c r="R8" i="5"/>
  <c r="S7" i="5"/>
  <c r="R6" i="5"/>
  <c r="S5" i="5"/>
  <c r="R4" i="5"/>
  <c r="S3" i="5"/>
  <c r="W10" i="5"/>
  <c r="AM16" i="1"/>
  <c r="AM22" i="1" s="1"/>
  <c r="P16" i="1"/>
  <c r="H7" i="5" l="1"/>
  <c r="A7" i="5" s="1"/>
  <c r="B7" i="5" s="1"/>
  <c r="H2" i="5"/>
  <c r="A2" i="5" s="1"/>
  <c r="B2" i="5" s="1"/>
  <c r="H10" i="5"/>
  <c r="A10" i="5" s="1"/>
  <c r="B10" i="5" s="1"/>
  <c r="H5" i="5"/>
  <c r="A5" i="5" s="1"/>
  <c r="B5" i="5" s="1"/>
  <c r="H9" i="5"/>
  <c r="A9" i="5" s="1"/>
  <c r="B9" i="5" s="1"/>
  <c r="H3" i="5"/>
  <c r="A3" i="5" s="1"/>
  <c r="B3" i="5" s="1"/>
  <c r="H6" i="5"/>
  <c r="A6" i="5" s="1"/>
  <c r="B6" i="5" s="1"/>
  <c r="H8" i="5"/>
  <c r="A8" i="5" s="1"/>
  <c r="B8" i="5" s="1"/>
  <c r="M10" i="5"/>
  <c r="L10" i="5"/>
  <c r="M9" i="5"/>
  <c r="L9" i="5"/>
  <c r="M8" i="5"/>
  <c r="L8" i="5"/>
  <c r="M7" i="5"/>
  <c r="L7" i="5"/>
  <c r="M6" i="5"/>
  <c r="L6" i="5"/>
  <c r="M5" i="5"/>
  <c r="L5" i="5"/>
  <c r="M4" i="5"/>
  <c r="L4" i="5"/>
  <c r="M3" i="5"/>
  <c r="L3" i="5"/>
  <c r="M2" i="5"/>
  <c r="L2" i="5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U7" i="5" l="1"/>
  <c r="U3" i="5"/>
  <c r="U9" i="5"/>
  <c r="U5" i="5"/>
  <c r="U10" i="5"/>
  <c r="U6" i="5"/>
  <c r="U2" i="5"/>
  <c r="U8" i="5"/>
  <c r="U4" i="5"/>
  <c r="P5" i="5"/>
  <c r="P9" i="5"/>
  <c r="P13" i="5"/>
  <c r="P17" i="5"/>
  <c r="P18" i="5"/>
  <c r="P14" i="5"/>
  <c r="P10" i="5"/>
  <c r="P6" i="5"/>
  <c r="P2" i="5"/>
  <c r="P3" i="5"/>
  <c r="P7" i="5"/>
  <c r="P11" i="5"/>
  <c r="P15" i="5"/>
  <c r="P19" i="5"/>
  <c r="P16" i="5"/>
  <c r="P12" i="5"/>
  <c r="P8" i="5"/>
  <c r="P4" i="5"/>
  <c r="I10" i="5"/>
  <c r="D18" i="5"/>
  <c r="D17" i="5"/>
  <c r="D13" i="5"/>
  <c r="D19" i="5"/>
  <c r="D15" i="5"/>
  <c r="D11" i="5"/>
  <c r="D12" i="5"/>
  <c r="D16" i="5"/>
  <c r="I6" i="5"/>
  <c r="I8" i="5"/>
  <c r="D14" i="5"/>
  <c r="I7" i="5"/>
  <c r="I9" i="5"/>
  <c r="I4" i="5"/>
  <c r="I2" i="5"/>
  <c r="I5" i="5"/>
  <c r="I3" i="5"/>
  <c r="D6" i="5"/>
  <c r="D2" i="5"/>
  <c r="D10" i="5"/>
  <c r="D8" i="5"/>
  <c r="D4" i="5"/>
  <c r="D7" i="5"/>
  <c r="D9" i="5"/>
  <c r="D5" i="5"/>
  <c r="D3" i="5"/>
  <c r="K5" i="5"/>
  <c r="K6" i="5"/>
  <c r="K7" i="5"/>
  <c r="K8" i="5"/>
  <c r="K2" i="5"/>
  <c r="G4" i="5"/>
  <c r="F4" i="5"/>
  <c r="G6" i="5"/>
  <c r="F6" i="5"/>
  <c r="G8" i="5"/>
  <c r="F8" i="5"/>
  <c r="G10" i="5"/>
  <c r="F10" i="5"/>
  <c r="G12" i="5"/>
  <c r="F12" i="5"/>
  <c r="G14" i="5"/>
  <c r="F14" i="5"/>
  <c r="G16" i="5"/>
  <c r="F16" i="5"/>
  <c r="G18" i="5"/>
  <c r="F18" i="5"/>
  <c r="K3" i="5"/>
  <c r="K4" i="5"/>
  <c r="K9" i="5"/>
  <c r="K10" i="5"/>
  <c r="G2" i="5"/>
  <c r="F2" i="5"/>
  <c r="G3" i="5"/>
  <c r="F3" i="5"/>
  <c r="G5" i="5"/>
  <c r="F5" i="5"/>
  <c r="G7" i="5"/>
  <c r="F7" i="5"/>
  <c r="G9" i="5"/>
  <c r="F9" i="5"/>
  <c r="G11" i="5"/>
  <c r="F11" i="5"/>
  <c r="G13" i="5"/>
  <c r="F13" i="5"/>
  <c r="G15" i="5"/>
  <c r="F15" i="5"/>
  <c r="G17" i="5"/>
  <c r="F17" i="5"/>
  <c r="G19" i="5"/>
  <c r="F19" i="5"/>
  <c r="D6" i="4"/>
  <c r="P22" i="1" l="1"/>
  <c r="B3" i="4"/>
  <c r="P3" i="4"/>
  <c r="P4" i="1" l="1"/>
  <c r="U9" i="4" l="1"/>
  <c r="U8" i="4"/>
  <c r="U7" i="4"/>
  <c r="U6" i="4"/>
  <c r="U5" i="4"/>
  <c r="U4" i="4"/>
  <c r="U3" i="4"/>
  <c r="G9" i="4"/>
  <c r="G8" i="4"/>
  <c r="G6" i="4"/>
  <c r="G5" i="4"/>
  <c r="G4" i="4"/>
  <c r="F4" i="4"/>
  <c r="F3" i="4"/>
  <c r="W1" i="1"/>
  <c r="F5" i="4"/>
  <c r="F6" i="4"/>
  <c r="F7" i="4"/>
  <c r="F8" i="4"/>
  <c r="T9" i="4"/>
  <c r="T8" i="4"/>
  <c r="T7" i="4"/>
  <c r="T6" i="4"/>
  <c r="T5" i="4"/>
  <c r="T4" i="4"/>
  <c r="T3" i="4"/>
  <c r="R8" i="4"/>
  <c r="R6" i="4"/>
  <c r="R3" i="4"/>
  <c r="G7" i="4"/>
  <c r="G3" i="4"/>
  <c r="F9" i="4"/>
  <c r="D8" i="4"/>
  <c r="D3" i="4"/>
  <c r="A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K20-0553</author>
    <author>k09-0275</author>
  </authors>
  <commentList>
    <comment ref="P2" authorId="0" shapeId="0" xr:uid="{6721A229-8DC9-4016-804A-61B9BCA324D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10" authorId="0" shapeId="0" xr:uid="{C0369756-72E5-4BFC-ADC5-5C2EE4A4DCBD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</t>
        </r>
      </text>
    </comment>
    <comment ref="D10" authorId="0" shapeId="0" xr:uid="{DA424FA0-3256-49C3-A567-A40BCA79804F}">
      <text>
        <r>
          <rPr>
            <b/>
            <sz val="9"/>
            <color indexed="81"/>
            <rFont val="MS P ゴシック"/>
            <family val="3"/>
            <charset val="128"/>
          </rPr>
          <t>以下のように入力
（ 2005/7/1 ）</t>
        </r>
      </text>
    </comment>
    <comment ref="E10" authorId="0" shapeId="0" xr:uid="{28744561-E0D9-4359-97FB-A4A19E2584F5}">
      <text>
        <r>
          <rPr>
            <b/>
            <sz val="9"/>
            <color indexed="81"/>
            <rFont val="MS P ゴシック"/>
            <family val="3"/>
            <charset val="128"/>
          </rPr>
          <t>半角10桁</t>
        </r>
      </text>
    </comment>
    <comment ref="I10" authorId="0" shapeId="0" xr:uid="{7AD06B44-96E4-4CB1-AF64-6FFF2CE858EC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</t>
        </r>
      </text>
    </comment>
    <comment ref="N10" authorId="0" shapeId="0" xr:uid="{3F89E00E-A9A2-43D8-BB0D-8BAC72F48DD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I13" authorId="0" shapeId="0" xr:uid="{A9F0E212-12DA-447F-AAF4-6F3C84D5992F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
(全角カタカナ)</t>
        </r>
      </text>
    </comment>
    <comment ref="I14" authorId="0" shapeId="0" xr:uid="{082FC39A-0CE5-4556-BE89-7A58FCE798DC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</t>
        </r>
      </text>
    </comment>
    <comment ref="H30" authorId="1" shapeId="0" xr:uid="{1D29C0AD-1D21-451B-B989-E007BBB411EE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I30" authorId="1" shapeId="0" xr:uid="{9EBAFCE9-0A4F-462C-91D8-3D29DE586BB0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J30" authorId="1" shapeId="0" xr:uid="{B78697EC-5F70-4A65-B4B7-A5287A3F3037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K30" authorId="0" shapeId="0" xr:uid="{51889370-A649-4A90-B722-0E05E2C2FC9E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N30" authorId="1" shapeId="0" xr:uid="{D6F0B2BF-A4DC-4B00-826D-2D122CAE1A25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O30" authorId="1" shapeId="0" xr:uid="{3886000A-880F-4964-9610-4FEA6FFB908C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P30" authorId="1" shapeId="0" xr:uid="{26E09F50-A1E7-4B0F-B05C-30CECE4DC3C3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Q30" authorId="0" shapeId="0" xr:uid="{477CB920-2138-4919-A907-318C22C14C7A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A44" authorId="0" shapeId="0" xr:uid="{75046EAD-860E-4E40-B2AD-03E63DA4C18B}">
      <text>
        <r>
          <rPr>
            <b/>
            <sz val="9"/>
            <color indexed="81"/>
            <rFont val="MS P ゴシック"/>
            <family val="3"/>
            <charset val="128"/>
          </rPr>
          <t>日付を入力
(例　7/1 )</t>
        </r>
      </text>
    </comment>
    <comment ref="C46" authorId="0" shapeId="0" xr:uid="{DC455C8F-899A-4388-A7D4-409A83AC663A}">
      <text>
        <r>
          <rPr>
            <b/>
            <sz val="9"/>
            <color indexed="81"/>
            <rFont val="MS P ゴシック"/>
            <family val="3"/>
            <charset val="128"/>
          </rPr>
          <t>校長名を入力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K20-0553</author>
    <author>k09-0275</author>
  </authors>
  <commentList>
    <comment ref="P2" authorId="0" shapeId="0" xr:uid="{4CDAC4A0-EC26-420B-9AE4-7FFAA686AD1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B10" authorId="0" shapeId="0" xr:uid="{329A83FB-BDA4-45ED-880D-0CFDDEE20A31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</t>
        </r>
      </text>
    </comment>
    <comment ref="D10" authorId="0" shapeId="0" xr:uid="{D02A6BEE-DB34-4500-AB4C-4DA5F7BADCD6}">
      <text>
        <r>
          <rPr>
            <b/>
            <sz val="9"/>
            <color indexed="81"/>
            <rFont val="MS P ゴシック"/>
            <family val="3"/>
            <charset val="128"/>
          </rPr>
          <t>以下のように入力
（ 2005/7/1 ）</t>
        </r>
      </text>
    </comment>
    <comment ref="E10" authorId="0" shapeId="0" xr:uid="{6131B5BD-3522-4196-AC4C-98E0BA16C3F0}">
      <text>
        <r>
          <rPr>
            <b/>
            <sz val="9"/>
            <color indexed="81"/>
            <rFont val="MS P ゴシック"/>
            <family val="3"/>
            <charset val="128"/>
          </rPr>
          <t>半角10桁</t>
        </r>
      </text>
    </comment>
    <comment ref="I10" authorId="0" shapeId="0" xr:uid="{E81E96DD-247D-48A8-AAEE-E405AA110110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</t>
        </r>
      </text>
    </comment>
    <comment ref="N10" authorId="0" shapeId="0" xr:uid="{E86D5AAE-D70B-491A-9541-19A10FF083C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I13" authorId="0" shapeId="0" xr:uid="{C81AFC25-C8D8-4379-AE93-AF6E79BAD1C1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
(全角カタカナ)</t>
        </r>
      </text>
    </comment>
    <comment ref="I14" authorId="0" shapeId="0" xr:uid="{3642866B-92F8-4035-A0ED-7C4FB2D765D5}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１マス空ける</t>
        </r>
      </text>
    </comment>
    <comment ref="H30" authorId="1" shapeId="0" xr:uid="{7980711E-43EA-4365-84EF-E66B8E8AE032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I30" authorId="1" shapeId="0" xr:uid="{622ECB26-99BF-4A99-9EC2-2E6F94CE6B37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J30" authorId="1" shapeId="0" xr:uid="{F09C977F-F604-4F14-99C0-95770C5AE6F3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K30" authorId="0" shapeId="0" xr:uid="{8173AEAA-6FC9-4145-AF8B-E6091303D697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N30" authorId="1" shapeId="0" xr:uid="{1F3E97FE-45E6-41B2-A798-22AD5D412993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O30" authorId="1" shapeId="0" xr:uid="{EC34CF0B-2095-49D3-AAB3-9829F2418644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P30" authorId="1" shapeId="0" xr:uid="{B515EA47-2D76-4ABA-AE2E-0833C630942D}">
      <text>
        <r>
          <rPr>
            <b/>
            <sz val="9"/>
            <color indexed="81"/>
            <rFont val="ＭＳ Ｐゴシック"/>
            <family val="3"/>
            <charset val="128"/>
          </rPr>
          <t>有資格者に○印</t>
        </r>
      </text>
    </comment>
    <comment ref="Q30" authorId="0" shapeId="0" xr:uid="{C08B895F-F446-4E45-9F2C-168C8F98ACF2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A44" authorId="0" shapeId="0" xr:uid="{343FE001-836F-40FA-8CD7-86F261B21CFD}">
      <text>
        <r>
          <rPr>
            <b/>
            <sz val="9"/>
            <color indexed="81"/>
            <rFont val="MS P ゴシック"/>
            <family val="3"/>
            <charset val="128"/>
          </rPr>
          <t>日付を入力
(例　7/1 )</t>
        </r>
      </text>
    </comment>
    <comment ref="C46" authorId="0" shapeId="0" xr:uid="{BE3A736E-979D-4F90-BB51-4E76CA11BE2D}">
      <text>
        <r>
          <rPr>
            <b/>
            <sz val="9"/>
            <color indexed="81"/>
            <rFont val="MS P ゴシック"/>
            <family val="3"/>
            <charset val="128"/>
          </rPr>
          <t>校長名を入力</t>
        </r>
      </text>
    </comment>
  </commentList>
</comments>
</file>

<file path=xl/sharedStrings.xml><?xml version="1.0" encoding="utf-8"?>
<sst xmlns="http://schemas.openxmlformats.org/spreadsheetml/2006/main" count="832" uniqueCount="304">
  <si>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</si>
  <si>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</si>
  <si>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</si>
  <si>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３</t>
  </si>
  <si>
    <t>４</t>
  </si>
  <si>
    <t>５</t>
  </si>
  <si>
    <t>６</t>
  </si>
  <si>
    <t>７</t>
  </si>
  <si>
    <t>８</t>
  </si>
  <si>
    <t>９</t>
  </si>
  <si>
    <t>１１</t>
    <phoneticPr fontId="2"/>
  </si>
  <si>
    <t>備考</t>
    <rPh sb="0" eb="2">
      <t>ビコウ</t>
    </rPh>
    <phoneticPr fontId="2"/>
  </si>
  <si>
    <t>出場生徒氏名一覧（マネージャー含む）</t>
    <rPh sb="0" eb="2">
      <t>シュツジョウ</t>
    </rPh>
    <rPh sb="2" eb="4">
      <t>セイト</t>
    </rPh>
    <rPh sb="4" eb="6">
      <t>シメイ</t>
    </rPh>
    <rPh sb="6" eb="8">
      <t>イチラン</t>
    </rPh>
    <rPh sb="15" eb="16">
      <t>フク</t>
    </rPh>
    <phoneticPr fontId="2"/>
  </si>
  <si>
    <t>学　校　対　抗</t>
    <rPh sb="0" eb="1">
      <t>ガク</t>
    </rPh>
    <rPh sb="2" eb="3">
      <t>コウ</t>
    </rPh>
    <rPh sb="4" eb="5">
      <t>ツイ</t>
    </rPh>
    <rPh sb="6" eb="7">
      <t>コウ</t>
    </rPh>
    <phoneticPr fontId="2"/>
  </si>
  <si>
    <t>個　人　対　抗</t>
    <rPh sb="0" eb="1">
      <t>コ</t>
    </rPh>
    <rPh sb="2" eb="3">
      <t>ジン</t>
    </rPh>
    <rPh sb="4" eb="5">
      <t>タイ</t>
    </rPh>
    <rPh sb="6" eb="7">
      <t>コウ</t>
    </rPh>
    <phoneticPr fontId="2"/>
  </si>
  <si>
    <t>氏　　名</t>
    <rPh sb="0" eb="1">
      <t>シ</t>
    </rPh>
    <rPh sb="3" eb="4">
      <t>メイ</t>
    </rPh>
    <phoneticPr fontId="2"/>
  </si>
  <si>
    <t>ＮO</t>
    <phoneticPr fontId="2"/>
  </si>
  <si>
    <t>１</t>
    <phoneticPr fontId="2"/>
  </si>
  <si>
    <t>２</t>
    <phoneticPr fontId="2"/>
  </si>
  <si>
    <t>コーチ</t>
    <phoneticPr fontId="2"/>
  </si>
  <si>
    <t>１</t>
    <phoneticPr fontId="2"/>
  </si>
  <si>
    <t>マネージャー</t>
    <phoneticPr fontId="2"/>
  </si>
  <si>
    <t>シ　ン　グ　ル　ス</t>
    <phoneticPr fontId="2"/>
  </si>
  <si>
    <t>ダ　ブ　ル　ス</t>
    <phoneticPr fontId="2"/>
  </si>
  <si>
    <t>１</t>
    <phoneticPr fontId="2"/>
  </si>
  <si>
    <t>２</t>
    <phoneticPr fontId="2"/>
  </si>
  <si>
    <t>人</t>
    <rPh sb="0" eb="1">
      <t>ヒト</t>
    </rPh>
    <phoneticPr fontId="2"/>
  </si>
  <si>
    <t>性別</t>
    <rPh sb="0" eb="2">
      <t>セイベツ</t>
    </rPh>
    <phoneticPr fontId="2"/>
  </si>
  <si>
    <t>２</t>
  </si>
  <si>
    <t>１０</t>
  </si>
  <si>
    <t>１１</t>
  </si>
  <si>
    <t>１２</t>
  </si>
  <si>
    <t>１３</t>
  </si>
  <si>
    <t>１４</t>
  </si>
  <si>
    <t>１５</t>
  </si>
  <si>
    <t>１６</t>
  </si>
  <si>
    <t>１４</t>
    <phoneticPr fontId="2"/>
  </si>
  <si>
    <t>１７</t>
  </si>
  <si>
    <t>１８</t>
  </si>
  <si>
    <t>１９</t>
  </si>
  <si>
    <t>２０</t>
  </si>
  <si>
    <t>１２</t>
    <phoneticPr fontId="2"/>
  </si>
  <si>
    <t>１３</t>
    <phoneticPr fontId="2"/>
  </si>
  <si>
    <t>１０</t>
    <phoneticPr fontId="2"/>
  </si>
  <si>
    <t>個人戦　　　　　　　の　 み             参　 加　　　　　　　　　　人 　数</t>
    <rPh sb="0" eb="3">
      <t>コジンセン</t>
    </rPh>
    <rPh sb="27" eb="28">
      <t>サン</t>
    </rPh>
    <rPh sb="30" eb="31">
      <t>カ</t>
    </rPh>
    <rPh sb="41" eb="42">
      <t>ヒト</t>
    </rPh>
    <rPh sb="44" eb="45">
      <t>スウ</t>
    </rPh>
    <phoneticPr fontId="2"/>
  </si>
  <si>
    <t>参　 加　　　　　　　　　　実人数</t>
    <rPh sb="0" eb="1">
      <t>サン</t>
    </rPh>
    <rPh sb="3" eb="4">
      <t>カ</t>
    </rPh>
    <rPh sb="14" eb="15">
      <t>ジツ</t>
    </rPh>
    <rPh sb="15" eb="17">
      <t>ニンズウ</t>
    </rPh>
    <phoneticPr fontId="2"/>
  </si>
  <si>
    <t>監　督</t>
    <rPh sb="0" eb="1">
      <t>ラン</t>
    </rPh>
    <rPh sb="2" eb="3">
      <t>ヨシ</t>
    </rPh>
    <phoneticPr fontId="2"/>
  </si>
  <si>
    <t>引率責任者名</t>
    <rPh sb="0" eb="2">
      <t>インソツ</t>
    </rPh>
    <rPh sb="2" eb="5">
      <t>セキニンシャ</t>
    </rPh>
    <rPh sb="5" eb="6">
      <t>ナ</t>
    </rPh>
    <phoneticPr fontId="2"/>
  </si>
  <si>
    <t>引率者名（全員記入）</t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</si>
  <si>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学  　校　　名</t>
    <rPh sb="0" eb="1">
      <t>ガク</t>
    </rPh>
    <rPh sb="4" eb="5">
      <t>コウ</t>
    </rPh>
    <rPh sb="7" eb="8">
      <t>メイ</t>
    </rPh>
    <phoneticPr fontId="2"/>
  </si>
  <si>
    <t>　氏　　　名</t>
    <rPh sb="1" eb="2">
      <t>シ</t>
    </rPh>
    <rPh sb="5" eb="6">
      <t>メイ</t>
    </rPh>
    <phoneticPr fontId="2"/>
  </si>
  <si>
    <t>区　　別</t>
    <rPh sb="0" eb="1">
      <t>ク</t>
    </rPh>
    <rPh sb="3" eb="4">
      <t>ベツ</t>
    </rPh>
    <phoneticPr fontId="2"/>
  </si>
  <si>
    <t>参加
種別
（○×）</t>
    <rPh sb="0" eb="2">
      <t>サンカ</t>
    </rPh>
    <rPh sb="3" eb="5">
      <t>シュベツ</t>
    </rPh>
    <phoneticPr fontId="2"/>
  </si>
  <si>
    <t>年</t>
    <rPh sb="0" eb="1">
      <t>ネン</t>
    </rPh>
    <phoneticPr fontId="2"/>
  </si>
  <si>
    <t>選　手</t>
    <rPh sb="0" eb="1">
      <t>セン</t>
    </rPh>
    <rPh sb="2" eb="3">
      <t>テ</t>
    </rPh>
    <phoneticPr fontId="2"/>
  </si>
  <si>
    <t>団体（○）</t>
    <rPh sb="0" eb="2">
      <t>ダンタイ</t>
    </rPh>
    <phoneticPr fontId="2"/>
  </si>
  <si>
    <t>個人（○）</t>
    <rPh sb="0" eb="2">
      <t>コジン</t>
    </rPh>
    <phoneticPr fontId="2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</si>
  <si>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2"/>
  </si>
  <si>
    <t>略記</t>
    <rPh sb="0" eb="2">
      <t>リャッキ</t>
    </rPh>
    <phoneticPr fontId="2"/>
  </si>
  <si>
    <t>略記</t>
    <rPh sb="0" eb="1">
      <t>リャク</t>
    </rPh>
    <rPh sb="1" eb="2">
      <t>キ</t>
    </rPh>
    <phoneticPr fontId="2"/>
  </si>
  <si>
    <t>選手１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</si>
  <si>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</si>
  <si>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</si>
  <si>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</si>
  <si>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</si>
  <si>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</si>
  <si>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</si>
  <si>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</si>
  <si>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選手1</t>
    <rPh sb="0" eb="2">
      <t>センシュ</t>
    </rPh>
    <phoneticPr fontId="2"/>
  </si>
  <si>
    <t>団体（○）</t>
  </si>
  <si>
    <t>団体（×）</t>
    <phoneticPr fontId="2"/>
  </si>
  <si>
    <t>個人（○）</t>
  </si>
  <si>
    <t>個人（×）</t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</si>
  <si>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</si>
  <si>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</si>
  <si>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生徒</t>
    <rPh sb="0" eb="2">
      <t>セイト</t>
    </rPh>
    <phoneticPr fontId="2"/>
  </si>
  <si>
    <t>同姓</t>
    <rPh sb="0" eb="2">
      <t>ドウセイ</t>
    </rPh>
    <phoneticPr fontId="2"/>
  </si>
  <si>
    <t>選手</t>
    <rPh sb="0" eb="2">
      <t>センシュ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</si>
  <si>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4" eb="45">
      <t>フク</t>
    </rPh>
    <phoneticPr fontId="2"/>
  </si>
  <si>
    <t>○</t>
  </si>
  <si>
    <t>○</t>
    <phoneticPr fontId="2"/>
  </si>
  <si>
    <t>１８</t>
    <phoneticPr fontId="2"/>
  </si>
  <si>
    <t>８</t>
    <phoneticPr fontId="2"/>
  </si>
  <si>
    <t>９</t>
    <phoneticPr fontId="2"/>
  </si>
  <si>
    <t>選　手　名　簿　</t>
    <rPh sb="0" eb="1">
      <t>セン</t>
    </rPh>
    <rPh sb="2" eb="3">
      <t>テ</t>
    </rPh>
    <rPh sb="4" eb="5">
      <t>メイ</t>
    </rPh>
    <rPh sb="6" eb="7">
      <t>ボ</t>
    </rPh>
    <phoneticPr fontId="2"/>
  </si>
  <si>
    <t>監督</t>
    <rPh sb="0" eb="2">
      <t>カントク</t>
    </rPh>
    <phoneticPr fontId="2"/>
  </si>
  <si>
    <t>（例）</t>
    <rPh sb="1" eb="2">
      <t>レイ</t>
    </rPh>
    <phoneticPr fontId="2"/>
  </si>
  <si>
    <t>③</t>
    <phoneticPr fontId="2"/>
  </si>
  <si>
    <t>・・・・・・・・</t>
    <phoneticPr fontId="2"/>
  </si>
  <si>
    <t>②</t>
    <phoneticPr fontId="2"/>
  </si>
  <si>
    <t>①</t>
    <phoneticPr fontId="2"/>
  </si>
  <si>
    <t>申請中</t>
    <rPh sb="0" eb="3">
      <t>シンセイチュウ</t>
    </rPh>
    <phoneticPr fontId="2"/>
  </si>
  <si>
    <t>高松　太郎</t>
    <rPh sb="0" eb="1">
      <t>タカ</t>
    </rPh>
    <rPh sb="1" eb="2">
      <t>マツ</t>
    </rPh>
    <rPh sb="3" eb="5">
      <t>タロウ</t>
    </rPh>
    <phoneticPr fontId="2"/>
  </si>
  <si>
    <t>100234568</t>
    <phoneticPr fontId="2"/>
  </si>
  <si>
    <t>100234569</t>
  </si>
  <si>
    <t>100234570</t>
  </si>
  <si>
    <t>100234571</t>
  </si>
  <si>
    <t>100234572</t>
  </si>
  <si>
    <t>100234573</t>
  </si>
  <si>
    <t>※男子部の女子マネージャーは、
男子としてカウントすること。</t>
    <rPh sb="1" eb="3">
      <t>ダンシ</t>
    </rPh>
    <rPh sb="3" eb="4">
      <t>ブ</t>
    </rPh>
    <rPh sb="5" eb="7">
      <t>ジョシ</t>
    </rPh>
    <rPh sb="16" eb="18">
      <t>ダンシ</t>
    </rPh>
    <phoneticPr fontId="2"/>
  </si>
  <si>
    <t>男</t>
    <rPh sb="0" eb="1">
      <t>オトコ</t>
    </rPh>
    <phoneticPr fontId="2"/>
  </si>
  <si>
    <t>番号</t>
    <rPh sb="0" eb="2">
      <t>バンゴウ</t>
    </rPh>
    <phoneticPr fontId="2"/>
  </si>
  <si>
    <t>種目
番号</t>
    <phoneticPr fontId="2"/>
  </si>
  <si>
    <t>女</t>
    <rPh sb="0" eb="1">
      <t>オンナ</t>
    </rPh>
    <phoneticPr fontId="2"/>
  </si>
  <si>
    <t>ふりがな</t>
    <phoneticPr fontId="2"/>
  </si>
  <si>
    <t>○○　　○○</t>
    <phoneticPr fontId="2"/>
  </si>
  <si>
    <t>　　　監督・コーチを含む学校長が認めた引率者全員を記入のこと。　　女子の運営希望は（　　）書きにして下さい。</t>
    <rPh sb="12" eb="15">
      <t>ガッコウチョウ</t>
    </rPh>
    <rPh sb="16" eb="17">
      <t>ミト</t>
    </rPh>
    <rPh sb="19" eb="22">
      <t>インソツシャ</t>
    </rPh>
    <rPh sb="22" eb="24">
      <t>ゼンイン</t>
    </rPh>
    <rPh sb="25" eb="27">
      <t>キニュウ</t>
    </rPh>
    <rPh sb="33" eb="35">
      <t>ジョシ</t>
    </rPh>
    <rPh sb="36" eb="38">
      <t>ウンエイ</t>
    </rPh>
    <rPh sb="38" eb="40">
      <t>キボウ</t>
    </rPh>
    <rPh sb="45" eb="46">
      <t>ガ</t>
    </rPh>
    <rPh sb="50" eb="51">
      <t>クダ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</si>
  <si>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</si>
  <si>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</si>
  <si>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区　　　　　別</t>
    <rPh sb="0" eb="1">
      <t>ク</t>
    </rPh>
    <rPh sb="6" eb="7">
      <t>ベツ</t>
    </rPh>
    <phoneticPr fontId="2"/>
  </si>
  <si>
    <t>　氏　　　　　　名</t>
    <rPh sb="1" eb="2">
      <t>シ</t>
    </rPh>
    <rPh sb="8" eb="9">
      <t>メイ</t>
    </rPh>
    <phoneticPr fontId="2"/>
  </si>
  <si>
    <r>
      <t>団体戦　　　　　　　　　参　 加　　　　　　　　人　 数　　　　　　　　</t>
    </r>
    <r>
      <rPr>
        <sz val="9"/>
        <rFont val="ＭＳ Ｐゴシック"/>
        <family val="3"/>
        <charset val="128"/>
      </rPr>
      <t>（ﾏﾈｰ
ｼﾞｬｰ含）</t>
    </r>
    <rPh sb="0" eb="3">
      <t>ダンタイセン</t>
    </rPh>
    <rPh sb="12" eb="13">
      <t>サン</t>
    </rPh>
    <rPh sb="15" eb="16">
      <t>カ</t>
    </rPh>
    <rPh sb="24" eb="25">
      <t>ニン</t>
    </rPh>
    <rPh sb="27" eb="28">
      <t>スウ</t>
    </rPh>
    <rPh sb="45" eb="46">
      <t>フク</t>
    </rPh>
    <phoneticPr fontId="2"/>
  </si>
  <si>
    <t>　※男子部の女子マネージャーは、
　　 男子として数えてください。</t>
    <rPh sb="2" eb="4">
      <t>ダンシ</t>
    </rPh>
    <rPh sb="4" eb="5">
      <t>ブ</t>
    </rPh>
    <rPh sb="6" eb="8">
      <t>ジョシ</t>
    </rPh>
    <rPh sb="20" eb="22">
      <t>ダンシ</t>
    </rPh>
    <rPh sb="25" eb="26">
      <t>カゾ</t>
    </rPh>
    <phoneticPr fontId="2"/>
  </si>
  <si>
    <r>
      <t>引率者名　</t>
    </r>
    <r>
      <rPr>
        <b/>
        <sz val="12"/>
        <color rgb="FFFF0000"/>
        <rFont val="ＭＳ Ｐゴシック"/>
        <family val="3"/>
        <charset val="128"/>
      </rPr>
      <t>全員記入</t>
    </r>
    <rPh sb="0" eb="3">
      <t>インソツシャ</t>
    </rPh>
    <rPh sb="3" eb="4">
      <t>ナ</t>
    </rPh>
    <rPh sb="5" eb="7">
      <t>ゼンイン</t>
    </rPh>
    <rPh sb="7" eb="9">
      <t>キニュウ</t>
    </rPh>
    <phoneticPr fontId="2"/>
  </si>
  <si>
    <t>種目
番号</t>
    <phoneticPr fontId="2"/>
  </si>
  <si>
    <t>高体連
番号</t>
    <rPh sb="0" eb="2">
      <t>コウタイレン</t>
    </rPh>
    <rPh sb="4" eb="6">
      <t>バンゴウ</t>
    </rPh>
    <phoneticPr fontId="2"/>
  </si>
  <si>
    <t>坂出　商子</t>
    <rPh sb="0" eb="2">
      <t>サカイデ</t>
    </rPh>
    <rPh sb="3" eb="4">
      <t>ショウ</t>
    </rPh>
    <rPh sb="4" eb="5">
      <t>コ</t>
    </rPh>
    <phoneticPr fontId="2"/>
  </si>
  <si>
    <t>坂出商業</t>
    <rPh sb="0" eb="2">
      <t>サカイデ</t>
    </rPh>
    <rPh sb="2" eb="4">
      <t>ショウギョウ</t>
    </rPh>
    <phoneticPr fontId="2"/>
  </si>
  <si>
    <t>大橋　一郎</t>
    <rPh sb="0" eb="2">
      <t>オオハシ</t>
    </rPh>
    <rPh sb="3" eb="5">
      <t>イチロウ</t>
    </rPh>
    <phoneticPr fontId="2"/>
  </si>
  <si>
    <t>　　外部指導者</t>
    <rPh sb="2" eb="4">
      <t>ガイブ</t>
    </rPh>
    <rPh sb="4" eb="7">
      <t>シドウシャ</t>
    </rPh>
    <phoneticPr fontId="2"/>
  </si>
  <si>
    <t>　　外部指導者は当該校校長が認めた者に限ります。　外部指導者は生徒引率はできません。</t>
    <rPh sb="19" eb="20">
      <t>カギ</t>
    </rPh>
    <rPh sb="25" eb="27">
      <t>ガイブ</t>
    </rPh>
    <rPh sb="27" eb="30">
      <t>シドウシャ</t>
    </rPh>
    <rPh sb="31" eb="33">
      <t>セイト</t>
    </rPh>
    <phoneticPr fontId="2"/>
  </si>
  <si>
    <t>印</t>
    <rPh sb="0" eb="1">
      <t>イン</t>
    </rPh>
    <phoneticPr fontId="2"/>
  </si>
  <si>
    <t>　学校長</t>
    <rPh sb="1" eb="4">
      <t>ガッコウチョウ</t>
    </rPh>
    <phoneticPr fontId="2"/>
  </si>
  <si>
    <t>部活動指導員</t>
    <rPh sb="0" eb="6">
      <t>ブカツドウシドウイン</t>
    </rPh>
    <phoneticPr fontId="2"/>
  </si>
  <si>
    <t>記載されている者は
標記大会に出場することを認めます。</t>
    <rPh sb="0" eb="2">
      <t>キサイ</t>
    </rPh>
    <rPh sb="7" eb="8">
      <t>モノ</t>
    </rPh>
    <rPh sb="10" eb="14">
      <t>ヒョウキタイカイ</t>
    </rPh>
    <phoneticPr fontId="2"/>
  </si>
  <si>
    <t>令和５年度　第６３回香川県高等学校新人（選抜）バドミントン競技大会　参加申込書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3">
      <t>カガワケン</t>
    </rPh>
    <rPh sb="13" eb="15">
      <t>コウトウ</t>
    </rPh>
    <rPh sb="15" eb="17">
      <t>ガッコウ</t>
    </rPh>
    <rPh sb="17" eb="19">
      <t>シンジン</t>
    </rPh>
    <rPh sb="20" eb="22">
      <t>センバツ</t>
    </rPh>
    <rPh sb="29" eb="31">
      <t>キョウギ</t>
    </rPh>
    <rPh sb="31" eb="33">
      <t>タイカイ</t>
    </rPh>
    <rPh sb="34" eb="36">
      <t>サンカ</t>
    </rPh>
    <rPh sb="36" eb="39">
      <t>モウシコミショ</t>
    </rPh>
    <phoneticPr fontId="2"/>
  </si>
  <si>
    <t>高松商業高等学校</t>
    <rPh sb="0" eb="8">
      <t>タカマツショウギョウコウトウガッコウ</t>
    </rPh>
    <phoneticPr fontId="2"/>
  </si>
  <si>
    <t>山本　敏雄</t>
    <rPh sb="0" eb="2">
      <t>ヤマモト</t>
    </rPh>
    <rPh sb="3" eb="5">
      <t>トシオ</t>
    </rPh>
    <phoneticPr fontId="2"/>
  </si>
  <si>
    <t>○</t>
    <phoneticPr fontId="2"/>
  </si>
  <si>
    <t>　○○ ○○　、　△△ △△　、　（ □□ □□ ）</t>
    <phoneticPr fontId="2"/>
  </si>
  <si>
    <t>○○ ○○</t>
    <phoneticPr fontId="2"/>
  </si>
  <si>
    <t>△△ △△</t>
    <phoneticPr fontId="2"/>
  </si>
  <si>
    <t>　※女子部の男子マネージャーは、
　　 女子として数えてください。</t>
    <rPh sb="2" eb="4">
      <t>ジョシ</t>
    </rPh>
    <rPh sb="4" eb="5">
      <t>ブ</t>
    </rPh>
    <rPh sb="6" eb="8">
      <t>ダンシ</t>
    </rPh>
    <rPh sb="20" eb="22">
      <t>ジョシ</t>
    </rPh>
    <rPh sb="25" eb="26">
      <t>カゾ</t>
    </rPh>
    <phoneticPr fontId="2"/>
  </si>
  <si>
    <t>メ－ルアドレス　ti0451@kagawa-edu.jp　</t>
    <phoneticPr fontId="2"/>
  </si>
  <si>
    <t>三本松</t>
  </si>
  <si>
    <t>高松北</t>
  </si>
  <si>
    <t>高松東</t>
  </si>
  <si>
    <t>高中央</t>
  </si>
  <si>
    <t>高松商</t>
  </si>
  <si>
    <t>高松一</t>
  </si>
  <si>
    <t>高桜井</t>
  </si>
  <si>
    <t>高松南</t>
  </si>
  <si>
    <t>香中央</t>
  </si>
  <si>
    <t>高工芸</t>
  </si>
  <si>
    <t>大手高</t>
  </si>
  <si>
    <t>香誠陵</t>
  </si>
  <si>
    <t>高松西</t>
  </si>
  <si>
    <t>坂出商</t>
  </si>
  <si>
    <t>坂出一</t>
  </si>
  <si>
    <t>坂出工</t>
  </si>
  <si>
    <t>丸城西</t>
  </si>
  <si>
    <t>大手丸</t>
  </si>
  <si>
    <t>多度津</t>
  </si>
  <si>
    <t>四香西</t>
  </si>
  <si>
    <t>観総合</t>
  </si>
  <si>
    <t>聾</t>
  </si>
  <si>
    <t>高専高</t>
  </si>
  <si>
    <t>高専詫</t>
  </si>
  <si>
    <t>100234567</t>
  </si>
  <si>
    <t>単姓</t>
    <rPh sb="0" eb="1">
      <t>タン</t>
    </rPh>
    <rPh sb="1" eb="2">
      <t>セイ</t>
    </rPh>
    <phoneticPr fontId="2"/>
  </si>
  <si>
    <t>複姓</t>
    <rPh sb="0" eb="1">
      <t>フク</t>
    </rPh>
    <rPh sb="1" eb="2">
      <t>セイ</t>
    </rPh>
    <phoneticPr fontId="2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</si>
  <si>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24"/>
  </si>
  <si>
    <t>小豆島中央</t>
    <rPh sb="0" eb="3">
      <t>ショウドシマ</t>
    </rPh>
    <rPh sb="3" eb="5">
      <t>チュウオウ</t>
    </rPh>
    <phoneticPr fontId="24"/>
  </si>
  <si>
    <t>小中央</t>
  </si>
  <si>
    <t>三本松高等学校</t>
    <rPh sb="0" eb="3">
      <t>サンボンマツ</t>
    </rPh>
    <phoneticPr fontId="24"/>
  </si>
  <si>
    <t>三本松</t>
    <rPh sb="0" eb="3">
      <t>サンボンマツ</t>
    </rPh>
    <phoneticPr fontId="24"/>
  </si>
  <si>
    <t>津田高等学校</t>
    <rPh sb="0" eb="2">
      <t>ツダ</t>
    </rPh>
    <phoneticPr fontId="24"/>
  </si>
  <si>
    <t>津田</t>
    <rPh sb="0" eb="2">
      <t>ツダ</t>
    </rPh>
    <phoneticPr fontId="24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</si>
  <si>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4"/>
  </si>
  <si>
    <t>寒川</t>
    <rPh sb="0" eb="2">
      <t>サンガワ</t>
    </rPh>
    <phoneticPr fontId="4"/>
  </si>
  <si>
    <t>石田高等学校</t>
    <rPh sb="0" eb="2">
      <t>イシダ</t>
    </rPh>
    <phoneticPr fontId="24"/>
  </si>
  <si>
    <t>石田</t>
    <rPh sb="0" eb="2">
      <t>イシダ</t>
    </rPh>
    <phoneticPr fontId="24"/>
  </si>
  <si>
    <t>志度高校</t>
    <rPh sb="0" eb="2">
      <t>シド</t>
    </rPh>
    <rPh sb="2" eb="4">
      <t>コウコウ</t>
    </rPh>
    <phoneticPr fontId="24"/>
  </si>
  <si>
    <t>志度</t>
    <rPh sb="0" eb="2">
      <t>シド</t>
    </rPh>
    <phoneticPr fontId="24"/>
  </si>
  <si>
    <t>三木高等学校</t>
    <rPh sb="0" eb="2">
      <t>ミキ</t>
    </rPh>
    <phoneticPr fontId="24"/>
  </si>
  <si>
    <t>三木</t>
    <rPh sb="0" eb="2">
      <t>ミキ</t>
    </rPh>
    <phoneticPr fontId="24"/>
  </si>
  <si>
    <t>高松北高等学校</t>
    <rPh sb="0" eb="2">
      <t>タカマツ</t>
    </rPh>
    <rPh sb="2" eb="3">
      <t>キタ</t>
    </rPh>
    <phoneticPr fontId="24"/>
  </si>
  <si>
    <t>高松北</t>
    <rPh sb="0" eb="2">
      <t>タカマツ</t>
    </rPh>
    <rPh sb="2" eb="3">
      <t>キタ</t>
    </rPh>
    <phoneticPr fontId="24"/>
  </si>
  <si>
    <t>高松東高等学校</t>
    <rPh sb="0" eb="2">
      <t>タカマツ</t>
    </rPh>
    <rPh sb="2" eb="3">
      <t>ヒガシ</t>
    </rPh>
    <phoneticPr fontId="24"/>
  </si>
  <si>
    <t>高松東</t>
    <rPh sb="0" eb="2">
      <t>タカマツ</t>
    </rPh>
    <rPh sb="2" eb="3">
      <t>ヒガシ</t>
    </rPh>
    <phoneticPr fontId="24"/>
  </si>
  <si>
    <t>高松中央高等学校</t>
    <rPh sb="0" eb="2">
      <t>タカマツ</t>
    </rPh>
    <rPh sb="2" eb="4">
      <t>チュウオウ</t>
    </rPh>
    <phoneticPr fontId="24"/>
  </si>
  <si>
    <t>高松中央</t>
    <rPh sb="0" eb="2">
      <t>タカマツ</t>
    </rPh>
    <rPh sb="2" eb="4">
      <t>チュウオウ</t>
    </rPh>
    <phoneticPr fontId="24"/>
  </si>
  <si>
    <t>高松商業高等学校</t>
    <rPh sb="0" eb="2">
      <t>タカマツ</t>
    </rPh>
    <rPh sb="2" eb="4">
      <t>ショウギョウ</t>
    </rPh>
    <phoneticPr fontId="24"/>
  </si>
  <si>
    <t>高松商業</t>
    <rPh sb="0" eb="2">
      <t>タカマツ</t>
    </rPh>
    <rPh sb="2" eb="4">
      <t>ショウギョウ</t>
    </rPh>
    <phoneticPr fontId="24"/>
  </si>
  <si>
    <t>高松高等学校</t>
    <rPh sb="0" eb="2">
      <t>タカマツ</t>
    </rPh>
    <phoneticPr fontId="24"/>
  </si>
  <si>
    <t>高松</t>
    <rPh sb="0" eb="2">
      <t>タカマツ</t>
    </rPh>
    <phoneticPr fontId="24"/>
  </si>
  <si>
    <t>高松第一高等学校</t>
    <rPh sb="0" eb="2">
      <t>タカマツ</t>
    </rPh>
    <rPh sb="2" eb="4">
      <t>ダイイチ</t>
    </rPh>
    <phoneticPr fontId="24"/>
  </si>
  <si>
    <t>高松第一</t>
    <rPh sb="0" eb="2">
      <t>タカマツ</t>
    </rPh>
    <rPh sb="2" eb="4">
      <t>ダイイチ</t>
    </rPh>
    <phoneticPr fontId="24"/>
  </si>
  <si>
    <t>高松桜井高等学校</t>
    <rPh sb="0" eb="2">
      <t>タカマツ</t>
    </rPh>
    <rPh sb="2" eb="4">
      <t>サクライ</t>
    </rPh>
    <phoneticPr fontId="24"/>
  </si>
  <si>
    <t>高松桜井</t>
    <rPh sb="0" eb="2">
      <t>タカマツ</t>
    </rPh>
    <rPh sb="2" eb="4">
      <t>サクライ</t>
    </rPh>
    <phoneticPr fontId="24"/>
  </si>
  <si>
    <t>高松南高等学校</t>
    <rPh sb="0" eb="2">
      <t>タカマツ</t>
    </rPh>
    <rPh sb="2" eb="3">
      <t>ミナミ</t>
    </rPh>
    <phoneticPr fontId="24"/>
  </si>
  <si>
    <t>高松南</t>
    <rPh sb="0" eb="2">
      <t>タカマツ</t>
    </rPh>
    <rPh sb="2" eb="3">
      <t>ミナミ</t>
    </rPh>
    <phoneticPr fontId="24"/>
  </si>
  <si>
    <t>香川中央高等学校</t>
    <rPh sb="0" eb="2">
      <t>カガワ</t>
    </rPh>
    <rPh sb="2" eb="4">
      <t>チュウオウ</t>
    </rPh>
    <phoneticPr fontId="24"/>
  </si>
  <si>
    <t>香川中央</t>
    <rPh sb="0" eb="2">
      <t>カガワ</t>
    </rPh>
    <rPh sb="2" eb="4">
      <t>チュウオウ</t>
    </rPh>
    <phoneticPr fontId="24"/>
  </si>
  <si>
    <t>英明高等学校</t>
    <rPh sb="0" eb="2">
      <t>エイメイ</t>
    </rPh>
    <phoneticPr fontId="24"/>
  </si>
  <si>
    <t>英明</t>
    <rPh sb="0" eb="2">
      <t>エイメイ</t>
    </rPh>
    <phoneticPr fontId="24"/>
  </si>
  <si>
    <t>高松工芸高等学校</t>
    <rPh sb="0" eb="2">
      <t>タカマツ</t>
    </rPh>
    <rPh sb="2" eb="4">
      <t>コウゲイ</t>
    </rPh>
    <phoneticPr fontId="24"/>
  </si>
  <si>
    <t>高松工芸</t>
    <rPh sb="0" eb="2">
      <t>タカマツ</t>
    </rPh>
    <rPh sb="2" eb="4">
      <t>コウゲイ</t>
    </rPh>
    <phoneticPr fontId="24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</si>
  <si>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21"/>
  </si>
  <si>
    <t>大手前高松</t>
    <rPh sb="0" eb="3">
      <t>オオテマエ</t>
    </rPh>
    <rPh sb="3" eb="5">
      <t>タカマツ</t>
    </rPh>
    <phoneticPr fontId="21"/>
  </si>
  <si>
    <t>香川誠陵高等学校</t>
    <rPh sb="0" eb="2">
      <t>カガワ</t>
    </rPh>
    <rPh sb="2" eb="3">
      <t>マコト</t>
    </rPh>
    <rPh sb="3" eb="4">
      <t>リョウ</t>
    </rPh>
    <phoneticPr fontId="21"/>
  </si>
  <si>
    <t>香川誠陵</t>
    <rPh sb="0" eb="2">
      <t>カガワ</t>
    </rPh>
    <rPh sb="2" eb="3">
      <t>マコト</t>
    </rPh>
    <rPh sb="3" eb="4">
      <t>リョウ</t>
    </rPh>
    <phoneticPr fontId="21"/>
  </si>
  <si>
    <t>高松西高等学校</t>
    <rPh sb="0" eb="2">
      <t>タカマツ</t>
    </rPh>
    <rPh sb="2" eb="3">
      <t>ニシ</t>
    </rPh>
    <phoneticPr fontId="21"/>
  </si>
  <si>
    <t>高松西</t>
    <rPh sb="0" eb="2">
      <t>タカマツ</t>
    </rPh>
    <rPh sb="2" eb="3">
      <t>ニシ</t>
    </rPh>
    <phoneticPr fontId="21"/>
  </si>
  <si>
    <t>農業経営高等学校</t>
    <rPh sb="0" eb="2">
      <t>ノウギョウ</t>
    </rPh>
    <rPh sb="2" eb="4">
      <t>ケイエイ</t>
    </rPh>
    <phoneticPr fontId="21"/>
  </si>
  <si>
    <t>農業経営</t>
    <rPh sb="0" eb="2">
      <t>ノウギョウ</t>
    </rPh>
    <rPh sb="2" eb="4">
      <t>ケイエイ</t>
    </rPh>
    <phoneticPr fontId="21"/>
  </si>
  <si>
    <t>飯山高等学校</t>
    <rPh sb="0" eb="2">
      <t>ハンザン</t>
    </rPh>
    <phoneticPr fontId="21"/>
  </si>
  <si>
    <t>飯山</t>
    <rPh sb="0" eb="2">
      <t>ハンザン</t>
    </rPh>
    <phoneticPr fontId="21"/>
  </si>
  <si>
    <t>坂出高等学校</t>
    <rPh sb="0" eb="2">
      <t>サカイデ</t>
    </rPh>
    <phoneticPr fontId="21"/>
  </si>
  <si>
    <t>坂出</t>
    <rPh sb="0" eb="2">
      <t>サカイデ</t>
    </rPh>
    <phoneticPr fontId="21"/>
  </si>
  <si>
    <t>坂出商業高等学校</t>
    <rPh sb="0" eb="2">
      <t>サカイデ</t>
    </rPh>
    <rPh sb="2" eb="4">
      <t>ショウギョウ</t>
    </rPh>
    <phoneticPr fontId="21"/>
  </si>
  <si>
    <t>坂出商業</t>
    <rPh sb="0" eb="2">
      <t>サカイデ</t>
    </rPh>
    <rPh sb="2" eb="4">
      <t>ショウギョウ</t>
    </rPh>
    <phoneticPr fontId="21"/>
  </si>
  <si>
    <t>坂出第一高等学校</t>
    <rPh sb="0" eb="2">
      <t>サカイデ</t>
    </rPh>
    <rPh sb="2" eb="4">
      <t>ダイイチ</t>
    </rPh>
    <phoneticPr fontId="21"/>
  </si>
  <si>
    <t>坂出第一</t>
    <rPh sb="0" eb="2">
      <t>サカイデ</t>
    </rPh>
    <rPh sb="2" eb="4">
      <t>ダイイチ</t>
    </rPh>
    <phoneticPr fontId="21"/>
  </si>
  <si>
    <t>坂出工業高等学校</t>
    <rPh sb="0" eb="2">
      <t>サカイデ</t>
    </rPh>
    <rPh sb="2" eb="4">
      <t>コウギョウ</t>
    </rPh>
    <phoneticPr fontId="21"/>
  </si>
  <si>
    <t>坂出工業</t>
    <rPh sb="0" eb="2">
      <t>サカイデ</t>
    </rPh>
    <rPh sb="2" eb="4">
      <t>コウギョウ</t>
    </rPh>
    <phoneticPr fontId="21"/>
  </si>
  <si>
    <t>丸亀</t>
    <rPh sb="0" eb="2">
      <t>マルガメ</t>
    </rPh>
    <phoneticPr fontId="21"/>
  </si>
  <si>
    <t>丸亀城西高等学校</t>
    <rPh sb="0" eb="2">
      <t>マルガメ</t>
    </rPh>
    <rPh sb="2" eb="4">
      <t>ジョウセイ</t>
    </rPh>
    <phoneticPr fontId="21"/>
  </si>
  <si>
    <t>丸亀城西</t>
    <rPh sb="0" eb="2">
      <t>マルガメ</t>
    </rPh>
    <rPh sb="2" eb="4">
      <t>ジョウセイ</t>
    </rPh>
    <phoneticPr fontId="21"/>
  </si>
  <si>
    <t>大手前丸亀高等学校</t>
    <rPh sb="0" eb="3">
      <t>オオテマエ</t>
    </rPh>
    <rPh sb="3" eb="5">
      <t>マルガメ</t>
    </rPh>
    <rPh sb="5" eb="7">
      <t>コウトウ</t>
    </rPh>
    <phoneticPr fontId="21"/>
  </si>
  <si>
    <t>大手前丸亀</t>
    <rPh sb="0" eb="3">
      <t>オオテマエ</t>
    </rPh>
    <rPh sb="3" eb="5">
      <t>マルガメ</t>
    </rPh>
    <phoneticPr fontId="21"/>
  </si>
  <si>
    <t>藤井高等学校</t>
    <rPh sb="0" eb="2">
      <t>フジイ</t>
    </rPh>
    <rPh sb="2" eb="4">
      <t>コウトウ</t>
    </rPh>
    <phoneticPr fontId="21"/>
  </si>
  <si>
    <t>藤井</t>
    <rPh sb="0" eb="2">
      <t>フジイ</t>
    </rPh>
    <phoneticPr fontId="21"/>
  </si>
  <si>
    <t>多度津高等学校</t>
    <rPh sb="0" eb="3">
      <t>タドツ</t>
    </rPh>
    <rPh sb="3" eb="5">
      <t>コウトウ</t>
    </rPh>
    <phoneticPr fontId="21"/>
  </si>
  <si>
    <t>多度津</t>
    <rPh sb="0" eb="3">
      <t>タドツ</t>
    </rPh>
    <phoneticPr fontId="21"/>
  </si>
  <si>
    <t>善通寺第一高等学校</t>
    <rPh sb="0" eb="3">
      <t>ゼンツウジ</t>
    </rPh>
    <rPh sb="3" eb="5">
      <t>ダイイチ</t>
    </rPh>
    <phoneticPr fontId="21"/>
  </si>
  <si>
    <t>善通寺第一</t>
    <rPh sb="0" eb="3">
      <t>ゼンツウジ</t>
    </rPh>
    <rPh sb="3" eb="5">
      <t>ダイイチ</t>
    </rPh>
    <phoneticPr fontId="21"/>
  </si>
  <si>
    <t>尽誠学園高等学校</t>
    <rPh sb="0" eb="4">
      <t>ジンセイガクエン</t>
    </rPh>
    <phoneticPr fontId="21"/>
  </si>
  <si>
    <t>尽誠学園</t>
    <rPh sb="0" eb="4">
      <t>ジンセイガクエン</t>
    </rPh>
    <phoneticPr fontId="21"/>
  </si>
  <si>
    <t>琴平高等学校</t>
    <rPh sb="0" eb="2">
      <t>コトヒラ</t>
    </rPh>
    <phoneticPr fontId="21"/>
  </si>
  <si>
    <t>琴平</t>
    <rPh sb="0" eb="2">
      <t>コトヒラ</t>
    </rPh>
    <phoneticPr fontId="21"/>
  </si>
  <si>
    <t>高瀬高等学校</t>
    <rPh sb="0" eb="2">
      <t>タカセ</t>
    </rPh>
    <phoneticPr fontId="21"/>
  </si>
  <si>
    <t>高瀬</t>
    <rPh sb="0" eb="2">
      <t>タカセ</t>
    </rPh>
    <phoneticPr fontId="21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</si>
  <si>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21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</si>
  <si>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21"/>
  </si>
  <si>
    <t>笠田高等学校</t>
    <rPh sb="0" eb="1">
      <t>カサ</t>
    </rPh>
    <rPh sb="1" eb="2">
      <t>タ</t>
    </rPh>
    <phoneticPr fontId="21"/>
  </si>
  <si>
    <t>笠田</t>
    <rPh sb="0" eb="1">
      <t>カサ</t>
    </rPh>
    <rPh sb="1" eb="2">
      <t>タ</t>
    </rPh>
    <phoneticPr fontId="21"/>
  </si>
  <si>
    <t>観音寺第一高等学校</t>
    <rPh sb="0" eb="3">
      <t>カンオンジ</t>
    </rPh>
    <rPh sb="3" eb="5">
      <t>ダイイチ</t>
    </rPh>
    <phoneticPr fontId="21"/>
  </si>
  <si>
    <t>観音寺第一</t>
    <rPh sb="0" eb="3">
      <t>カンオンジ</t>
    </rPh>
    <rPh sb="3" eb="5">
      <t>ダイイチ</t>
    </rPh>
    <phoneticPr fontId="21"/>
  </si>
  <si>
    <t>観音寺総合高等学校</t>
    <rPh sb="0" eb="3">
      <t>カンオンジ</t>
    </rPh>
    <rPh sb="3" eb="5">
      <t>ソウゴウ</t>
    </rPh>
    <rPh sb="5" eb="7">
      <t>コウトウ</t>
    </rPh>
    <phoneticPr fontId="21"/>
  </si>
  <si>
    <t>観音寺総合</t>
    <rPh sb="0" eb="3">
      <t>カンオンジ</t>
    </rPh>
    <rPh sb="3" eb="5">
      <t>ソウゴウ</t>
    </rPh>
    <phoneticPr fontId="21"/>
  </si>
  <si>
    <t>聾学校</t>
    <rPh sb="0" eb="1">
      <t>ロウ</t>
    </rPh>
    <rPh sb="1" eb="3">
      <t>ガッコウ</t>
    </rPh>
    <phoneticPr fontId="21"/>
  </si>
  <si>
    <t>聾</t>
    <rPh sb="0" eb="1">
      <t>ロウ</t>
    </rPh>
    <phoneticPr fontId="21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</si>
  <si>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21"/>
  </si>
  <si>
    <t>禅林</t>
    <rPh sb="0" eb="2">
      <t>ゼンリン</t>
    </rPh>
    <phoneticPr fontId="21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</si>
  <si>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21"/>
  </si>
  <si>
    <t>星槎</t>
    <rPh sb="0" eb="2">
      <t>セイサ</t>
    </rPh>
    <phoneticPr fontId="4"/>
  </si>
  <si>
    <t>香川高専高松キャンパス</t>
    <rPh sb="0" eb="2">
      <t>カガワ</t>
    </rPh>
    <rPh sb="2" eb="4">
      <t>コウセン</t>
    </rPh>
    <rPh sb="4" eb="6">
      <t>タカマツ</t>
    </rPh>
    <phoneticPr fontId="21"/>
  </si>
  <si>
    <t>香川高専高松</t>
    <rPh sb="0" eb="2">
      <t>カガワ</t>
    </rPh>
    <rPh sb="2" eb="4">
      <t>コウセン</t>
    </rPh>
    <rPh sb="4" eb="6">
      <t>タカマツ</t>
    </rPh>
    <phoneticPr fontId="21"/>
  </si>
  <si>
    <t>香川高専詫間キャンパス</t>
    <rPh sb="0" eb="2">
      <t>カガワ</t>
    </rPh>
    <rPh sb="2" eb="4">
      <t>コウセン</t>
    </rPh>
    <rPh sb="4" eb="6">
      <t>タクマ</t>
    </rPh>
    <phoneticPr fontId="21"/>
  </si>
  <si>
    <t>香川高専詫間</t>
    <rPh sb="0" eb="2">
      <t>カガワ</t>
    </rPh>
    <rPh sb="2" eb="4">
      <t>コウセン</t>
    </rPh>
    <rPh sb="4" eb="6">
      <t>タクマ</t>
    </rPh>
    <phoneticPr fontId="21"/>
  </si>
  <si>
    <t>プログラム用メンバー表の提出は、メールでの返信をお願いします。</t>
    <phoneticPr fontId="2"/>
  </si>
  <si>
    <t>チームの抱負は必要ありません。</t>
    <phoneticPr fontId="2"/>
  </si>
  <si>
    <t>山本まで</t>
    <phoneticPr fontId="2"/>
  </si>
  <si>
    <t>年</t>
  </si>
  <si>
    <t>　学校長</t>
  </si>
  <si>
    <t>BS学校</t>
  </si>
  <si>
    <t>BS姓</t>
  </si>
  <si>
    <t>BS名</t>
  </si>
  <si>
    <t>BS同姓</t>
  </si>
  <si>
    <t>BD学校</t>
  </si>
  <si>
    <t>BD姓</t>
  </si>
  <si>
    <t>BD名</t>
  </si>
  <si>
    <t>BD同姓1</t>
  </si>
  <si>
    <t>BD同姓2</t>
  </si>
  <si>
    <t>GS学校</t>
  </si>
  <si>
    <t>GS姓</t>
  </si>
  <si>
    <t>GS名</t>
  </si>
  <si>
    <t>GS同姓</t>
  </si>
  <si>
    <t>GD学校</t>
  </si>
  <si>
    <t>GD姓</t>
  </si>
  <si>
    <t>GD名</t>
  </si>
  <si>
    <t>GD同姓1</t>
  </si>
  <si>
    <t>GD同姓2</t>
  </si>
  <si>
    <r>
      <t>　　監督・コーチを含む学校長が認めた引率者全員を記入のこと。　</t>
    </r>
    <r>
      <rPr>
        <b/>
        <sz val="11"/>
        <color rgb="FFFF0000"/>
        <rFont val="ＭＳ Ｐゴシック"/>
        <family val="3"/>
        <charset val="128"/>
      </rPr>
      <t>女子の運営希望は （　　） 書き</t>
    </r>
    <r>
      <rPr>
        <sz val="11"/>
        <rFont val="ＭＳ Ｐゴシック"/>
        <family val="3"/>
        <charset val="128"/>
      </rPr>
      <t>にして下さい。</t>
    </r>
    <phoneticPr fontId="2"/>
  </si>
  <si>
    <r>
      <t>　　監督・コーチを含む学校長が認めた引率者全員を記入のこと。　</t>
    </r>
    <r>
      <rPr>
        <b/>
        <sz val="11"/>
        <color rgb="FFFF0000"/>
        <rFont val="ＭＳ Ｐゴシック"/>
        <family val="3"/>
        <charset val="128"/>
      </rPr>
      <t>男子の運営希望は （　　） 書き</t>
    </r>
    <r>
      <rPr>
        <sz val="11"/>
        <rFont val="ＭＳ Ｐゴシック"/>
        <family val="3"/>
        <charset val="128"/>
      </rPr>
      <t>にして下さい。</t>
    </r>
    <rPh sb="31" eb="32">
      <t>オトコ</t>
    </rPh>
    <phoneticPr fontId="2"/>
  </si>
  <si>
    <t>人数（男）</t>
    <rPh sb="0" eb="2">
      <t>ニンズウ</t>
    </rPh>
    <rPh sb="3" eb="4">
      <t>オトコ</t>
    </rPh>
    <phoneticPr fontId="2"/>
  </si>
  <si>
    <t>人数（女）</t>
    <rPh sb="0" eb="2">
      <t>ニンズウ</t>
    </rPh>
    <rPh sb="3" eb="4">
      <t>オンナ</t>
    </rPh>
    <phoneticPr fontId="2"/>
  </si>
  <si>
    <t>BSランク</t>
    <phoneticPr fontId="2"/>
  </si>
  <si>
    <t>BDランク</t>
    <phoneticPr fontId="2"/>
  </si>
  <si>
    <t>GSランク</t>
    <phoneticPr fontId="2"/>
  </si>
  <si>
    <t>GDランク</t>
    <phoneticPr fontId="2"/>
  </si>
  <si>
    <t>津　田</t>
  </si>
  <si>
    <t>寒　川</t>
  </si>
  <si>
    <t>石　田</t>
  </si>
  <si>
    <t>志　度</t>
  </si>
  <si>
    <t>三　木</t>
  </si>
  <si>
    <t>高　松</t>
  </si>
  <si>
    <t>英　明</t>
  </si>
  <si>
    <t>農　経</t>
  </si>
  <si>
    <t>飯　山</t>
  </si>
  <si>
    <t>坂　出</t>
  </si>
  <si>
    <t>丸　亀</t>
  </si>
  <si>
    <t>藤　井</t>
  </si>
  <si>
    <t>善　一</t>
  </si>
  <si>
    <t>尽　誠</t>
  </si>
  <si>
    <t>琴　平</t>
  </si>
  <si>
    <t>高　瀬</t>
  </si>
  <si>
    <t>笠　田</t>
  </si>
  <si>
    <t>観　一</t>
  </si>
  <si>
    <t>禅　林</t>
  </si>
  <si>
    <t>星　槎</t>
  </si>
  <si>
    <t>学校名1</t>
    <rPh sb="0" eb="2">
      <t>ガッコウ</t>
    </rPh>
    <rPh sb="2" eb="3">
      <t>メイ</t>
    </rPh>
    <phoneticPr fontId="2"/>
  </si>
  <si>
    <t>学校名2</t>
    <rPh sb="0" eb="3">
      <t>ガッコウメイ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</si>
</sst>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[$-411]ggge&quot;年&quot;m&quot;月&quot;d&quot;日&quot;;@"/>
    <numFmt numFmtId="178" formatCode="[$-411]ge\.m\.d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6"/>
      <color rgb="FF00B0F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center" shrinkToFit="1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>
      <alignment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11" xfId="0" quotePrefix="1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109" xfId="0" applyFont="1" applyBorder="1" applyAlignment="1" applyProtection="1">
      <alignment horizontal="center" vertical="center" shrinkToFit="1"/>
      <protection locked="0"/>
    </xf>
    <xf numFmtId="0" fontId="5" fillId="0" borderId="110" xfId="0" applyFont="1" applyBorder="1" applyAlignment="1" applyProtection="1">
      <alignment horizontal="center" vertical="center" shrinkToFit="1"/>
      <protection locked="0"/>
    </xf>
    <xf numFmtId="0" fontId="6" fillId="0" borderId="109" xfId="0" applyFont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 applyProtection="1">
      <alignment horizontal="center" vertical="center" shrinkToFit="1"/>
      <protection locked="0"/>
    </xf>
    <xf numFmtId="0" fontId="5" fillId="0" borderId="113" xfId="0" applyFont="1" applyBorder="1" applyAlignment="1" applyProtection="1">
      <alignment horizontal="center" vertical="center" shrinkToFit="1"/>
      <protection locked="0"/>
    </xf>
    <xf numFmtId="0" fontId="6" fillId="0" borderId="1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9" xfId="0" quotePrefix="1" applyFont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  <xf numFmtId="49" fontId="10" fillId="0" borderId="62" xfId="0" applyNumberFormat="1" applyFont="1" applyBorder="1" applyAlignment="1">
      <alignment horizontal="center" vertical="center" shrinkToFit="1"/>
    </xf>
    <xf numFmtId="49" fontId="10" fillId="0" borderId="62" xfId="0" quotePrefix="1" applyNumberFormat="1" applyFont="1" applyBorder="1" applyAlignment="1">
      <alignment horizontal="center" vertical="center" shrinkToFit="1"/>
    </xf>
    <xf numFmtId="0" fontId="5" fillId="0" borderId="17" xfId="0" quotePrefix="1" applyFont="1" applyBorder="1" applyAlignment="1">
      <alignment horizontal="center" vertical="center"/>
    </xf>
    <xf numFmtId="57" fontId="0" fillId="0" borderId="5" xfId="0" applyNumberFormat="1" applyBorder="1" applyAlignment="1">
      <alignment horizontal="center" vertical="center" shrinkToFit="1"/>
    </xf>
    <xf numFmtId="49" fontId="10" fillId="0" borderId="55" xfId="0" applyNumberFormat="1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5" fillId="5" borderId="17" xfId="0" quotePrefix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57" fontId="0" fillId="5" borderId="5" xfId="0" applyNumberFormat="1" applyFill="1" applyBorder="1" applyAlignment="1">
      <alignment horizontal="center" vertical="center" shrinkToFit="1"/>
    </xf>
    <xf numFmtId="49" fontId="10" fillId="5" borderId="55" xfId="0" applyNumberFormat="1" applyFont="1" applyFill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5" fillId="0" borderId="74" xfId="0" applyFont="1" applyBorder="1" applyAlignment="1">
      <alignment horizontal="center" vertical="center"/>
    </xf>
    <xf numFmtId="0" fontId="5" fillId="0" borderId="18" xfId="0" quotePrefix="1" applyFont="1" applyBorder="1">
      <alignment vertical="center"/>
    </xf>
    <xf numFmtId="57" fontId="0" fillId="0" borderId="45" xfId="0" applyNumberFormat="1" applyBorder="1" applyAlignment="1">
      <alignment vertical="center" shrinkToFit="1"/>
    </xf>
    <xf numFmtId="0" fontId="5" fillId="0" borderId="46" xfId="0" applyFon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45" xfId="0" applyFont="1" applyBorder="1">
      <alignment vertical="center"/>
    </xf>
    <xf numFmtId="49" fontId="10" fillId="0" borderId="63" xfId="0" applyNumberFormat="1" applyFont="1" applyBorder="1" applyAlignment="1">
      <alignment vertical="center" shrinkToFit="1"/>
    </xf>
    <xf numFmtId="0" fontId="5" fillId="0" borderId="47" xfId="0" quotePrefix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5" fillId="0" borderId="17" xfId="0" quotePrefix="1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5" fillId="0" borderId="108" xfId="0" quotePrefix="1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5" fillId="0" borderId="20" xfId="0" quotePrefix="1" applyFont="1" applyBorder="1">
      <alignment vertical="center"/>
    </xf>
    <xf numFmtId="0" fontId="5" fillId="0" borderId="21" xfId="0" applyFont="1" applyBorder="1" applyAlignment="1">
      <alignment horizontal="center" vertical="center" shrinkToFit="1"/>
    </xf>
    <xf numFmtId="49" fontId="5" fillId="0" borderId="56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115" xfId="0" applyFont="1" applyBorder="1" applyAlignment="1">
      <alignment horizontal="center" vertical="center"/>
    </xf>
    <xf numFmtId="177" fontId="5" fillId="0" borderId="0" xfId="0" applyNumberFormat="1" applyFont="1" applyAlignment="1"/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5" fillId="0" borderId="52" xfId="0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88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88" xfId="0" applyBorder="1" applyAlignment="1">
      <alignment vertical="top" wrapText="1"/>
    </xf>
    <xf numFmtId="0" fontId="0" fillId="0" borderId="88" xfId="0" applyBorder="1">
      <alignment vertical="center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178" fontId="0" fillId="0" borderId="5" xfId="0" applyNumberFormat="1" applyBorder="1" applyAlignment="1" applyProtection="1">
      <alignment horizontal="center" vertical="center" shrinkToFit="1"/>
      <protection locked="0"/>
    </xf>
    <xf numFmtId="178" fontId="0" fillId="0" borderId="45" xfId="0" applyNumberFormat="1" applyBorder="1" applyAlignment="1" applyProtection="1">
      <alignment vertical="center" shrinkToFit="1"/>
      <protection locked="0"/>
    </xf>
    <xf numFmtId="178" fontId="5" fillId="0" borderId="5" xfId="0" applyNumberFormat="1" applyFont="1" applyBorder="1" applyAlignment="1" applyProtection="1">
      <alignment horizontal="center" vertical="center" shrinkToFit="1"/>
      <protection locked="0"/>
    </xf>
    <xf numFmtId="178" fontId="5" fillId="0" borderId="21" xfId="0" applyNumberFormat="1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0" fillId="0" borderId="62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center" vertical="center" shrinkToFit="1"/>
      <protection locked="0"/>
    </xf>
    <xf numFmtId="0" fontId="10" fillId="0" borderId="63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19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5" fillId="0" borderId="108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vertical="top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9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6" fillId="0" borderId="0" xfId="0" applyFont="1" applyAlignment="1" applyProtection="1">
      <alignment vertical="top"/>
    </xf>
    <xf numFmtId="0" fontId="0" fillId="0" borderId="0" xfId="0" applyAlignment="1" applyProtection="1">
      <alignment horizontal="distributed" vertical="center" justifyLastLine="1"/>
    </xf>
    <xf numFmtId="0" fontId="0" fillId="0" borderId="0" xfId="0" applyProtection="1">
      <alignment vertical="center"/>
    </xf>
    <xf numFmtId="0" fontId="0" fillId="0" borderId="64" xfId="0" applyBorder="1" applyAlignment="1" applyProtection="1">
      <alignment horizontal="center" vertical="center" shrinkToFit="1"/>
    </xf>
    <xf numFmtId="0" fontId="0" fillId="0" borderId="53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 shrinkToFit="1"/>
    </xf>
    <xf numFmtId="0" fontId="6" fillId="0" borderId="71" xfId="0" applyFont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7" fillId="0" borderId="0" xfId="0" quotePrefix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17" fillId="0" borderId="65" xfId="0" applyFont="1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17" fillId="0" borderId="65" xfId="0" quotePrefix="1" applyFont="1" applyBorder="1" applyProtection="1">
      <alignment vertical="center"/>
    </xf>
    <xf numFmtId="0" fontId="0" fillId="0" borderId="5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 shrinkToFit="1"/>
    </xf>
    <xf numFmtId="0" fontId="6" fillId="0" borderId="56" xfId="0" applyFon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distributed" textRotation="255" justifyLastLine="1"/>
    </xf>
    <xf numFmtId="0" fontId="2" fillId="0" borderId="57" xfId="0" applyFont="1" applyBorder="1" applyAlignment="1" applyProtection="1">
      <alignment horizontal="center" vertical="center" wrapText="1" shrinkToFit="1"/>
    </xf>
    <xf numFmtId="0" fontId="0" fillId="0" borderId="57" xfId="0" applyBorder="1" applyAlignment="1" applyProtection="1">
      <alignment horizontal="centerContinuous" vertical="center"/>
    </xf>
    <xf numFmtId="0" fontId="0" fillId="0" borderId="57" xfId="0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distributed" textRotation="255" justifyLastLine="1"/>
    </xf>
    <xf numFmtId="0" fontId="2" fillId="0" borderId="0" xfId="0" applyFont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 justifyLastLine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Continuous" vertical="center"/>
    </xf>
    <xf numFmtId="0" fontId="3" fillId="0" borderId="0" xfId="0" applyFont="1" applyAlignment="1" applyProtection="1">
      <alignment horizontal="distributed" vertical="center" justifyLastLine="1"/>
    </xf>
    <xf numFmtId="0" fontId="0" fillId="0" borderId="64" xfId="0" quotePrefix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distributed" vertical="center"/>
    </xf>
    <xf numFmtId="0" fontId="11" fillId="0" borderId="5" xfId="0" applyFont="1" applyBorder="1" applyAlignment="1" applyProtection="1">
      <alignment horizontal="distributed" vertical="center" shrinkToFit="1"/>
    </xf>
    <xf numFmtId="0" fontId="0" fillId="0" borderId="5" xfId="0" applyBorder="1" applyAlignment="1" applyProtection="1">
      <alignment horizontal="distributed" vertical="center" shrinkToFit="1"/>
    </xf>
    <xf numFmtId="0" fontId="0" fillId="0" borderId="21" xfId="0" applyBorder="1" applyAlignment="1" applyProtection="1">
      <alignment horizontal="distributed" vertical="center" shrinkToFit="1"/>
    </xf>
    <xf numFmtId="176" fontId="1" fillId="0" borderId="0" xfId="1" applyNumberFormat="1" applyAlignment="1">
      <alignment horizontal="center" vertical="center" shrinkToFit="1"/>
    </xf>
    <xf numFmtId="176" fontId="1" fillId="0" borderId="0" xfId="1" applyNumberFormat="1" applyAlignment="1">
      <alignment shrinkToFit="1"/>
    </xf>
    <xf numFmtId="176" fontId="1" fillId="2" borderId="0" xfId="1" applyNumberFormat="1" applyFill="1" applyAlignment="1">
      <alignment horizontal="center" vertical="center" shrinkToFit="1"/>
    </xf>
    <xf numFmtId="176" fontId="1" fillId="3" borderId="0" xfId="1" applyNumberFormat="1" applyFill="1" applyAlignment="1">
      <alignment horizontal="center" vertical="center" shrinkToFit="1"/>
    </xf>
    <xf numFmtId="176" fontId="1" fillId="3" borderId="0" xfId="1" applyNumberFormat="1" applyFill="1" applyAlignment="1">
      <alignment vertical="center" shrinkToFit="1"/>
    </xf>
    <xf numFmtId="0" fontId="17" fillId="0" borderId="0" xfId="0" quotePrefix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6" borderId="0" xfId="0" applyFont="1" applyFill="1" applyAlignment="1" applyProtection="1">
      <alignment vertical="center"/>
    </xf>
    <xf numFmtId="0" fontId="5" fillId="5" borderId="5" xfId="0" applyFont="1" applyFill="1" applyBorder="1" applyAlignment="1" applyProtection="1">
      <alignment horizontal="center" vertical="center"/>
      <protection locked="0"/>
    </xf>
    <xf numFmtId="178" fontId="0" fillId="5" borderId="5" xfId="0" applyNumberFormat="1" applyFill="1" applyBorder="1" applyAlignment="1" applyProtection="1">
      <alignment horizontal="center" vertical="center" shrinkToFit="1"/>
      <protection locked="0"/>
    </xf>
    <xf numFmtId="0" fontId="10" fillId="5" borderId="55" xfId="0" applyFont="1" applyFill="1" applyBorder="1" applyAlignment="1" applyProtection="1">
      <alignment horizontal="center" vertical="center" shrinkToFit="1"/>
      <protection locked="0"/>
    </xf>
    <xf numFmtId="177" fontId="5" fillId="0" borderId="0" xfId="0" applyNumberFormat="1" applyFont="1" applyAlignment="1" applyProtection="1"/>
    <xf numFmtId="0" fontId="5" fillId="0" borderId="0" xfId="0" applyFont="1" applyAlignment="1" applyProtection="1">
      <alignment horizontal="left"/>
    </xf>
    <xf numFmtId="0" fontId="5" fillId="0" borderId="52" xfId="0" applyFont="1" applyBorder="1" applyProtection="1">
      <alignment vertical="center"/>
    </xf>
    <xf numFmtId="0" fontId="3" fillId="0" borderId="5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19" xfId="0" quotePrefix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57" fontId="0" fillId="0" borderId="6" xfId="0" applyNumberFormat="1" applyBorder="1" applyAlignment="1" applyProtection="1">
      <alignment horizontal="center" vertical="center" shrinkToFit="1"/>
    </xf>
    <xf numFmtId="49" fontId="10" fillId="0" borderId="62" xfId="0" quotePrefix="1" applyNumberFormat="1" applyFont="1" applyBorder="1" applyAlignment="1" applyProtection="1">
      <alignment horizontal="center" vertical="center" shrinkToFit="1"/>
    </xf>
    <xf numFmtId="0" fontId="5" fillId="0" borderId="17" xfId="0" quotePrefix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57" fontId="0" fillId="0" borderId="5" xfId="0" applyNumberFormat="1" applyBorder="1" applyAlignment="1" applyProtection="1">
      <alignment horizontal="center" vertical="center" shrinkToFit="1"/>
    </xf>
    <xf numFmtId="49" fontId="10" fillId="0" borderId="55" xfId="0" applyNumberFormat="1" applyFont="1" applyBorder="1" applyAlignment="1" applyProtection="1">
      <alignment horizontal="center" vertical="center" shrinkToFit="1"/>
    </xf>
    <xf numFmtId="0" fontId="5" fillId="0" borderId="58" xfId="0" applyFont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5" fillId="5" borderId="17" xfId="0" quotePrefix="1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57" fontId="0" fillId="5" borderId="5" xfId="0" applyNumberFormat="1" applyFill="1" applyBorder="1" applyAlignment="1" applyProtection="1">
      <alignment horizontal="center" vertical="center" shrinkToFit="1"/>
    </xf>
    <xf numFmtId="49" fontId="10" fillId="5" borderId="55" xfId="0" applyNumberFormat="1" applyFont="1" applyFill="1" applyBorder="1" applyAlignment="1" applyProtection="1">
      <alignment horizontal="center" vertical="center" shrinkToFit="1"/>
    </xf>
    <xf numFmtId="0" fontId="11" fillId="0" borderId="91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5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 shrinkToFit="1"/>
    </xf>
    <xf numFmtId="0" fontId="5" fillId="0" borderId="74" xfId="0" applyFont="1" applyBorder="1" applyAlignment="1" applyProtection="1">
      <alignment horizontal="center" vertical="center"/>
    </xf>
    <xf numFmtId="0" fontId="5" fillId="0" borderId="18" xfId="0" quotePrefix="1" applyFont="1" applyBorder="1" applyProtection="1">
      <alignment vertical="center"/>
    </xf>
    <xf numFmtId="0" fontId="5" fillId="0" borderId="45" xfId="0" applyFont="1" applyBorder="1" applyProtection="1">
      <alignment vertical="center"/>
    </xf>
    <xf numFmtId="57" fontId="0" fillId="0" borderId="45" xfId="0" applyNumberFormat="1" applyBorder="1" applyAlignment="1" applyProtection="1">
      <alignment vertical="center" shrinkToFit="1"/>
    </xf>
    <xf numFmtId="49" fontId="10" fillId="0" borderId="63" xfId="0" applyNumberFormat="1" applyFont="1" applyBorder="1" applyAlignment="1" applyProtection="1">
      <alignment vertical="center" shrinkToFit="1"/>
    </xf>
    <xf numFmtId="0" fontId="5" fillId="0" borderId="31" xfId="0" applyFont="1" applyBorder="1" applyProtection="1">
      <alignment vertical="center"/>
    </xf>
    <xf numFmtId="0" fontId="5" fillId="0" borderId="17" xfId="0" quotePrefix="1" applyFont="1" applyBorder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right" vertical="center"/>
    </xf>
    <xf numFmtId="0" fontId="5" fillId="0" borderId="38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</xf>
    <xf numFmtId="49" fontId="10" fillId="0" borderId="62" xfId="0" applyNumberFormat="1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</xf>
    <xf numFmtId="49" fontId="5" fillId="0" borderId="55" xfId="0" applyNumberFormat="1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/>
    </xf>
    <xf numFmtId="0" fontId="5" fillId="0" borderId="20" xfId="0" quotePrefix="1" applyFont="1" applyBorder="1" applyProtection="1">
      <alignment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shrinkToFit="1"/>
    </xf>
    <xf numFmtId="49" fontId="5" fillId="0" borderId="56" xfId="0" applyNumberFormat="1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51" xfId="0" applyFont="1" applyBorder="1" applyAlignment="1" applyProtection="1">
      <alignment horizontal="center" vertical="center"/>
    </xf>
    <xf numFmtId="0" fontId="5" fillId="0" borderId="20" xfId="0" quotePrefix="1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vertical="center"/>
    </xf>
    <xf numFmtId="0" fontId="5" fillId="0" borderId="0" xfId="0" quotePrefix="1" applyFont="1" applyProtection="1">
      <alignment vertical="center"/>
    </xf>
    <xf numFmtId="0" fontId="5" fillId="0" borderId="18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92" xfId="0" applyFont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79" xfId="0" quotePrefix="1" applyFont="1" applyBorder="1" applyAlignment="1">
      <alignment horizontal="center" vertical="center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11" fillId="0" borderId="97" xfId="0" applyFont="1" applyBorder="1" applyAlignment="1" applyProtection="1">
      <alignment horizontal="center" vertical="center" shrinkToFit="1"/>
      <protection locked="0"/>
    </xf>
    <xf numFmtId="0" fontId="11" fillId="0" borderId="98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</xf>
    <xf numFmtId="177" fontId="4" fillId="0" borderId="0" xfId="0" applyNumberFormat="1" applyFont="1" applyAlignment="1" applyProtection="1">
      <alignment horizontal="left"/>
    </xf>
    <xf numFmtId="0" fontId="5" fillId="0" borderId="0" xfId="0" applyFont="1" applyAlignment="1">
      <alignment wrapText="1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01" xfId="0" applyFont="1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5" fillId="0" borderId="48" xfId="0" quotePrefix="1" applyFont="1" applyBorder="1" applyAlignment="1">
      <alignment horizontal="center" vertical="center"/>
    </xf>
    <xf numFmtId="0" fontId="5" fillId="0" borderId="108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8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95" xfId="0" applyFont="1" applyBorder="1" applyAlignment="1" applyProtection="1">
      <alignment horizontal="center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>
      <alignment horizontal="center" vertical="center"/>
    </xf>
    <xf numFmtId="0" fontId="5" fillId="0" borderId="57" xfId="0" quotePrefix="1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3" fillId="0" borderId="69" xfId="0" quotePrefix="1" applyFont="1" applyFill="1" applyBorder="1" applyAlignment="1" applyProtection="1">
      <alignment horizontal="center" vertical="center"/>
      <protection locked="0"/>
    </xf>
    <xf numFmtId="0" fontId="13" fillId="0" borderId="70" xfId="0" quotePrefix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6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 applyProtection="1">
      <alignment horizontal="center" vertical="center"/>
      <protection locked="0"/>
    </xf>
    <xf numFmtId="0" fontId="5" fillId="0" borderId="118" xfId="0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 textRotation="255"/>
    </xf>
    <xf numFmtId="0" fontId="6" fillId="0" borderId="67" xfId="0" applyFont="1" applyFill="1" applyBorder="1" applyAlignment="1">
      <alignment horizontal="center" vertical="center" textRotation="255"/>
    </xf>
    <xf numFmtId="0" fontId="13" fillId="0" borderId="57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 textRotation="255" wrapText="1"/>
    </xf>
    <xf numFmtId="0" fontId="6" fillId="0" borderId="70" xfId="0" applyFont="1" applyFill="1" applyBorder="1" applyAlignment="1">
      <alignment horizontal="center" vertical="center" textRotation="255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22" fillId="0" borderId="73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86" xfId="0" applyFont="1" applyBorder="1" applyAlignment="1" applyProtection="1">
      <alignment horizontal="center" vertical="center" shrinkToFit="1"/>
      <protection locked="0"/>
    </xf>
    <xf numFmtId="0" fontId="5" fillId="0" borderId="119" xfId="0" applyFont="1" applyFill="1" applyBorder="1" applyAlignment="1">
      <alignment horizontal="left" vertical="center"/>
    </xf>
    <xf numFmtId="0" fontId="5" fillId="0" borderId="120" xfId="0" applyFont="1" applyFill="1" applyBorder="1" applyAlignment="1">
      <alignment horizontal="left" vertical="center"/>
    </xf>
    <xf numFmtId="0" fontId="5" fillId="0" borderId="121" xfId="0" applyFont="1" applyFill="1" applyBorder="1" applyAlignment="1">
      <alignment horizontal="left" vertical="center"/>
    </xf>
    <xf numFmtId="0" fontId="5" fillId="0" borderId="122" xfId="0" applyFont="1" applyFill="1" applyBorder="1" applyAlignment="1" applyProtection="1">
      <alignment horizontal="center" vertical="center"/>
      <protection locked="0"/>
    </xf>
    <xf numFmtId="0" fontId="5" fillId="0" borderId="120" xfId="0" applyFont="1" applyFill="1" applyBorder="1" applyAlignment="1" applyProtection="1">
      <alignment horizontal="center" vertical="center"/>
      <protection locked="0"/>
    </xf>
    <xf numFmtId="0" fontId="5" fillId="0" borderId="12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" fillId="0" borderId="18" xfId="0" quotePrefix="1" applyFont="1" applyBorder="1" applyAlignment="1" applyProtection="1">
      <alignment horizontal="center" vertical="center"/>
    </xf>
    <xf numFmtId="0" fontId="5" fillId="0" borderId="19" xfId="0" quotePrefix="1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68" xfId="0" applyFont="1" applyBorder="1" applyAlignment="1">
      <alignment horizont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15" fillId="0" borderId="68" xfId="0" applyFont="1" applyBorder="1" applyAlignment="1" applyProtection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5" fillId="0" borderId="8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14" fillId="0" borderId="72" xfId="0" quotePrefix="1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 wrapText="1" shrinkToFit="1"/>
    </xf>
    <xf numFmtId="0" fontId="6" fillId="0" borderId="0" xfId="0" applyFont="1" applyAlignment="1" applyProtection="1">
      <alignment horizontal="center" vertical="top" shrinkToFit="1"/>
    </xf>
    <xf numFmtId="0" fontId="1" fillId="0" borderId="1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7" xfId="0" quotePrefix="1" applyFont="1" applyBorder="1" applyAlignment="1" applyProtection="1">
      <alignment horizontal="center" vertical="center" wrapText="1"/>
    </xf>
    <xf numFmtId="0" fontId="5" fillId="0" borderId="68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53" xfId="0" applyFont="1" applyBorder="1" applyAlignment="1" applyProtection="1">
      <alignment horizontal="center" vertical="center" wrapText="1"/>
    </xf>
    <xf numFmtId="0" fontId="5" fillId="0" borderId="104" xfId="0" applyFont="1" applyBorder="1" applyAlignment="1" applyProtection="1">
      <alignment horizontal="center" vertical="center" wrapText="1"/>
    </xf>
    <xf numFmtId="0" fontId="5" fillId="0" borderId="105" xfId="0" applyFont="1" applyBorder="1" applyAlignment="1" applyProtection="1">
      <alignment horizontal="center" vertical="center"/>
    </xf>
    <xf numFmtId="0" fontId="5" fillId="0" borderId="66" xfId="0" applyFont="1" applyBorder="1" applyAlignment="1" applyProtection="1">
      <alignment horizontal="center" vertical="center" wrapText="1"/>
    </xf>
    <xf numFmtId="0" fontId="5" fillId="0" borderId="79" xfId="0" applyFont="1" applyBorder="1" applyAlignment="1" applyProtection="1">
      <alignment horizontal="center" vertical="center" wrapText="1"/>
    </xf>
    <xf numFmtId="0" fontId="5" fillId="0" borderId="54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5" fillId="0" borderId="85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6" fillId="4" borderId="66" xfId="0" applyFont="1" applyFill="1" applyBorder="1" applyAlignment="1" applyProtection="1">
      <alignment horizontal="center" vertical="center" textRotation="255"/>
    </xf>
    <xf numFmtId="0" fontId="6" fillId="4" borderId="67" xfId="0" applyFont="1" applyFill="1" applyBorder="1" applyAlignment="1" applyProtection="1">
      <alignment horizontal="center" vertical="center" textRotation="255"/>
    </xf>
    <xf numFmtId="0" fontId="14" fillId="4" borderId="73" xfId="0" applyFont="1" applyFill="1" applyBorder="1" applyAlignment="1" applyProtection="1">
      <alignment horizontal="center" vertical="center"/>
    </xf>
    <xf numFmtId="0" fontId="14" fillId="4" borderId="75" xfId="0" applyFont="1" applyFill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 shrinkToFit="1"/>
    </xf>
    <xf numFmtId="0" fontId="4" fillId="0" borderId="71" xfId="0" applyFont="1" applyBorder="1" applyAlignment="1" applyProtection="1">
      <alignment horizontal="center" vertical="center" shrinkToFit="1"/>
    </xf>
    <xf numFmtId="0" fontId="5" fillId="0" borderId="56" xfId="0" applyFont="1" applyBorder="1" applyAlignment="1" applyProtection="1">
      <alignment horizontal="center" vertical="center"/>
    </xf>
    <xf numFmtId="0" fontId="8" fillId="0" borderId="72" xfId="0" applyFont="1" applyBorder="1" applyAlignment="1" applyProtection="1">
      <alignment horizontal="center" vertical="center"/>
    </xf>
    <xf numFmtId="0" fontId="8" fillId="0" borderId="73" xfId="0" applyFont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 textRotation="255"/>
    </xf>
    <xf numFmtId="0" fontId="6" fillId="0" borderId="70" xfId="0" applyFont="1" applyBorder="1" applyAlignment="1" applyProtection="1">
      <alignment horizontal="center" vertical="center" textRotation="255"/>
    </xf>
    <xf numFmtId="0" fontId="13" fillId="0" borderId="57" xfId="0" applyFont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 vertical="center"/>
    </xf>
    <xf numFmtId="0" fontId="13" fillId="0" borderId="68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left" vertical="center"/>
    </xf>
    <xf numFmtId="0" fontId="5" fillId="0" borderId="71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13" fillId="0" borderId="72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13" fillId="0" borderId="107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0" fontId="0" fillId="0" borderId="4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99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26" fillId="0" borderId="0" xfId="0" applyFont="1" applyAlignment="1">
      <alignment horizontal="left" vertical="top" wrapText="1" shrinkToFit="1"/>
    </xf>
    <xf numFmtId="0" fontId="26" fillId="0" borderId="0" xfId="0" applyFont="1" applyAlignment="1">
      <alignment horizontal="left" vertical="top" shrinkToFi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93" xfId="0" applyFont="1" applyBorder="1" applyAlignment="1" applyProtection="1">
      <alignment horizontal="center" vertical="center"/>
    </xf>
    <xf numFmtId="0" fontId="5" fillId="0" borderId="92" xfId="0" applyFont="1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02" xfId="0" applyFont="1" applyBorder="1" applyAlignment="1" applyProtection="1">
      <alignment horizontal="center" vertical="center"/>
    </xf>
    <xf numFmtId="0" fontId="11" fillId="0" borderId="91" xfId="0" applyFont="1" applyBorder="1" applyAlignment="1" applyProtection="1">
      <alignment horizontal="center" vertical="center" shrinkToFit="1"/>
    </xf>
    <xf numFmtId="0" fontId="11" fillId="0" borderId="97" xfId="0" applyFont="1" applyBorder="1" applyAlignment="1" applyProtection="1">
      <alignment horizontal="center" vertical="center" shrinkToFit="1"/>
    </xf>
    <xf numFmtId="0" fontId="11" fillId="0" borderId="98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86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78" xfId="0" applyBorder="1" applyAlignment="1" applyProtection="1">
      <alignment horizontal="center" vertical="center" wrapText="1"/>
    </xf>
    <xf numFmtId="0" fontId="0" fillId="0" borderId="80" xfId="0" applyBorder="1" applyAlignment="1" applyProtection="1">
      <alignment horizontal="center" vertical="center" wrapText="1"/>
    </xf>
    <xf numFmtId="0" fontId="0" fillId="0" borderId="81" xfId="0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/>
    </xf>
    <xf numFmtId="0" fontId="9" fillId="0" borderId="73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88" xfId="0" applyFont="1" applyBorder="1" applyAlignment="1" applyProtection="1">
      <alignment horizontal="center"/>
    </xf>
    <xf numFmtId="0" fontId="9" fillId="0" borderId="100" xfId="0" applyFont="1" applyBorder="1" applyAlignment="1" applyProtection="1">
      <alignment horizontal="center"/>
    </xf>
    <xf numFmtId="0" fontId="9" fillId="0" borderId="59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88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17" xfId="0" quotePrefix="1" applyFont="1" applyBorder="1" applyAlignment="1" applyProtection="1">
      <alignment horizontal="center" vertical="center"/>
    </xf>
    <xf numFmtId="0" fontId="5" fillId="0" borderId="48" xfId="0" quotePrefix="1" applyFont="1" applyBorder="1" applyAlignment="1" applyProtection="1">
      <alignment horizontal="center" vertical="center"/>
    </xf>
    <xf numFmtId="0" fontId="5" fillId="0" borderId="79" xfId="0" quotePrefix="1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center" vertical="center"/>
    </xf>
    <xf numFmtId="0" fontId="5" fillId="0" borderId="94" xfId="0" applyFont="1" applyBorder="1" applyAlignment="1" applyProtection="1">
      <alignment horizontal="center" vertical="center"/>
    </xf>
    <xf numFmtId="0" fontId="5" fillId="0" borderId="95" xfId="0" applyFont="1" applyBorder="1" applyAlignment="1" applyProtection="1">
      <alignment horizontal="center" vertical="center"/>
    </xf>
    <xf numFmtId="0" fontId="5" fillId="0" borderId="96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/>
    </xf>
    <xf numFmtId="0" fontId="5" fillId="0" borderId="74" xfId="0" applyFont="1" applyBorder="1" applyAlignment="1" applyProtection="1">
      <alignment horizontal="center" vertical="center"/>
    </xf>
    <xf numFmtId="0" fontId="5" fillId="0" borderId="103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/>
    </xf>
    <xf numFmtId="0" fontId="15" fillId="0" borderId="68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3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134" xfId="0" applyFont="1" applyBorder="1" applyAlignment="1">
      <alignment horizontal="center" vertical="center" shrinkToFit="1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0" fontId="5" fillId="0" borderId="138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1" fillId="0" borderId="140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top" wrapText="1" shrinkToFit="1"/>
    </xf>
    <xf numFmtId="0" fontId="4" fillId="0" borderId="82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43" xfId="0" applyFont="1" applyBorder="1" applyAlignment="1" applyProtection="1">
      <alignment horizontal="center" vertical="center"/>
      <protection locked="0"/>
    </xf>
    <xf numFmtId="0" fontId="4" fillId="0" borderId="139" xfId="0" applyFont="1" applyBorder="1" applyAlignment="1" applyProtection="1">
      <alignment horizontal="center" vertical="center"/>
      <protection locked="0"/>
    </xf>
    <xf numFmtId="0" fontId="4" fillId="0" borderId="140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left" vertical="center"/>
    </xf>
    <xf numFmtId="0" fontId="6" fillId="0" borderId="124" xfId="0" applyFont="1" applyBorder="1" applyAlignment="1">
      <alignment horizontal="left" vertical="center"/>
    </xf>
    <xf numFmtId="0" fontId="6" fillId="0" borderId="12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129" xfId="0" quotePrefix="1" applyFont="1" applyBorder="1" applyAlignment="1">
      <alignment horizontal="center" vertical="center"/>
    </xf>
    <xf numFmtId="0" fontId="5" fillId="0" borderId="141" xfId="0" quotePrefix="1" applyFont="1" applyBorder="1" applyAlignment="1">
      <alignment horizontal="center" vertical="center"/>
    </xf>
    <xf numFmtId="0" fontId="5" fillId="0" borderId="131" xfId="0" applyFont="1" applyBorder="1" applyAlignment="1" applyProtection="1">
      <alignment horizontal="center" vertical="center"/>
      <protection locked="0"/>
    </xf>
    <xf numFmtId="0" fontId="5" fillId="0" borderId="132" xfId="0" applyFont="1" applyBorder="1" applyAlignment="1" applyProtection="1">
      <alignment horizontal="center" vertical="center"/>
      <protection locked="0"/>
    </xf>
    <xf numFmtId="0" fontId="5" fillId="0" borderId="133" xfId="0" applyFont="1" applyBorder="1" applyAlignment="1" applyProtection="1">
      <alignment horizontal="center" vertical="center"/>
      <protection locked="0"/>
    </xf>
    <xf numFmtId="0" fontId="5" fillId="0" borderId="119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0" borderId="79" xfId="0" quotePrefix="1" applyFont="1" applyFill="1" applyBorder="1" applyAlignment="1">
      <alignment horizontal="center" vertical="center" wrapText="1"/>
    </xf>
    <xf numFmtId="0" fontId="15" fillId="0" borderId="124" xfId="0" applyFont="1" applyFill="1" applyBorder="1" applyAlignment="1">
      <alignment horizontal="center" vertical="center"/>
    </xf>
    <xf numFmtId="0" fontId="15" fillId="0" borderId="105" xfId="0" applyFont="1" applyFill="1" applyBorder="1" applyAlignment="1">
      <alignment horizontal="center" vertical="center"/>
    </xf>
    <xf numFmtId="0" fontId="5" fillId="0" borderId="138" xfId="0" applyFont="1" applyBorder="1" applyAlignment="1" applyProtection="1">
      <alignment horizontal="center" vertical="center"/>
      <protection locked="0"/>
    </xf>
    <xf numFmtId="0" fontId="5" fillId="0" borderId="139" xfId="0" applyFont="1" applyBorder="1" applyAlignment="1" applyProtection="1">
      <alignment horizontal="center" vertical="center"/>
      <protection locked="0"/>
    </xf>
    <xf numFmtId="0" fontId="5" fillId="0" borderId="140" xfId="0" applyFont="1" applyBorder="1" applyAlignment="1" applyProtection="1">
      <alignment horizontal="center" vertical="center"/>
      <protection locked="0"/>
    </xf>
    <xf numFmtId="0" fontId="4" fillId="0" borderId="136" xfId="0" applyFont="1" applyBorder="1" applyAlignment="1">
      <alignment horizontal="center" vertical="center"/>
    </xf>
    <xf numFmtId="0" fontId="5" fillId="0" borderId="13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34" xfId="0" applyFont="1" applyBorder="1" applyAlignment="1" applyProtection="1">
      <alignment horizontal="center" vertical="center" shrinkToFit="1"/>
      <protection locked="0"/>
    </xf>
    <xf numFmtId="0" fontId="26" fillId="0" borderId="65" xfId="0" applyFont="1" applyBorder="1" applyAlignment="1">
      <alignment horizontal="left" vertical="top" wrapText="1" shrinkToFit="1"/>
    </xf>
    <xf numFmtId="0" fontId="5" fillId="0" borderId="124" xfId="0" applyFont="1" applyBorder="1" applyAlignment="1" applyProtection="1">
      <alignment horizontal="center" vertical="center"/>
      <protection locked="0"/>
    </xf>
    <xf numFmtId="0" fontId="5" fillId="0" borderId="12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6" fillId="0" borderId="69" xfId="0" applyFont="1" applyFill="1" applyBorder="1" applyAlignment="1">
      <alignment horizontal="center" vertical="center" textRotation="255"/>
    </xf>
    <xf numFmtId="0" fontId="23" fillId="0" borderId="76" xfId="0" applyFont="1" applyFill="1" applyBorder="1" applyAlignment="1">
      <alignment horizontal="center" vertical="center"/>
    </xf>
    <xf numFmtId="0" fontId="23" fillId="0" borderId="128" xfId="0" applyFont="1" applyFill="1" applyBorder="1" applyAlignment="1">
      <alignment horizontal="center" vertical="center"/>
    </xf>
    <xf numFmtId="0" fontId="15" fillId="0" borderId="127" xfId="0" applyFont="1" applyFill="1" applyBorder="1" applyAlignment="1">
      <alignment horizontal="center" vertical="center"/>
    </xf>
    <xf numFmtId="0" fontId="15" fillId="0" borderId="104" xfId="0" applyFont="1" applyFill="1" applyBorder="1" applyAlignment="1">
      <alignment horizontal="center" vertical="center"/>
    </xf>
    <xf numFmtId="0" fontId="5" fillId="0" borderId="119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13" fillId="0" borderId="72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 textRotation="255" wrapTex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126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5" fillId="0" borderId="125" xfId="0" applyFont="1" applyFill="1" applyBorder="1" applyAlignment="1" applyProtection="1">
      <alignment horizontal="center" vertical="center"/>
      <protection locked="0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130" xfId="0" quotePrefix="1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7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9" fillId="0" borderId="57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9" fillId="0" borderId="100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5" fillId="0" borderId="10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79" xfId="0" quotePrefix="1" applyFont="1" applyBorder="1" applyAlignment="1">
      <alignment horizontal="center" vertical="center" wrapText="1"/>
    </xf>
    <xf numFmtId="0" fontId="14" fillId="0" borderId="69" xfId="0" quotePrefix="1" applyFont="1" applyBorder="1" applyAlignment="1">
      <alignment horizontal="center" vertical="center"/>
    </xf>
    <xf numFmtId="0" fontId="14" fillId="0" borderId="70" xfId="0" quotePrefix="1" applyFont="1" applyBorder="1" applyAlignment="1">
      <alignment horizontal="center" vertical="center"/>
    </xf>
    <xf numFmtId="0" fontId="14" fillId="4" borderId="76" xfId="0" applyFont="1" applyFill="1" applyBorder="1" applyAlignment="1">
      <alignment horizontal="center" vertical="center"/>
    </xf>
    <xf numFmtId="0" fontId="14" fillId="4" borderId="128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126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 textRotation="255"/>
    </xf>
    <xf numFmtId="0" fontId="13" fillId="0" borderId="72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 textRotation="255"/>
    </xf>
    <xf numFmtId="0" fontId="6" fillId="4" borderId="70" xfId="0" applyFont="1" applyFill="1" applyBorder="1" applyAlignment="1">
      <alignment horizontal="center" vertical="center" textRotation="255"/>
    </xf>
    <xf numFmtId="0" fontId="5" fillId="0" borderId="12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54" xfId="0" applyFont="1" applyBorder="1" applyAlignment="1">
      <alignment horizontal="left" vertical="center"/>
    </xf>
    <xf numFmtId="0" fontId="5" fillId="0" borderId="126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wrapText="1" shrinkToFit="1"/>
    </xf>
    <xf numFmtId="0" fontId="2" fillId="0" borderId="20" xfId="0" applyFont="1" applyBorder="1" applyAlignment="1" applyProtection="1">
      <alignment horizontal="center" vertical="center" wrapText="1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89" xfId="0" applyBorder="1" applyAlignment="1" applyProtection="1">
      <alignment horizontal="center" vertical="distributed" textRotation="255" justifyLastLine="1"/>
    </xf>
    <xf numFmtId="0" fontId="0" fillId="0" borderId="90" xfId="0" applyBorder="1" applyAlignment="1" applyProtection="1">
      <alignment horizontal="center" vertical="distributed" textRotation="255" justifyLastLine="1"/>
    </xf>
    <xf numFmtId="0" fontId="17" fillId="0" borderId="0" xfId="0" applyFont="1" applyAlignment="1" applyProtection="1">
      <alignment horizontal="center" vertical="top"/>
    </xf>
    <xf numFmtId="0" fontId="0" fillId="0" borderId="44" xfId="0" applyBorder="1" applyAlignment="1" applyProtection="1">
      <alignment horizontal="center" vertical="center" shrinkToFit="1"/>
    </xf>
    <xf numFmtId="0" fontId="0" fillId="0" borderId="69" xfId="0" applyBorder="1" applyAlignment="1" applyProtection="1">
      <alignment horizontal="center" vertical="center" shrinkToFit="1"/>
    </xf>
    <xf numFmtId="0" fontId="0" fillId="0" borderId="87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89" xfId="0" applyBorder="1" applyAlignment="1" applyProtection="1">
      <alignment horizontal="center" vertical="distributed" textRotation="255" justifyLastLine="1" shrinkToFit="1"/>
    </xf>
    <xf numFmtId="0" fontId="0" fillId="0" borderId="90" xfId="0" applyBorder="1" applyAlignment="1" applyProtection="1">
      <alignment horizontal="center" vertical="distributed" textRotation="255" justifyLastLine="1" shrinkToFit="1"/>
    </xf>
    <xf numFmtId="0" fontId="0" fillId="0" borderId="5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center" vertical="center" justifyLastLine="1"/>
    </xf>
    <xf numFmtId="0" fontId="0" fillId="0" borderId="21" xfId="0" applyBorder="1" applyAlignment="1" applyProtection="1">
      <alignment horizontal="center" vertical="center" justifyLastLine="1"/>
    </xf>
    <xf numFmtId="0" fontId="11" fillId="0" borderId="69" xfId="0" applyFont="1" applyBorder="1" applyAlignment="1" applyProtection="1">
      <alignment horizontal="distributed" vertical="center"/>
    </xf>
    <xf numFmtId="0" fontId="11" fillId="0" borderId="87" xfId="0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distributed" vertical="center"/>
    </xf>
    <xf numFmtId="176" fontId="0" fillId="3" borderId="0" xfId="1" applyNumberFormat="1" applyFont="1" applyFill="1" applyAlignment="1">
      <alignment shrinkToFit="1"/>
    </xf>
    <xf numFmtId="176" fontId="0" fillId="2" borderId="0" xfId="1" applyNumberFormat="1" applyFont="1" applyFill="1" applyAlignment="1">
      <alignment shrinkToFit="1"/>
    </xf>
    <xf numFmtId="176" fontId="1" fillId="0" borderId="0" xfId="1" applyNumberFormat="1" applyAlignment="1">
      <alignment vertical="center" shrinkToFit="1"/>
    </xf>
    <xf numFmtId="176" fontId="1" fillId="7" borderId="0" xfId="1" applyNumberFormat="1" applyFill="1" applyAlignment="1">
      <alignment horizontal="center" vertical="center" shrinkToFit="1"/>
    </xf>
  </cellXfs>
  <cellStyles count="2">
    <cellStyle name="標準" xfId="0" builtinId="0"/>
    <cellStyle name="標準 2" xfId="1" xr:uid="{334A1AC1-75FF-47F6-AE68-7AA65F92969C}"/>
  </cellStyles>
  <dxfs count="2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422107</xdr:colOff>
      <xdr:row>22</xdr:row>
      <xdr:rowOff>0</xdr:rowOff>
    </xdr:from>
    <xdr:ext cx="2387768" cy="710833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556832" y="5886450"/>
          <a:ext cx="2387768" cy="710833"/>
        </a:xfrm>
        <a:prstGeom prst="wedgeRoundRectCallout">
          <a:avLst>
            <a:gd name="adj1" fmla="val 53370"/>
            <a:gd name="adj2" fmla="val -12089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姓と名の間は、１マス空けて下さい。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twoCellAnchor>
    <xdr:from>
      <xdr:col>31</xdr:col>
      <xdr:colOff>114300</xdr:colOff>
      <xdr:row>9</xdr:row>
      <xdr:rowOff>68035</xdr:rowOff>
    </xdr:from>
    <xdr:to>
      <xdr:col>31</xdr:col>
      <xdr:colOff>385898</xdr:colOff>
      <xdr:row>25</xdr:row>
      <xdr:rowOff>299358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058900" y="2744560"/>
          <a:ext cx="271598" cy="4012748"/>
        </a:xfrm>
        <a:prstGeom prst="leftBrace">
          <a:avLst>
            <a:gd name="adj1" fmla="val 47807"/>
            <a:gd name="adj2" fmla="val 64954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422107</xdr:colOff>
      <xdr:row>22</xdr:row>
      <xdr:rowOff>0</xdr:rowOff>
    </xdr:from>
    <xdr:ext cx="2387768" cy="710833"/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04000DC4-854E-404F-BD56-BCE8176E57C4}"/>
            </a:ext>
          </a:extLst>
        </xdr:cNvPr>
        <xdr:cNvSpPr/>
      </xdr:nvSpPr>
      <xdr:spPr>
        <a:xfrm>
          <a:off x="11556832" y="5886450"/>
          <a:ext cx="2387768" cy="710833"/>
        </a:xfrm>
        <a:prstGeom prst="wedgeRoundRectCallout">
          <a:avLst>
            <a:gd name="adj1" fmla="val 53370"/>
            <a:gd name="adj2" fmla="val -12089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100"/>
            <a:t>プログラム原稿に反映されます。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姓と名の間は、１マス空けて下さい。</a:t>
          </a:r>
          <a:endParaRPr kumimoji="1" lang="en-US" altLang="ja-JP" sz="1100"/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ふりがなも同様に空けて下さい。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twoCellAnchor>
    <xdr:from>
      <xdr:col>31</xdr:col>
      <xdr:colOff>114300</xdr:colOff>
      <xdr:row>9</xdr:row>
      <xdr:rowOff>68035</xdr:rowOff>
    </xdr:from>
    <xdr:to>
      <xdr:col>31</xdr:col>
      <xdr:colOff>385898</xdr:colOff>
      <xdr:row>25</xdr:row>
      <xdr:rowOff>299358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45F6A66-EC99-4284-9C0E-499DDBC53168}"/>
            </a:ext>
          </a:extLst>
        </xdr:cNvPr>
        <xdr:cNvSpPr/>
      </xdr:nvSpPr>
      <xdr:spPr>
        <a:xfrm>
          <a:off x="14058900" y="2744560"/>
          <a:ext cx="271598" cy="4012748"/>
        </a:xfrm>
        <a:prstGeom prst="leftBrace">
          <a:avLst>
            <a:gd name="adj1" fmla="val 47807"/>
            <a:gd name="adj2" fmla="val 64954"/>
          </a:avLst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Q48"/>
  <sheetViews>
    <sheetView tabSelected="1" view="pageBreakPreview" zoomScaleNormal="100" zoomScaleSheetLayoutView="100" workbookViewId="0">
      <selection activeCell="I2" sqref="I2:I3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9.5" style="1" bestFit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5.125" style="1" customWidth="1"/>
    <col min="17" max="17" width="6.25" style="1" customWidth="1"/>
    <col min="18" max="18" width="5" style="1" hidden="1" customWidth="1"/>
    <col min="19" max="21" width="5" style="157" hidden="1" customWidth="1"/>
    <col min="22" max="22" width="5" style="229" customWidth="1"/>
    <col min="23" max="23" width="3.75" style="229" customWidth="1"/>
    <col min="24" max="24" width="15" style="229" customWidth="1"/>
    <col min="25" max="25" width="5.625" style="229" customWidth="1"/>
    <col min="26" max="26" width="8.75" style="229" customWidth="1"/>
    <col min="27" max="27" width="11.25" style="229" customWidth="1"/>
    <col min="28" max="28" width="1.25" style="229" customWidth="1"/>
    <col min="29" max="30" width="3.75" style="229" customWidth="1"/>
    <col min="31" max="31" width="8.125" style="229" customWidth="1"/>
    <col min="32" max="32" width="8.25" style="229" customWidth="1"/>
    <col min="33" max="33" width="3.75" style="229" customWidth="1"/>
    <col min="34" max="34" width="6.25" style="229" customWidth="1"/>
    <col min="35" max="36" width="3.75" style="229" customWidth="1"/>
    <col min="37" max="38" width="8.125" style="229" customWidth="1"/>
    <col min="39" max="39" width="3.75" style="229" customWidth="1"/>
    <col min="40" max="40" width="6.25" style="229" customWidth="1"/>
    <col min="41" max="41" width="9" style="1"/>
    <col min="42" max="43" width="9" style="1" hidden="1" customWidth="1"/>
    <col min="44" max="16384" width="9" style="1"/>
  </cols>
  <sheetData>
    <row r="1" spans="1:43" ht="29.25" customHeight="1" thickBot="1">
      <c r="A1" s="366" t="s">
        <v>125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"/>
      <c r="S1" s="3"/>
      <c r="T1" s="3"/>
      <c r="U1" s="3"/>
      <c r="V1" s="230"/>
      <c r="W1" s="457" t="str">
        <f>A1</f>
        <v>令和５年度　第６３回香川県高等学校新人（選抜）バドミントン競技大会　参加申込書</v>
      </c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</row>
    <row r="2" spans="1:43" ht="25.5" customHeight="1">
      <c r="A2" s="371" t="s">
        <v>49</v>
      </c>
      <c r="B2" s="372"/>
      <c r="C2" s="402" t="str">
        <f>IF(I2=0,"",VLOOKUP(I2,学校一覧!$A$2:$D$46,2))</f>
        <v/>
      </c>
      <c r="D2" s="402"/>
      <c r="E2" s="402"/>
      <c r="F2" s="402"/>
      <c r="G2" s="403"/>
      <c r="H2" s="367" t="s">
        <v>115</v>
      </c>
      <c r="I2" s="373"/>
      <c r="J2" s="400" t="s">
        <v>114</v>
      </c>
      <c r="K2" s="396">
        <v>11</v>
      </c>
      <c r="L2" s="397"/>
      <c r="M2" s="394" t="s">
        <v>27</v>
      </c>
      <c r="N2" s="404" t="s">
        <v>100</v>
      </c>
      <c r="O2" s="423" t="s">
        <v>52</v>
      </c>
      <c r="P2" s="390"/>
      <c r="Q2" s="391"/>
      <c r="W2" s="458" t="s">
        <v>49</v>
      </c>
      <c r="X2" s="459"/>
      <c r="Y2" s="478" t="s">
        <v>126</v>
      </c>
      <c r="Z2" s="478"/>
      <c r="AA2" s="478"/>
      <c r="AB2" s="478"/>
      <c r="AC2" s="478"/>
      <c r="AD2" s="479"/>
      <c r="AE2" s="460" t="s">
        <v>102</v>
      </c>
      <c r="AF2" s="432" t="s">
        <v>10</v>
      </c>
      <c r="AG2" s="485" t="s">
        <v>101</v>
      </c>
      <c r="AH2" s="487">
        <v>11</v>
      </c>
      <c r="AI2" s="488"/>
      <c r="AJ2" s="474" t="s">
        <v>27</v>
      </c>
      <c r="AK2" s="476" t="s">
        <v>100</v>
      </c>
      <c r="AL2" s="464" t="s">
        <v>52</v>
      </c>
      <c r="AM2" s="468" t="s">
        <v>55</v>
      </c>
      <c r="AN2" s="469"/>
      <c r="AP2" s="1" t="s">
        <v>69</v>
      </c>
      <c r="AQ2" s="1" t="s">
        <v>71</v>
      </c>
    </row>
    <row r="3" spans="1:43" ht="25.5" customHeight="1" thickBot="1">
      <c r="A3" s="392" t="s">
        <v>47</v>
      </c>
      <c r="B3" s="393"/>
      <c r="C3" s="417"/>
      <c r="D3" s="417"/>
      <c r="E3" s="417"/>
      <c r="F3" s="417"/>
      <c r="G3" s="418"/>
      <c r="H3" s="368"/>
      <c r="I3" s="374"/>
      <c r="J3" s="401"/>
      <c r="K3" s="398"/>
      <c r="L3" s="399"/>
      <c r="M3" s="395"/>
      <c r="N3" s="405"/>
      <c r="O3" s="424"/>
      <c r="P3" s="430"/>
      <c r="Q3" s="431"/>
      <c r="W3" s="472" t="s">
        <v>47</v>
      </c>
      <c r="X3" s="473"/>
      <c r="Y3" s="473" t="s">
        <v>127</v>
      </c>
      <c r="Z3" s="473"/>
      <c r="AA3" s="473"/>
      <c r="AB3" s="473"/>
      <c r="AC3" s="473"/>
      <c r="AD3" s="480"/>
      <c r="AE3" s="461"/>
      <c r="AF3" s="433"/>
      <c r="AG3" s="486"/>
      <c r="AH3" s="489"/>
      <c r="AI3" s="490"/>
      <c r="AJ3" s="475"/>
      <c r="AK3" s="477"/>
      <c r="AL3" s="465"/>
      <c r="AM3" s="470" t="s">
        <v>56</v>
      </c>
      <c r="AN3" s="471"/>
      <c r="AP3" s="1" t="s">
        <v>70</v>
      </c>
      <c r="AQ3" s="1" t="s">
        <v>72</v>
      </c>
    </row>
    <row r="4" spans="1:43" ht="25.5" customHeight="1" thickBot="1">
      <c r="A4" s="380" t="s">
        <v>113</v>
      </c>
      <c r="B4" s="381"/>
      <c r="C4" s="381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3"/>
      <c r="O4" s="434" t="s">
        <v>45</v>
      </c>
      <c r="P4" s="426" t="str">
        <f>COUNTA(B10:B36)&amp;" "&amp;"人"</f>
        <v>0 人</v>
      </c>
      <c r="Q4" s="427"/>
      <c r="W4" s="462" t="s">
        <v>48</v>
      </c>
      <c r="X4" s="463"/>
      <c r="Y4" s="463"/>
      <c r="Z4" s="491" t="s">
        <v>129</v>
      </c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2"/>
      <c r="AL4" s="466" t="s">
        <v>45</v>
      </c>
      <c r="AM4" s="481" t="str">
        <f>COUNTA(X10:X36)&amp;" "&amp;"人"</f>
        <v>8 人</v>
      </c>
      <c r="AN4" s="482"/>
    </row>
    <row r="5" spans="1:43" ht="25.5" customHeight="1" thickBot="1">
      <c r="A5" s="408" t="s">
        <v>119</v>
      </c>
      <c r="B5" s="409"/>
      <c r="C5" s="410"/>
      <c r="D5" s="411"/>
      <c r="E5" s="412"/>
      <c r="F5" s="412"/>
      <c r="G5" s="412"/>
      <c r="H5" s="412"/>
      <c r="I5" s="412"/>
      <c r="J5" s="412"/>
      <c r="K5" s="412"/>
      <c r="L5" s="412"/>
      <c r="M5" s="412"/>
      <c r="N5" s="413"/>
      <c r="O5" s="435"/>
      <c r="P5" s="428"/>
      <c r="Q5" s="429"/>
      <c r="W5" s="493" t="s">
        <v>106</v>
      </c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5"/>
      <c r="AL5" s="467"/>
      <c r="AM5" s="483"/>
      <c r="AN5" s="484"/>
    </row>
    <row r="6" spans="1:43" ht="15" customHeight="1">
      <c r="A6" s="414" t="s">
        <v>274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2"/>
      <c r="AM6" s="233"/>
      <c r="AN6" s="233"/>
    </row>
    <row r="7" spans="1:43" ht="15" customHeight="1">
      <c r="A7" s="414" t="s">
        <v>120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2"/>
      <c r="AM7" s="233"/>
      <c r="AN7" s="233"/>
    </row>
    <row r="8" spans="1:43" ht="24.75" customHeight="1" thickBot="1">
      <c r="A8" s="421" t="s">
        <v>12</v>
      </c>
      <c r="B8" s="421"/>
      <c r="C8" s="421"/>
      <c r="D8" s="421"/>
      <c r="E8" s="421"/>
      <c r="G8" s="422" t="s">
        <v>13</v>
      </c>
      <c r="H8" s="422"/>
      <c r="I8" s="422"/>
      <c r="J8" s="422"/>
      <c r="K8" s="422"/>
      <c r="L8" s="422"/>
      <c r="M8" s="422"/>
      <c r="O8" s="2"/>
      <c r="P8" s="2"/>
      <c r="W8" s="436" t="s">
        <v>12</v>
      </c>
      <c r="X8" s="436"/>
      <c r="Y8" s="436"/>
      <c r="Z8" s="436"/>
      <c r="AA8" s="436"/>
      <c r="AD8" s="425" t="s">
        <v>13</v>
      </c>
      <c r="AE8" s="425"/>
      <c r="AF8" s="425"/>
      <c r="AG8" s="425"/>
      <c r="AH8" s="425"/>
      <c r="AI8" s="425"/>
      <c r="AJ8" s="425"/>
      <c r="AL8" s="234"/>
      <c r="AM8" s="234"/>
    </row>
    <row r="9" spans="1:43" ht="24.75" customHeight="1" thickBot="1">
      <c r="A9" s="45" t="s">
        <v>16</v>
      </c>
      <c r="B9" s="46" t="s">
        <v>15</v>
      </c>
      <c r="C9" s="46" t="s">
        <v>0</v>
      </c>
      <c r="D9" s="46" t="s">
        <v>1</v>
      </c>
      <c r="E9" s="47" t="s">
        <v>2</v>
      </c>
      <c r="G9" s="419"/>
      <c r="H9" s="420"/>
      <c r="I9" s="369" t="s">
        <v>110</v>
      </c>
      <c r="J9" s="369"/>
      <c r="K9" s="369"/>
      <c r="L9" s="369"/>
      <c r="M9" s="370"/>
      <c r="N9" s="384" t="s">
        <v>109</v>
      </c>
      <c r="O9" s="369"/>
      <c r="P9" s="369"/>
      <c r="Q9" s="370"/>
      <c r="W9" s="235" t="s">
        <v>16</v>
      </c>
      <c r="X9" s="236" t="s">
        <v>15</v>
      </c>
      <c r="Y9" s="236" t="s">
        <v>0</v>
      </c>
      <c r="Z9" s="236" t="s">
        <v>1</v>
      </c>
      <c r="AA9" s="237" t="s">
        <v>2</v>
      </c>
      <c r="AD9" s="437"/>
      <c r="AE9" s="438"/>
      <c r="AF9" s="438" t="s">
        <v>50</v>
      </c>
      <c r="AG9" s="438"/>
      <c r="AH9" s="438"/>
      <c r="AI9" s="438"/>
      <c r="AJ9" s="456"/>
      <c r="AK9" s="437" t="s">
        <v>51</v>
      </c>
      <c r="AL9" s="438"/>
      <c r="AM9" s="438"/>
      <c r="AN9" s="456"/>
    </row>
    <row r="10" spans="1:43" ht="25.5" customHeight="1" thickTop="1">
      <c r="A10" s="48" t="s">
        <v>17</v>
      </c>
      <c r="B10" s="7"/>
      <c r="C10" s="7"/>
      <c r="D10" s="134"/>
      <c r="E10" s="151"/>
      <c r="G10" s="385" t="s">
        <v>46</v>
      </c>
      <c r="H10" s="386"/>
      <c r="I10" s="387"/>
      <c r="J10" s="388"/>
      <c r="K10" s="388"/>
      <c r="L10" s="388"/>
      <c r="M10" s="389"/>
      <c r="N10" s="496"/>
      <c r="O10" s="497"/>
      <c r="P10" s="497"/>
      <c r="Q10" s="498"/>
      <c r="W10" s="238" t="s">
        <v>17</v>
      </c>
      <c r="X10" s="239" t="s">
        <v>60</v>
      </c>
      <c r="Y10" s="239">
        <v>3</v>
      </c>
      <c r="Z10" s="240">
        <v>36150</v>
      </c>
      <c r="AA10" s="241" t="s">
        <v>158</v>
      </c>
      <c r="AD10" s="444" t="s">
        <v>46</v>
      </c>
      <c r="AE10" s="445"/>
      <c r="AF10" s="446" t="s">
        <v>130</v>
      </c>
      <c r="AG10" s="447"/>
      <c r="AH10" s="447"/>
      <c r="AI10" s="447"/>
      <c r="AJ10" s="448"/>
      <c r="AK10" s="449" t="s">
        <v>73</v>
      </c>
      <c r="AL10" s="450"/>
      <c r="AM10" s="450"/>
      <c r="AN10" s="451"/>
      <c r="AP10" s="1" t="s">
        <v>73</v>
      </c>
      <c r="AQ10" s="1" t="s">
        <v>75</v>
      </c>
    </row>
    <row r="11" spans="1:43" ht="25.5" customHeight="1">
      <c r="A11" s="52" t="s">
        <v>18</v>
      </c>
      <c r="B11" s="8"/>
      <c r="C11" s="8"/>
      <c r="D11" s="135"/>
      <c r="E11" s="152"/>
      <c r="G11" s="378" t="s">
        <v>19</v>
      </c>
      <c r="H11" s="379"/>
      <c r="I11" s="375"/>
      <c r="J11" s="376"/>
      <c r="K11" s="376"/>
      <c r="L11" s="376"/>
      <c r="M11" s="377"/>
      <c r="N11" s="514"/>
      <c r="O11" s="515"/>
      <c r="P11" s="515"/>
      <c r="Q11" s="516"/>
      <c r="W11" s="242" t="s">
        <v>18</v>
      </c>
      <c r="X11" s="243" t="s">
        <v>61</v>
      </c>
      <c r="Y11" s="243">
        <v>3</v>
      </c>
      <c r="Z11" s="244">
        <v>35918</v>
      </c>
      <c r="AA11" s="245" t="s">
        <v>93</v>
      </c>
      <c r="AD11" s="568" t="s">
        <v>19</v>
      </c>
      <c r="AE11" s="569"/>
      <c r="AF11" s="527" t="s">
        <v>131</v>
      </c>
      <c r="AG11" s="528"/>
      <c r="AH11" s="528"/>
      <c r="AI11" s="528"/>
      <c r="AJ11" s="529"/>
      <c r="AK11" s="441" t="s">
        <v>74</v>
      </c>
      <c r="AL11" s="442"/>
      <c r="AM11" s="442"/>
      <c r="AN11" s="443"/>
      <c r="AP11" s="1" t="s">
        <v>74</v>
      </c>
      <c r="AQ11" s="1" t="s">
        <v>73</v>
      </c>
    </row>
    <row r="12" spans="1:43" ht="25.5" customHeight="1" thickBot="1">
      <c r="A12" s="52" t="s">
        <v>3</v>
      </c>
      <c r="B12" s="8"/>
      <c r="C12" s="8"/>
      <c r="D12" s="135"/>
      <c r="E12" s="152"/>
      <c r="G12" s="454" t="s">
        <v>21</v>
      </c>
      <c r="H12" s="455"/>
      <c r="I12" s="406"/>
      <c r="J12" s="407"/>
      <c r="K12" s="407"/>
      <c r="L12" s="35"/>
      <c r="M12" s="56" t="s">
        <v>53</v>
      </c>
      <c r="N12" s="499"/>
      <c r="O12" s="500"/>
      <c r="P12" s="500"/>
      <c r="Q12" s="501"/>
      <c r="W12" s="242" t="s">
        <v>3</v>
      </c>
      <c r="X12" s="243" t="s">
        <v>62</v>
      </c>
      <c r="Y12" s="243">
        <v>3</v>
      </c>
      <c r="Z12" s="244">
        <v>36197</v>
      </c>
      <c r="AA12" s="245" t="s">
        <v>94</v>
      </c>
      <c r="AD12" s="452" t="s">
        <v>21</v>
      </c>
      <c r="AE12" s="453"/>
      <c r="AF12" s="358" t="s">
        <v>67</v>
      </c>
      <c r="AG12" s="359"/>
      <c r="AH12" s="359"/>
      <c r="AI12" s="246">
        <v>1</v>
      </c>
      <c r="AJ12" s="247" t="s">
        <v>53</v>
      </c>
      <c r="AK12" s="564" t="s">
        <v>75</v>
      </c>
      <c r="AL12" s="565"/>
      <c r="AM12" s="565"/>
      <c r="AN12" s="566"/>
      <c r="AP12" s="1" t="s">
        <v>123</v>
      </c>
      <c r="AQ12" s="1" t="s">
        <v>74</v>
      </c>
    </row>
    <row r="13" spans="1:43" ht="9.75" customHeight="1">
      <c r="A13" s="57"/>
      <c r="B13" s="222"/>
      <c r="C13" s="222"/>
      <c r="D13" s="223"/>
      <c r="E13" s="224"/>
      <c r="G13" s="322" t="s">
        <v>20</v>
      </c>
      <c r="H13" s="61" t="s">
        <v>104</v>
      </c>
      <c r="I13" s="329"/>
      <c r="J13" s="330"/>
      <c r="K13" s="331"/>
      <c r="L13" s="324"/>
      <c r="M13" s="326" t="s">
        <v>53</v>
      </c>
      <c r="N13" s="62"/>
      <c r="O13" s="62"/>
      <c r="P13" s="62"/>
      <c r="Q13" s="62"/>
      <c r="W13" s="248"/>
      <c r="X13" s="249"/>
      <c r="Y13" s="249"/>
      <c r="Z13" s="250"/>
      <c r="AA13" s="251"/>
      <c r="AD13" s="415" t="s">
        <v>17</v>
      </c>
      <c r="AE13" s="252" t="s">
        <v>104</v>
      </c>
      <c r="AF13" s="524" t="s">
        <v>105</v>
      </c>
      <c r="AG13" s="525"/>
      <c r="AH13" s="526"/>
      <c r="AI13" s="517">
        <v>3</v>
      </c>
      <c r="AJ13" s="519" t="s">
        <v>53</v>
      </c>
      <c r="AK13" s="253"/>
      <c r="AL13" s="253"/>
      <c r="AM13" s="253"/>
      <c r="AN13" s="253"/>
      <c r="AQ13" s="1" t="s">
        <v>123</v>
      </c>
    </row>
    <row r="14" spans="1:43" ht="25.5" customHeight="1">
      <c r="A14" s="52" t="s">
        <v>4</v>
      </c>
      <c r="B14" s="172"/>
      <c r="C14" s="172"/>
      <c r="D14" s="135"/>
      <c r="E14" s="152"/>
      <c r="G14" s="323"/>
      <c r="H14" s="63" t="s">
        <v>54</v>
      </c>
      <c r="I14" s="360"/>
      <c r="J14" s="361"/>
      <c r="K14" s="361"/>
      <c r="L14" s="325"/>
      <c r="M14" s="327"/>
      <c r="N14" s="512" t="s">
        <v>112</v>
      </c>
      <c r="O14" s="513"/>
      <c r="P14" s="513"/>
      <c r="Q14" s="513"/>
      <c r="R14" s="4"/>
      <c r="S14" s="4"/>
      <c r="T14" s="4"/>
      <c r="U14" s="4"/>
      <c r="V14" s="254"/>
      <c r="W14" s="242" t="s">
        <v>4</v>
      </c>
      <c r="X14" s="243" t="s">
        <v>63</v>
      </c>
      <c r="Y14" s="243">
        <v>2</v>
      </c>
      <c r="Z14" s="244">
        <v>36271</v>
      </c>
      <c r="AA14" s="245" t="s">
        <v>95</v>
      </c>
      <c r="AD14" s="416"/>
      <c r="AE14" s="255" t="s">
        <v>54</v>
      </c>
      <c r="AF14" s="552" t="s">
        <v>68</v>
      </c>
      <c r="AG14" s="553"/>
      <c r="AH14" s="554"/>
      <c r="AI14" s="518"/>
      <c r="AJ14" s="520"/>
      <c r="AK14" s="439" t="s">
        <v>99</v>
      </c>
      <c r="AL14" s="440"/>
      <c r="AM14" s="440"/>
      <c r="AN14" s="440"/>
    </row>
    <row r="15" spans="1:43" ht="9.75" customHeight="1" thickBot="1">
      <c r="A15" s="57"/>
      <c r="B15" s="222"/>
      <c r="C15" s="222"/>
      <c r="D15" s="223"/>
      <c r="E15" s="224"/>
      <c r="G15" s="322" t="s">
        <v>25</v>
      </c>
      <c r="H15" s="61" t="s">
        <v>104</v>
      </c>
      <c r="I15" s="329"/>
      <c r="J15" s="330"/>
      <c r="K15" s="331"/>
      <c r="L15" s="324"/>
      <c r="M15" s="326" t="s">
        <v>53</v>
      </c>
      <c r="N15" s="65"/>
      <c r="O15" s="66"/>
      <c r="P15" s="66"/>
      <c r="Q15" s="66"/>
      <c r="R15" s="4"/>
      <c r="S15" s="4"/>
      <c r="T15" s="4"/>
      <c r="U15" s="4"/>
      <c r="V15" s="254"/>
      <c r="W15" s="248"/>
      <c r="X15" s="249"/>
      <c r="Y15" s="249"/>
      <c r="Z15" s="250"/>
      <c r="AA15" s="251"/>
      <c r="AD15" s="415" t="s">
        <v>28</v>
      </c>
      <c r="AE15" s="252" t="s">
        <v>104</v>
      </c>
      <c r="AF15" s="524" t="s">
        <v>105</v>
      </c>
      <c r="AG15" s="525"/>
      <c r="AH15" s="526"/>
      <c r="AI15" s="517">
        <v>3</v>
      </c>
      <c r="AJ15" s="519" t="s">
        <v>53</v>
      </c>
      <c r="AK15" s="256"/>
      <c r="AL15" s="256"/>
      <c r="AM15" s="256"/>
      <c r="AN15" s="256"/>
    </row>
    <row r="16" spans="1:43" ht="25.5" customHeight="1">
      <c r="A16" s="52" t="s">
        <v>5</v>
      </c>
      <c r="B16" s="172"/>
      <c r="C16" s="172"/>
      <c r="D16" s="135"/>
      <c r="E16" s="152"/>
      <c r="G16" s="323"/>
      <c r="H16" s="64" t="s">
        <v>54</v>
      </c>
      <c r="I16" s="362"/>
      <c r="J16" s="363"/>
      <c r="K16" s="364"/>
      <c r="L16" s="325"/>
      <c r="M16" s="327"/>
      <c r="O16" s="506" t="s">
        <v>111</v>
      </c>
      <c r="P16" s="502">
        <f>COUNTA(I14,I16,I18,I20,I22,I24,I26,I12)</f>
        <v>0</v>
      </c>
      <c r="Q16" s="503"/>
      <c r="W16" s="242" t="s">
        <v>5</v>
      </c>
      <c r="X16" s="243" t="s">
        <v>64</v>
      </c>
      <c r="Y16" s="243">
        <v>2</v>
      </c>
      <c r="Z16" s="244">
        <v>36414</v>
      </c>
      <c r="AA16" s="245" t="s">
        <v>96</v>
      </c>
      <c r="AD16" s="416"/>
      <c r="AE16" s="255" t="s">
        <v>54</v>
      </c>
      <c r="AF16" s="521" t="s">
        <v>61</v>
      </c>
      <c r="AG16" s="522"/>
      <c r="AH16" s="523"/>
      <c r="AI16" s="518"/>
      <c r="AJ16" s="520"/>
      <c r="AL16" s="531" t="s">
        <v>78</v>
      </c>
      <c r="AM16" s="536">
        <f>COUNTA(AF14,AF16,AF18,AF20,AF22,AF24,AF26,AF12)</f>
        <v>8</v>
      </c>
      <c r="AN16" s="537"/>
      <c r="AP16" s="1" t="s">
        <v>76</v>
      </c>
    </row>
    <row r="17" spans="1:42" ht="9.75" customHeight="1">
      <c r="A17" s="57"/>
      <c r="B17" s="222"/>
      <c r="C17" s="222"/>
      <c r="D17" s="223"/>
      <c r="E17" s="224"/>
      <c r="G17" s="322" t="s">
        <v>3</v>
      </c>
      <c r="H17" s="61" t="s">
        <v>104</v>
      </c>
      <c r="I17" s="329"/>
      <c r="J17" s="330"/>
      <c r="K17" s="331"/>
      <c r="L17" s="324"/>
      <c r="M17" s="326" t="s">
        <v>53</v>
      </c>
      <c r="O17" s="333"/>
      <c r="P17" s="504"/>
      <c r="Q17" s="505"/>
      <c r="W17" s="248"/>
      <c r="X17" s="249"/>
      <c r="Y17" s="249"/>
      <c r="Z17" s="250"/>
      <c r="AA17" s="251"/>
      <c r="AD17" s="415" t="s">
        <v>3</v>
      </c>
      <c r="AE17" s="252" t="s">
        <v>104</v>
      </c>
      <c r="AF17" s="524" t="s">
        <v>105</v>
      </c>
      <c r="AG17" s="525"/>
      <c r="AH17" s="526"/>
      <c r="AI17" s="517">
        <v>3</v>
      </c>
      <c r="AJ17" s="519" t="s">
        <v>53</v>
      </c>
      <c r="AL17" s="532"/>
      <c r="AM17" s="538"/>
      <c r="AN17" s="539"/>
    </row>
    <row r="18" spans="1:42" ht="25.5" customHeight="1">
      <c r="A18" s="52" t="s">
        <v>6</v>
      </c>
      <c r="B18" s="172"/>
      <c r="C18" s="172"/>
      <c r="D18" s="135"/>
      <c r="E18" s="152"/>
      <c r="G18" s="323"/>
      <c r="H18" s="63" t="s">
        <v>54</v>
      </c>
      <c r="I18" s="360"/>
      <c r="J18" s="361"/>
      <c r="K18" s="361"/>
      <c r="L18" s="325"/>
      <c r="M18" s="327"/>
      <c r="O18" s="333"/>
      <c r="P18" s="504"/>
      <c r="Q18" s="505"/>
      <c r="W18" s="242" t="s">
        <v>6</v>
      </c>
      <c r="X18" s="243" t="s">
        <v>65</v>
      </c>
      <c r="Y18" s="243">
        <v>2</v>
      </c>
      <c r="Z18" s="244">
        <v>36443</v>
      </c>
      <c r="AA18" s="245" t="s">
        <v>97</v>
      </c>
      <c r="AD18" s="416"/>
      <c r="AE18" s="255" t="s">
        <v>54</v>
      </c>
      <c r="AF18" s="552" t="s">
        <v>62</v>
      </c>
      <c r="AG18" s="553"/>
      <c r="AH18" s="554"/>
      <c r="AI18" s="518"/>
      <c r="AJ18" s="520"/>
      <c r="AL18" s="532"/>
      <c r="AM18" s="538"/>
      <c r="AN18" s="539"/>
      <c r="AP18" s="1" t="s">
        <v>80</v>
      </c>
    </row>
    <row r="19" spans="1:42" ht="9.75" customHeight="1">
      <c r="A19" s="57"/>
      <c r="B19" s="222"/>
      <c r="C19" s="222"/>
      <c r="D19" s="223"/>
      <c r="E19" s="224"/>
      <c r="G19" s="322" t="s">
        <v>4</v>
      </c>
      <c r="H19" s="61" t="s">
        <v>104</v>
      </c>
      <c r="I19" s="329"/>
      <c r="J19" s="330"/>
      <c r="K19" s="331"/>
      <c r="L19" s="324"/>
      <c r="M19" s="326" t="s">
        <v>53</v>
      </c>
      <c r="O19" s="333"/>
      <c r="P19" s="335" t="s">
        <v>26</v>
      </c>
      <c r="Q19" s="336"/>
      <c r="W19" s="248"/>
      <c r="X19" s="249"/>
      <c r="Y19" s="249"/>
      <c r="Z19" s="250"/>
      <c r="AA19" s="251"/>
      <c r="AD19" s="415" t="s">
        <v>4</v>
      </c>
      <c r="AE19" s="252" t="s">
        <v>104</v>
      </c>
      <c r="AF19" s="524" t="s">
        <v>105</v>
      </c>
      <c r="AG19" s="525"/>
      <c r="AH19" s="526"/>
      <c r="AI19" s="517">
        <v>2</v>
      </c>
      <c r="AJ19" s="519" t="s">
        <v>53</v>
      </c>
      <c r="AL19" s="532"/>
      <c r="AM19" s="542" t="s">
        <v>26</v>
      </c>
      <c r="AN19" s="543"/>
    </row>
    <row r="20" spans="1:42" ht="25.5" customHeight="1">
      <c r="A20" s="52" t="s">
        <v>7</v>
      </c>
      <c r="B20" s="172"/>
      <c r="C20" s="172"/>
      <c r="D20" s="135"/>
      <c r="E20" s="152"/>
      <c r="G20" s="323"/>
      <c r="H20" s="64" t="s">
        <v>54</v>
      </c>
      <c r="I20" s="362"/>
      <c r="J20" s="363"/>
      <c r="K20" s="364"/>
      <c r="L20" s="325"/>
      <c r="M20" s="327"/>
      <c r="O20" s="333"/>
      <c r="P20" s="335"/>
      <c r="Q20" s="336"/>
      <c r="W20" s="242" t="s">
        <v>7</v>
      </c>
      <c r="X20" s="243" t="s">
        <v>66</v>
      </c>
      <c r="Y20" s="243">
        <v>2</v>
      </c>
      <c r="Z20" s="244">
        <v>36332</v>
      </c>
      <c r="AA20" s="245" t="s">
        <v>98</v>
      </c>
      <c r="AD20" s="416"/>
      <c r="AE20" s="255" t="s">
        <v>54</v>
      </c>
      <c r="AF20" s="521" t="s">
        <v>63</v>
      </c>
      <c r="AG20" s="522"/>
      <c r="AH20" s="523"/>
      <c r="AI20" s="518"/>
      <c r="AJ20" s="520"/>
      <c r="AL20" s="532"/>
      <c r="AM20" s="542"/>
      <c r="AN20" s="543"/>
    </row>
    <row r="21" spans="1:42" ht="9.75" customHeight="1">
      <c r="A21" s="57"/>
      <c r="B21" s="222"/>
      <c r="C21" s="222"/>
      <c r="D21" s="223"/>
      <c r="E21" s="224"/>
      <c r="G21" s="322" t="s">
        <v>5</v>
      </c>
      <c r="H21" s="61" t="s">
        <v>104</v>
      </c>
      <c r="I21" s="329"/>
      <c r="J21" s="330"/>
      <c r="K21" s="331"/>
      <c r="L21" s="324"/>
      <c r="M21" s="326" t="s">
        <v>53</v>
      </c>
      <c r="O21" s="507"/>
      <c r="P21" s="508"/>
      <c r="Q21" s="509"/>
      <c r="W21" s="248"/>
      <c r="X21" s="249"/>
      <c r="Y21" s="249"/>
      <c r="Z21" s="250"/>
      <c r="AA21" s="251"/>
      <c r="AD21" s="415" t="s">
        <v>5</v>
      </c>
      <c r="AE21" s="252" t="s">
        <v>104</v>
      </c>
      <c r="AF21" s="524" t="s">
        <v>105</v>
      </c>
      <c r="AG21" s="525"/>
      <c r="AH21" s="526"/>
      <c r="AI21" s="517">
        <v>2</v>
      </c>
      <c r="AJ21" s="519" t="s">
        <v>53</v>
      </c>
      <c r="AL21" s="533"/>
      <c r="AM21" s="522"/>
      <c r="AN21" s="544"/>
    </row>
    <row r="22" spans="1:42" ht="25.5" customHeight="1">
      <c r="A22" s="52" t="s">
        <v>8</v>
      </c>
      <c r="B22" s="172"/>
      <c r="C22" s="172"/>
      <c r="D22" s="135"/>
      <c r="E22" s="152"/>
      <c r="G22" s="323"/>
      <c r="H22" s="63" t="s">
        <v>54</v>
      </c>
      <c r="I22" s="360"/>
      <c r="J22" s="361"/>
      <c r="K22" s="361"/>
      <c r="L22" s="325"/>
      <c r="M22" s="327"/>
      <c r="O22" s="332" t="s">
        <v>44</v>
      </c>
      <c r="P22" s="510">
        <f>COUNTA(B10:B12,B14,B16,B18,B20,B22,B24,B26:B36)-P16</f>
        <v>0</v>
      </c>
      <c r="Q22" s="511"/>
      <c r="W22" s="242" t="s">
        <v>8</v>
      </c>
      <c r="X22" s="243" t="s">
        <v>67</v>
      </c>
      <c r="Y22" s="243">
        <v>1</v>
      </c>
      <c r="Z22" s="244">
        <v>36746</v>
      </c>
      <c r="AA22" s="245" t="s">
        <v>91</v>
      </c>
      <c r="AD22" s="416"/>
      <c r="AE22" s="255" t="s">
        <v>54</v>
      </c>
      <c r="AF22" s="552" t="s">
        <v>64</v>
      </c>
      <c r="AG22" s="553"/>
      <c r="AH22" s="554"/>
      <c r="AI22" s="518"/>
      <c r="AJ22" s="520"/>
      <c r="AL22" s="534" t="s">
        <v>44</v>
      </c>
      <c r="AM22" s="540">
        <f>COUNTA(X10:X36)-AM16</f>
        <v>0</v>
      </c>
      <c r="AN22" s="541"/>
    </row>
    <row r="23" spans="1:42" ht="9.75" customHeight="1">
      <c r="A23" s="57"/>
      <c r="B23" s="222"/>
      <c r="C23" s="222"/>
      <c r="D23" s="223"/>
      <c r="E23" s="224"/>
      <c r="G23" s="322" t="s">
        <v>6</v>
      </c>
      <c r="H23" s="61" t="s">
        <v>104</v>
      </c>
      <c r="I23" s="329"/>
      <c r="J23" s="330"/>
      <c r="K23" s="331"/>
      <c r="L23" s="324"/>
      <c r="M23" s="326" t="s">
        <v>53</v>
      </c>
      <c r="O23" s="333"/>
      <c r="P23" s="504"/>
      <c r="Q23" s="505"/>
      <c r="W23" s="248"/>
      <c r="X23" s="249"/>
      <c r="Y23" s="249"/>
      <c r="Z23" s="250"/>
      <c r="AA23" s="251"/>
      <c r="AD23" s="415" t="s">
        <v>6</v>
      </c>
      <c r="AE23" s="252" t="s">
        <v>104</v>
      </c>
      <c r="AF23" s="524" t="s">
        <v>105</v>
      </c>
      <c r="AG23" s="525"/>
      <c r="AH23" s="526"/>
      <c r="AI23" s="517">
        <v>1</v>
      </c>
      <c r="AJ23" s="519" t="s">
        <v>53</v>
      </c>
      <c r="AL23" s="532"/>
      <c r="AM23" s="538"/>
      <c r="AN23" s="539"/>
    </row>
    <row r="24" spans="1:42" ht="25.5" customHeight="1">
      <c r="A24" s="52" t="s">
        <v>9</v>
      </c>
      <c r="B24" s="172"/>
      <c r="C24" s="172"/>
      <c r="D24" s="135"/>
      <c r="E24" s="152"/>
      <c r="G24" s="323"/>
      <c r="H24" s="64" t="s">
        <v>54</v>
      </c>
      <c r="I24" s="362"/>
      <c r="J24" s="363"/>
      <c r="K24" s="364"/>
      <c r="L24" s="325"/>
      <c r="M24" s="327"/>
      <c r="O24" s="333"/>
      <c r="P24" s="504"/>
      <c r="Q24" s="505"/>
      <c r="W24" s="242" t="s">
        <v>9</v>
      </c>
      <c r="X24" s="243"/>
      <c r="Y24" s="243"/>
      <c r="Z24" s="244"/>
      <c r="AA24" s="245"/>
      <c r="AD24" s="416"/>
      <c r="AE24" s="255" t="s">
        <v>54</v>
      </c>
      <c r="AF24" s="521" t="s">
        <v>65</v>
      </c>
      <c r="AG24" s="522"/>
      <c r="AH24" s="523"/>
      <c r="AI24" s="518"/>
      <c r="AJ24" s="520"/>
      <c r="AL24" s="532"/>
      <c r="AM24" s="538"/>
      <c r="AN24" s="539"/>
    </row>
    <row r="25" spans="1:42" ht="9.75" customHeight="1">
      <c r="A25" s="57"/>
      <c r="B25" s="222"/>
      <c r="C25" s="222"/>
      <c r="D25" s="223"/>
      <c r="E25" s="224"/>
      <c r="G25" s="322" t="s">
        <v>7</v>
      </c>
      <c r="H25" s="61" t="s">
        <v>104</v>
      </c>
      <c r="I25" s="329"/>
      <c r="J25" s="330"/>
      <c r="K25" s="331"/>
      <c r="L25" s="324"/>
      <c r="M25" s="326" t="s">
        <v>53</v>
      </c>
      <c r="O25" s="333"/>
      <c r="P25" s="335" t="s">
        <v>26</v>
      </c>
      <c r="Q25" s="336"/>
      <c r="W25" s="248"/>
      <c r="X25" s="249"/>
      <c r="Y25" s="249"/>
      <c r="Z25" s="250"/>
      <c r="AA25" s="251"/>
      <c r="AD25" s="415" t="s">
        <v>7</v>
      </c>
      <c r="AE25" s="252" t="s">
        <v>104</v>
      </c>
      <c r="AF25" s="524" t="s">
        <v>105</v>
      </c>
      <c r="AG25" s="525"/>
      <c r="AH25" s="526"/>
      <c r="AI25" s="517">
        <v>1</v>
      </c>
      <c r="AJ25" s="519" t="s">
        <v>53</v>
      </c>
      <c r="AL25" s="532"/>
      <c r="AM25" s="542" t="s">
        <v>26</v>
      </c>
      <c r="AN25" s="543"/>
    </row>
    <row r="26" spans="1:42" ht="25.5" customHeight="1" thickBot="1">
      <c r="A26" s="52" t="s">
        <v>43</v>
      </c>
      <c r="B26" s="8"/>
      <c r="C26" s="8"/>
      <c r="D26" s="135"/>
      <c r="E26" s="152"/>
      <c r="G26" s="328"/>
      <c r="H26" s="68" t="s">
        <v>54</v>
      </c>
      <c r="I26" s="340"/>
      <c r="J26" s="341"/>
      <c r="K26" s="341"/>
      <c r="L26" s="353"/>
      <c r="M26" s="354"/>
      <c r="O26" s="334"/>
      <c r="P26" s="337"/>
      <c r="Q26" s="338"/>
      <c r="W26" s="242" t="s">
        <v>43</v>
      </c>
      <c r="X26" s="243"/>
      <c r="Y26" s="243"/>
      <c r="Z26" s="244"/>
      <c r="AA26" s="245"/>
      <c r="AD26" s="550"/>
      <c r="AE26" s="257" t="s">
        <v>54</v>
      </c>
      <c r="AF26" s="562" t="s">
        <v>66</v>
      </c>
      <c r="AG26" s="461"/>
      <c r="AH26" s="563"/>
      <c r="AI26" s="551"/>
      <c r="AJ26" s="567"/>
      <c r="AL26" s="535"/>
      <c r="AM26" s="461"/>
      <c r="AN26" s="545"/>
    </row>
    <row r="27" spans="1:42" ht="25.5" customHeight="1" thickBot="1">
      <c r="A27" s="52" t="s">
        <v>10</v>
      </c>
      <c r="B27" s="8"/>
      <c r="C27" s="8"/>
      <c r="D27" s="135"/>
      <c r="E27" s="152"/>
      <c r="G27" s="366" t="s">
        <v>14</v>
      </c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W27" s="242" t="s">
        <v>10</v>
      </c>
      <c r="X27" s="243"/>
      <c r="Y27" s="243"/>
      <c r="Z27" s="244"/>
      <c r="AA27" s="245"/>
      <c r="AD27" s="555" t="s">
        <v>14</v>
      </c>
      <c r="AE27" s="555"/>
      <c r="AF27" s="555"/>
      <c r="AG27" s="555"/>
      <c r="AH27" s="555"/>
      <c r="AI27" s="555"/>
      <c r="AJ27" s="555"/>
      <c r="AK27" s="555"/>
      <c r="AL27" s="555"/>
      <c r="AM27" s="555"/>
      <c r="AN27" s="555"/>
    </row>
    <row r="28" spans="1:42" ht="25.5" customHeight="1" thickBot="1">
      <c r="A28" s="52" t="s">
        <v>41</v>
      </c>
      <c r="B28" s="8"/>
      <c r="C28" s="8"/>
      <c r="D28" s="135"/>
      <c r="E28" s="152"/>
      <c r="G28" s="350" t="s">
        <v>22</v>
      </c>
      <c r="H28" s="351"/>
      <c r="I28" s="351"/>
      <c r="J28" s="351"/>
      <c r="K28" s="352"/>
      <c r="L28" s="2"/>
      <c r="M28" s="347" t="s">
        <v>23</v>
      </c>
      <c r="N28" s="348"/>
      <c r="O28" s="348"/>
      <c r="P28" s="348"/>
      <c r="Q28" s="349"/>
      <c r="W28" s="242" t="s">
        <v>41</v>
      </c>
      <c r="X28" s="243"/>
      <c r="Y28" s="243"/>
      <c r="Z28" s="244"/>
      <c r="AA28" s="245"/>
      <c r="AD28" s="556" t="s">
        <v>22</v>
      </c>
      <c r="AE28" s="530"/>
      <c r="AF28" s="530"/>
      <c r="AG28" s="530"/>
      <c r="AH28" s="557"/>
      <c r="AI28" s="234"/>
      <c r="AJ28" s="559" t="s">
        <v>23</v>
      </c>
      <c r="AK28" s="560"/>
      <c r="AL28" s="560"/>
      <c r="AM28" s="560"/>
      <c r="AN28" s="561"/>
    </row>
    <row r="29" spans="1:42" ht="25.5" customHeight="1" thickBot="1">
      <c r="A29" s="69" t="s">
        <v>42</v>
      </c>
      <c r="B29" s="33"/>
      <c r="C29" s="33"/>
      <c r="D29" s="136"/>
      <c r="E29" s="153"/>
      <c r="G29" s="71" t="s">
        <v>16</v>
      </c>
      <c r="H29" s="72" t="s">
        <v>107</v>
      </c>
      <c r="I29" s="73" t="s">
        <v>108</v>
      </c>
      <c r="J29" s="345" t="s">
        <v>11</v>
      </c>
      <c r="K29" s="346"/>
      <c r="M29" s="74" t="s">
        <v>16</v>
      </c>
      <c r="N29" s="72" t="s">
        <v>107</v>
      </c>
      <c r="O29" s="73" t="s">
        <v>108</v>
      </c>
      <c r="P29" s="345" t="s">
        <v>11</v>
      </c>
      <c r="Q29" s="346"/>
      <c r="S29" s="157" t="s">
        <v>159</v>
      </c>
      <c r="U29" s="157" t="s">
        <v>160</v>
      </c>
      <c r="W29" s="258" t="s">
        <v>42</v>
      </c>
      <c r="X29" s="259"/>
      <c r="Y29" s="259"/>
      <c r="Z29" s="260"/>
      <c r="AA29" s="261"/>
      <c r="AD29" s="262" t="s">
        <v>16</v>
      </c>
      <c r="AE29" s="546" t="s">
        <v>15</v>
      </c>
      <c r="AF29" s="547"/>
      <c r="AG29" s="546" t="s">
        <v>11</v>
      </c>
      <c r="AH29" s="558"/>
      <c r="AJ29" s="262" t="s">
        <v>16</v>
      </c>
      <c r="AK29" s="546" t="s">
        <v>15</v>
      </c>
      <c r="AL29" s="547"/>
      <c r="AM29" s="546" t="s">
        <v>11</v>
      </c>
      <c r="AN29" s="558"/>
    </row>
    <row r="30" spans="1:42" ht="25.5" customHeight="1" thickTop="1">
      <c r="A30" s="69" t="s">
        <v>36</v>
      </c>
      <c r="B30" s="8"/>
      <c r="C30" s="8"/>
      <c r="D30" s="135"/>
      <c r="E30" s="152"/>
      <c r="G30" s="77" t="s">
        <v>17</v>
      </c>
      <c r="H30" s="31"/>
      <c r="I30" s="32"/>
      <c r="J30" s="26"/>
      <c r="K30" s="79" t="str">
        <f>IF(H30="","",IF(COUNTIFS($H$30:$H$47,H30)&gt;1,"同姓",""))</f>
        <v/>
      </c>
      <c r="M30" s="355" t="s">
        <v>17</v>
      </c>
      <c r="N30" s="17"/>
      <c r="O30" s="18"/>
      <c r="P30" s="19"/>
      <c r="Q30" s="81" t="str">
        <f>IF(N30="","",IF(COUNTIFS($N$30:$N$47,N30)&gt;1,"同姓",""))</f>
        <v/>
      </c>
      <c r="S30" s="157" t="str">
        <f>IF(H30="","",IF(LEN(H30)=2,LEFT(H30,1)&amp;"　"&amp;RIGHT(H30,1),H30))</f>
        <v/>
      </c>
      <c r="U30" s="157" t="str">
        <f>IF(N30="","",IF(LEN(N30)=2,LEFT(N30,1)&amp;"　"&amp;RIGHT(N30,1),N30))</f>
        <v/>
      </c>
      <c r="W30" s="263" t="s">
        <v>36</v>
      </c>
      <c r="X30" s="243"/>
      <c r="Y30" s="243"/>
      <c r="Z30" s="244"/>
      <c r="AA30" s="245"/>
      <c r="AD30" s="238" t="s">
        <v>17</v>
      </c>
      <c r="AE30" s="264" t="s">
        <v>77</v>
      </c>
      <c r="AF30" s="265">
        <v>1</v>
      </c>
      <c r="AG30" s="266" t="s">
        <v>128</v>
      </c>
      <c r="AH30" s="267"/>
      <c r="AJ30" s="549" t="s">
        <v>24</v>
      </c>
      <c r="AK30" s="268" t="s">
        <v>77</v>
      </c>
      <c r="AL30" s="269">
        <v>1</v>
      </c>
      <c r="AM30" s="270" t="s">
        <v>79</v>
      </c>
      <c r="AN30" s="271"/>
    </row>
    <row r="31" spans="1:42" ht="25.5" customHeight="1">
      <c r="A31" s="69" t="s">
        <v>34</v>
      </c>
      <c r="B31" s="8"/>
      <c r="C31" s="8"/>
      <c r="D31" s="134"/>
      <c r="E31" s="151"/>
      <c r="G31" s="52" t="s">
        <v>18</v>
      </c>
      <c r="H31" s="10"/>
      <c r="I31" s="11"/>
      <c r="J31" s="12"/>
      <c r="K31" s="84" t="str">
        <f>IF(H31="","",IF(COUNTIFS($H$30:$H$47,H31)&gt;1,"同姓",""))</f>
        <v/>
      </c>
      <c r="M31" s="355"/>
      <c r="N31" s="20"/>
      <c r="O31" s="21"/>
      <c r="P31" s="22"/>
      <c r="Q31" s="86" t="str">
        <f t="shared" ref="Q31:Q47" si="0">IF(N31="","",IF(COUNTIFS($N$30:$N$47,N31)&gt;1,"同姓",""))</f>
        <v/>
      </c>
      <c r="S31" s="157" t="str">
        <f t="shared" ref="S31:S47" si="1">IF(H31="","",IF(LEN(H31)=2,LEFT(H31,1)&amp;"　"&amp;RIGHT(H31,1),H31))</f>
        <v/>
      </c>
      <c r="U31" s="157" t="str">
        <f t="shared" ref="U31:U47" si="2">IF(N31="","",IF(LEN(N31)=2,LEFT(N31,1)&amp;"　"&amp;RIGHT(N31,1),N31))</f>
        <v/>
      </c>
      <c r="W31" s="258" t="s">
        <v>34</v>
      </c>
      <c r="X31" s="243"/>
      <c r="Y31" s="243"/>
      <c r="Z31" s="240"/>
      <c r="AA31" s="272"/>
      <c r="AD31" s="242" t="s">
        <v>18</v>
      </c>
      <c r="AE31" s="273" t="s">
        <v>77</v>
      </c>
      <c r="AF31" s="274">
        <v>2</v>
      </c>
      <c r="AG31" s="275" t="s">
        <v>128</v>
      </c>
      <c r="AH31" s="276" t="s">
        <v>76</v>
      </c>
      <c r="AJ31" s="549"/>
      <c r="AK31" s="277" t="s">
        <v>77</v>
      </c>
      <c r="AL31" s="278">
        <v>2</v>
      </c>
      <c r="AM31" s="279" t="s">
        <v>79</v>
      </c>
      <c r="AN31" s="280" t="s">
        <v>76</v>
      </c>
    </row>
    <row r="32" spans="1:42" ht="25.5" customHeight="1">
      <c r="A32" s="69" t="s">
        <v>35</v>
      </c>
      <c r="B32" s="8"/>
      <c r="C32" s="8"/>
      <c r="D32" s="135"/>
      <c r="E32" s="152"/>
      <c r="G32" s="52" t="s">
        <v>3</v>
      </c>
      <c r="H32" s="10"/>
      <c r="I32" s="11"/>
      <c r="J32" s="12"/>
      <c r="K32" s="84" t="str">
        <f>IF(H32="","",IF(COUNTIFS($H$30:$H$47,H32)&gt;1,"同姓",""))</f>
        <v/>
      </c>
      <c r="M32" s="339" t="s">
        <v>28</v>
      </c>
      <c r="N32" s="23"/>
      <c r="O32" s="24"/>
      <c r="P32" s="25"/>
      <c r="Q32" s="92" t="str">
        <f t="shared" si="0"/>
        <v/>
      </c>
      <c r="S32" s="157" t="str">
        <f t="shared" si="1"/>
        <v/>
      </c>
      <c r="U32" s="157" t="str">
        <f t="shared" si="2"/>
        <v/>
      </c>
      <c r="W32" s="258" t="s">
        <v>35</v>
      </c>
      <c r="X32" s="243"/>
      <c r="Y32" s="243"/>
      <c r="Z32" s="244"/>
      <c r="AA32" s="245"/>
      <c r="AD32" s="242" t="s">
        <v>3</v>
      </c>
      <c r="AE32" s="273" t="s">
        <v>77</v>
      </c>
      <c r="AF32" s="274">
        <v>3</v>
      </c>
      <c r="AG32" s="281" t="s">
        <v>128</v>
      </c>
      <c r="AH32" s="276"/>
      <c r="AJ32" s="548" t="s">
        <v>28</v>
      </c>
      <c r="AK32" s="282" t="s">
        <v>77</v>
      </c>
      <c r="AL32" s="283">
        <v>3</v>
      </c>
      <c r="AM32" s="284"/>
      <c r="AN32" s="285"/>
    </row>
    <row r="33" spans="1:40" ht="25.5" customHeight="1">
      <c r="A33" s="69" t="s">
        <v>37</v>
      </c>
      <c r="B33" s="8"/>
      <c r="C33" s="8"/>
      <c r="D33" s="137"/>
      <c r="E33" s="154"/>
      <c r="G33" s="52" t="s">
        <v>4</v>
      </c>
      <c r="H33" s="10"/>
      <c r="I33" s="11"/>
      <c r="J33" s="12"/>
      <c r="K33" s="84" t="str">
        <f t="shared" ref="K33:K47" si="3">IF(H33="","",IF(COUNTIFS($H$30:$H$47,H33)&gt;1,"同姓",""))</f>
        <v/>
      </c>
      <c r="M33" s="339"/>
      <c r="N33" s="20"/>
      <c r="O33" s="21"/>
      <c r="P33" s="26"/>
      <c r="Q33" s="97" t="str">
        <f t="shared" si="0"/>
        <v/>
      </c>
      <c r="S33" s="157" t="str">
        <f t="shared" si="1"/>
        <v/>
      </c>
      <c r="U33" s="157" t="str">
        <f t="shared" si="2"/>
        <v/>
      </c>
      <c r="W33" s="258" t="s">
        <v>37</v>
      </c>
      <c r="X33" s="243"/>
      <c r="Y33" s="243"/>
      <c r="Z33" s="286"/>
      <c r="AA33" s="287"/>
      <c r="AD33" s="242" t="s">
        <v>4</v>
      </c>
      <c r="AE33" s="273" t="s">
        <v>77</v>
      </c>
      <c r="AF33" s="274">
        <v>4</v>
      </c>
      <c r="AG33" s="281" t="s">
        <v>128</v>
      </c>
      <c r="AH33" s="276"/>
      <c r="AJ33" s="548"/>
      <c r="AK33" s="277" t="s">
        <v>77</v>
      </c>
      <c r="AL33" s="278">
        <v>4</v>
      </c>
      <c r="AM33" s="266"/>
      <c r="AN33" s="288"/>
    </row>
    <row r="34" spans="1:40" ht="25.5" customHeight="1">
      <c r="A34" s="69" t="s">
        <v>38</v>
      </c>
      <c r="B34" s="8"/>
      <c r="C34" s="8"/>
      <c r="D34" s="137"/>
      <c r="E34" s="154"/>
      <c r="G34" s="52" t="s">
        <v>5</v>
      </c>
      <c r="H34" s="10"/>
      <c r="I34" s="11"/>
      <c r="J34" s="12"/>
      <c r="K34" s="84" t="str">
        <f t="shared" si="3"/>
        <v/>
      </c>
      <c r="M34" s="339" t="s">
        <v>3</v>
      </c>
      <c r="N34" s="23"/>
      <c r="O34" s="24"/>
      <c r="P34" s="13"/>
      <c r="Q34" s="99" t="str">
        <f t="shared" si="0"/>
        <v/>
      </c>
      <c r="S34" s="157" t="str">
        <f t="shared" si="1"/>
        <v/>
      </c>
      <c r="U34" s="157" t="str">
        <f t="shared" si="2"/>
        <v/>
      </c>
      <c r="W34" s="258" t="s">
        <v>38</v>
      </c>
      <c r="X34" s="243"/>
      <c r="Y34" s="243"/>
      <c r="Z34" s="286"/>
      <c r="AA34" s="287"/>
      <c r="AD34" s="242" t="s">
        <v>5</v>
      </c>
      <c r="AE34" s="273" t="s">
        <v>77</v>
      </c>
      <c r="AF34" s="274">
        <v>5</v>
      </c>
      <c r="AG34" s="289"/>
      <c r="AH34" s="276" t="s">
        <v>76</v>
      </c>
      <c r="AJ34" s="548" t="s">
        <v>3</v>
      </c>
      <c r="AK34" s="282" t="s">
        <v>77</v>
      </c>
      <c r="AL34" s="283">
        <v>5</v>
      </c>
      <c r="AM34" s="290"/>
      <c r="AN34" s="291" t="s">
        <v>76</v>
      </c>
    </row>
    <row r="35" spans="1:40" ht="25.5" customHeight="1" thickBot="1">
      <c r="A35" s="69" t="s">
        <v>39</v>
      </c>
      <c r="B35" s="8"/>
      <c r="C35" s="8"/>
      <c r="D35" s="137"/>
      <c r="E35" s="154"/>
      <c r="G35" s="100" t="s">
        <v>6</v>
      </c>
      <c r="H35" s="36"/>
      <c r="I35" s="37"/>
      <c r="J35" s="38"/>
      <c r="K35" s="101" t="str">
        <f t="shared" si="3"/>
        <v/>
      </c>
      <c r="M35" s="339"/>
      <c r="N35" s="20"/>
      <c r="O35" s="21"/>
      <c r="P35" s="22"/>
      <c r="Q35" s="86" t="str">
        <f t="shared" si="0"/>
        <v/>
      </c>
      <c r="S35" s="157" t="str">
        <f t="shared" si="1"/>
        <v/>
      </c>
      <c r="U35" s="157" t="str">
        <f t="shared" si="2"/>
        <v/>
      </c>
      <c r="W35" s="258" t="s">
        <v>39</v>
      </c>
      <c r="X35" s="243"/>
      <c r="Y35" s="243"/>
      <c r="Z35" s="286"/>
      <c r="AA35" s="287"/>
      <c r="AD35" s="242" t="s">
        <v>6</v>
      </c>
      <c r="AE35" s="273" t="s">
        <v>77</v>
      </c>
      <c r="AF35" s="274">
        <v>6</v>
      </c>
      <c r="AG35" s="289"/>
      <c r="AH35" s="276"/>
      <c r="AJ35" s="548"/>
      <c r="AK35" s="277" t="s">
        <v>77</v>
      </c>
      <c r="AL35" s="278">
        <v>6</v>
      </c>
      <c r="AM35" s="279"/>
      <c r="AN35" s="280"/>
    </row>
    <row r="36" spans="1:40" ht="25.5" customHeight="1" thickTop="1" thickBot="1">
      <c r="A36" s="102" t="s">
        <v>40</v>
      </c>
      <c r="B36" s="9"/>
      <c r="C36" s="9"/>
      <c r="D36" s="138"/>
      <c r="E36" s="155"/>
      <c r="G36" s="48" t="s">
        <v>7</v>
      </c>
      <c r="H36" s="31"/>
      <c r="I36" s="32"/>
      <c r="J36" s="26"/>
      <c r="K36" s="79" t="str">
        <f t="shared" si="3"/>
        <v/>
      </c>
      <c r="M36" s="339" t="s">
        <v>4</v>
      </c>
      <c r="N36" s="23"/>
      <c r="O36" s="24"/>
      <c r="P36" s="25"/>
      <c r="Q36" s="92" t="str">
        <f t="shared" si="0"/>
        <v/>
      </c>
      <c r="S36" s="157" t="str">
        <f t="shared" si="1"/>
        <v/>
      </c>
      <c r="U36" s="157" t="str">
        <f t="shared" si="2"/>
        <v/>
      </c>
      <c r="W36" s="292" t="s">
        <v>40</v>
      </c>
      <c r="X36" s="293"/>
      <c r="Y36" s="293"/>
      <c r="Z36" s="294"/>
      <c r="AA36" s="295"/>
      <c r="AD36" s="242" t="s">
        <v>7</v>
      </c>
      <c r="AE36" s="273" t="s">
        <v>77</v>
      </c>
      <c r="AF36" s="274">
        <v>7</v>
      </c>
      <c r="AG36" s="289"/>
      <c r="AH36" s="276"/>
      <c r="AJ36" s="548" t="s">
        <v>4</v>
      </c>
      <c r="AK36" s="282" t="s">
        <v>77</v>
      </c>
      <c r="AL36" s="283">
        <v>7</v>
      </c>
      <c r="AM36" s="284"/>
      <c r="AN36" s="285"/>
    </row>
    <row r="37" spans="1:40" ht="25.5" customHeight="1">
      <c r="G37" s="52" t="s">
        <v>8</v>
      </c>
      <c r="H37" s="10"/>
      <c r="I37" s="11"/>
      <c r="J37" s="12"/>
      <c r="K37" s="84" t="str">
        <f t="shared" si="3"/>
        <v/>
      </c>
      <c r="M37" s="339"/>
      <c r="N37" s="20"/>
      <c r="O37" s="21"/>
      <c r="P37" s="26"/>
      <c r="Q37" s="97" t="str">
        <f t="shared" si="0"/>
        <v/>
      </c>
      <c r="S37" s="157" t="str">
        <f t="shared" si="1"/>
        <v/>
      </c>
      <c r="U37" s="157" t="str">
        <f t="shared" si="2"/>
        <v/>
      </c>
      <c r="AD37" s="242" t="s">
        <v>8</v>
      </c>
      <c r="AE37" s="273" t="s">
        <v>77</v>
      </c>
      <c r="AF37" s="274">
        <v>8</v>
      </c>
      <c r="AG37" s="289"/>
      <c r="AH37" s="276"/>
      <c r="AJ37" s="548"/>
      <c r="AK37" s="277" t="s">
        <v>77</v>
      </c>
      <c r="AL37" s="278">
        <v>8</v>
      </c>
      <c r="AM37" s="266"/>
      <c r="AN37" s="288"/>
    </row>
    <row r="38" spans="1:40" ht="25.5" customHeight="1">
      <c r="A38" s="129"/>
      <c r="B38" s="129"/>
      <c r="C38" s="129"/>
      <c r="D38" s="129"/>
      <c r="E38" s="129"/>
      <c r="F38" s="130"/>
      <c r="G38" s="52" t="s">
        <v>9</v>
      </c>
      <c r="H38" s="10"/>
      <c r="I38" s="11"/>
      <c r="J38" s="12"/>
      <c r="K38" s="84" t="str">
        <f t="shared" si="3"/>
        <v/>
      </c>
      <c r="M38" s="339" t="s">
        <v>5</v>
      </c>
      <c r="N38" s="23"/>
      <c r="O38" s="24"/>
      <c r="P38" s="13"/>
      <c r="Q38" s="99" t="str">
        <f t="shared" si="0"/>
        <v/>
      </c>
      <c r="S38" s="157" t="str">
        <f t="shared" si="1"/>
        <v/>
      </c>
      <c r="U38" s="157" t="str">
        <f t="shared" si="2"/>
        <v/>
      </c>
      <c r="AD38" s="242" t="s">
        <v>9</v>
      </c>
      <c r="AE38" s="296"/>
      <c r="AF38" s="297"/>
      <c r="AG38" s="289"/>
      <c r="AH38" s="276"/>
      <c r="AJ38" s="548" t="s">
        <v>5</v>
      </c>
      <c r="AK38" s="298"/>
      <c r="AL38" s="299"/>
      <c r="AM38" s="290"/>
      <c r="AN38" s="291"/>
    </row>
    <row r="39" spans="1:40" ht="25.5" customHeight="1">
      <c r="A39" s="131"/>
      <c r="B39" s="131"/>
      <c r="C39" s="131"/>
      <c r="D39" s="131"/>
      <c r="E39" s="131"/>
      <c r="F39" s="132"/>
      <c r="G39" s="52" t="s">
        <v>29</v>
      </c>
      <c r="H39" s="10"/>
      <c r="I39" s="11"/>
      <c r="J39" s="12"/>
      <c r="K39" s="84" t="str">
        <f t="shared" si="3"/>
        <v/>
      </c>
      <c r="M39" s="339"/>
      <c r="N39" s="20"/>
      <c r="O39" s="21"/>
      <c r="P39" s="22"/>
      <c r="Q39" s="86" t="str">
        <f t="shared" si="0"/>
        <v/>
      </c>
      <c r="S39" s="157" t="str">
        <f t="shared" si="1"/>
        <v/>
      </c>
      <c r="U39" s="157" t="str">
        <f t="shared" si="2"/>
        <v/>
      </c>
      <c r="AD39" s="242" t="s">
        <v>29</v>
      </c>
      <c r="AE39" s="296"/>
      <c r="AF39" s="297"/>
      <c r="AG39" s="289"/>
      <c r="AH39" s="276"/>
      <c r="AJ39" s="548"/>
      <c r="AK39" s="300"/>
      <c r="AL39" s="301"/>
      <c r="AM39" s="279"/>
      <c r="AN39" s="280"/>
    </row>
    <row r="40" spans="1:40" ht="25.5" customHeight="1">
      <c r="A40" s="105"/>
      <c r="B40" s="105"/>
      <c r="C40" s="105"/>
      <c r="D40" s="105"/>
      <c r="E40" s="105"/>
      <c r="F40" s="106"/>
      <c r="G40" s="52" t="s">
        <v>30</v>
      </c>
      <c r="H40" s="10"/>
      <c r="I40" s="11"/>
      <c r="J40" s="12"/>
      <c r="K40" s="84" t="str">
        <f t="shared" si="3"/>
        <v/>
      </c>
      <c r="M40" s="339" t="s">
        <v>6</v>
      </c>
      <c r="N40" s="23"/>
      <c r="O40" s="24"/>
      <c r="P40" s="25"/>
      <c r="Q40" s="92" t="str">
        <f t="shared" si="0"/>
        <v/>
      </c>
      <c r="S40" s="157" t="str">
        <f t="shared" si="1"/>
        <v/>
      </c>
      <c r="U40" s="157" t="str">
        <f t="shared" si="2"/>
        <v/>
      </c>
      <c r="AD40" s="242" t="s">
        <v>30</v>
      </c>
      <c r="AE40" s="296"/>
      <c r="AF40" s="297"/>
      <c r="AG40" s="289"/>
      <c r="AH40" s="276"/>
      <c r="AJ40" s="548" t="s">
        <v>6</v>
      </c>
      <c r="AK40" s="298"/>
      <c r="AL40" s="299"/>
      <c r="AM40" s="284"/>
      <c r="AN40" s="285"/>
    </row>
    <row r="41" spans="1:40" ht="25.5" customHeight="1" thickBot="1">
      <c r="A41" s="105"/>
      <c r="B41" s="105"/>
      <c r="C41" s="105"/>
      <c r="D41" s="105"/>
      <c r="E41" s="105"/>
      <c r="F41" s="133"/>
      <c r="G41" s="52" t="s">
        <v>31</v>
      </c>
      <c r="H41" s="10"/>
      <c r="I41" s="11"/>
      <c r="J41" s="12"/>
      <c r="K41" s="84" t="str">
        <f t="shared" si="3"/>
        <v/>
      </c>
      <c r="M41" s="356"/>
      <c r="N41" s="39"/>
      <c r="O41" s="40"/>
      <c r="P41" s="41"/>
      <c r="Q41" s="108" t="str">
        <f t="shared" si="0"/>
        <v/>
      </c>
      <c r="S41" s="157" t="str">
        <f t="shared" si="1"/>
        <v/>
      </c>
      <c r="U41" s="157" t="str">
        <f t="shared" si="2"/>
        <v/>
      </c>
      <c r="AD41" s="242" t="s">
        <v>31</v>
      </c>
      <c r="AE41" s="296"/>
      <c r="AF41" s="297"/>
      <c r="AG41" s="289"/>
      <c r="AH41" s="276"/>
      <c r="AJ41" s="548"/>
      <c r="AK41" s="300"/>
      <c r="AL41" s="301"/>
      <c r="AM41" s="266"/>
      <c r="AN41" s="288"/>
    </row>
    <row r="42" spans="1:40" ht="25.5" customHeight="1" thickTop="1">
      <c r="A42" s="344" t="s">
        <v>124</v>
      </c>
      <c r="B42" s="344"/>
      <c r="C42" s="344"/>
      <c r="D42" s="344"/>
      <c r="E42" s="344"/>
      <c r="F42" s="107"/>
      <c r="G42" s="52" t="s">
        <v>32</v>
      </c>
      <c r="H42" s="10"/>
      <c r="I42" s="11"/>
      <c r="J42" s="12"/>
      <c r="K42" s="84" t="str">
        <f t="shared" si="3"/>
        <v/>
      </c>
      <c r="M42" s="323" t="s">
        <v>7</v>
      </c>
      <c r="N42" s="17"/>
      <c r="O42" s="18"/>
      <c r="P42" s="19"/>
      <c r="Q42" s="81" t="str">
        <f t="shared" si="0"/>
        <v/>
      </c>
      <c r="S42" s="157" t="str">
        <f t="shared" si="1"/>
        <v/>
      </c>
      <c r="U42" s="157" t="str">
        <f t="shared" si="2"/>
        <v/>
      </c>
      <c r="W42" s="342" t="s">
        <v>124</v>
      </c>
      <c r="X42" s="342"/>
      <c r="Y42" s="342"/>
      <c r="Z42" s="342"/>
      <c r="AA42" s="342"/>
      <c r="AD42" s="242" t="s">
        <v>32</v>
      </c>
      <c r="AE42" s="296"/>
      <c r="AF42" s="297"/>
      <c r="AG42" s="289"/>
      <c r="AH42" s="276"/>
      <c r="AJ42" s="548" t="s">
        <v>7</v>
      </c>
      <c r="AK42" s="298"/>
      <c r="AL42" s="299"/>
      <c r="AM42" s="290"/>
      <c r="AN42" s="291"/>
    </row>
    <row r="43" spans="1:40" ht="25.5" customHeight="1">
      <c r="A43" s="344"/>
      <c r="B43" s="344"/>
      <c r="C43" s="344"/>
      <c r="D43" s="344"/>
      <c r="E43" s="344"/>
      <c r="F43" s="107"/>
      <c r="G43" s="52" t="s">
        <v>33</v>
      </c>
      <c r="H43" s="10"/>
      <c r="I43" s="11"/>
      <c r="J43" s="12"/>
      <c r="K43" s="84" t="str">
        <f t="shared" si="3"/>
        <v/>
      </c>
      <c r="M43" s="339"/>
      <c r="N43" s="20"/>
      <c r="O43" s="21"/>
      <c r="P43" s="22"/>
      <c r="Q43" s="86" t="str">
        <f t="shared" si="0"/>
        <v/>
      </c>
      <c r="S43" s="157" t="str">
        <f t="shared" si="1"/>
        <v/>
      </c>
      <c r="U43" s="157" t="str">
        <f t="shared" si="2"/>
        <v/>
      </c>
      <c r="W43" s="342"/>
      <c r="X43" s="342"/>
      <c r="Y43" s="342"/>
      <c r="Z43" s="342"/>
      <c r="AA43" s="342"/>
      <c r="AD43" s="242" t="s">
        <v>33</v>
      </c>
      <c r="AE43" s="296"/>
      <c r="AF43" s="297"/>
      <c r="AG43" s="289"/>
      <c r="AH43" s="276"/>
      <c r="AJ43" s="548"/>
      <c r="AK43" s="300"/>
      <c r="AL43" s="301"/>
      <c r="AM43" s="279"/>
      <c r="AN43" s="280"/>
    </row>
    <row r="44" spans="1:40" ht="25.5" customHeight="1">
      <c r="A44" s="365"/>
      <c r="B44" s="365"/>
      <c r="C44" s="365"/>
      <c r="D44" s="365"/>
      <c r="E44" s="109"/>
      <c r="F44" s="107"/>
      <c r="G44" s="52" t="s">
        <v>34</v>
      </c>
      <c r="H44" s="10"/>
      <c r="I44" s="11"/>
      <c r="J44" s="12"/>
      <c r="K44" s="84" t="str">
        <f t="shared" si="3"/>
        <v/>
      </c>
      <c r="M44" s="322" t="s">
        <v>82</v>
      </c>
      <c r="N44" s="23"/>
      <c r="O44" s="24"/>
      <c r="P44" s="25"/>
      <c r="Q44" s="92" t="str">
        <f t="shared" si="0"/>
        <v/>
      </c>
      <c r="S44" s="157" t="str">
        <f t="shared" si="1"/>
        <v/>
      </c>
      <c r="U44" s="157" t="str">
        <f t="shared" si="2"/>
        <v/>
      </c>
      <c r="W44" s="343"/>
      <c r="X44" s="343"/>
      <c r="Y44" s="343"/>
      <c r="Z44" s="343"/>
      <c r="AA44" s="225"/>
      <c r="AD44" s="242" t="s">
        <v>34</v>
      </c>
      <c r="AE44" s="289"/>
      <c r="AF44" s="302"/>
      <c r="AG44" s="275"/>
      <c r="AH44" s="276"/>
      <c r="AJ44" s="415" t="s">
        <v>82</v>
      </c>
      <c r="AK44" s="303"/>
      <c r="AL44" s="304"/>
      <c r="AM44" s="284"/>
      <c r="AN44" s="285"/>
    </row>
    <row r="45" spans="1:40" ht="25.5" customHeight="1">
      <c r="A45" s="107"/>
      <c r="B45" s="107"/>
      <c r="C45" s="107"/>
      <c r="D45" s="107"/>
      <c r="E45" s="107"/>
      <c r="F45" s="107"/>
      <c r="G45" s="52" t="s">
        <v>35</v>
      </c>
      <c r="H45" s="10"/>
      <c r="I45" s="11"/>
      <c r="J45" s="12"/>
      <c r="K45" s="84" t="str">
        <f t="shared" si="3"/>
        <v/>
      </c>
      <c r="M45" s="323"/>
      <c r="N45" s="20"/>
      <c r="O45" s="21"/>
      <c r="P45" s="22"/>
      <c r="Q45" s="86" t="str">
        <f t="shared" si="0"/>
        <v/>
      </c>
      <c r="S45" s="157" t="str">
        <f t="shared" si="1"/>
        <v/>
      </c>
      <c r="U45" s="157" t="str">
        <f t="shared" si="2"/>
        <v/>
      </c>
      <c r="W45" s="226"/>
      <c r="X45" s="226"/>
      <c r="Y45" s="226"/>
      <c r="Z45" s="226"/>
      <c r="AA45" s="226"/>
      <c r="AD45" s="242" t="s">
        <v>35</v>
      </c>
      <c r="AE45" s="289"/>
      <c r="AF45" s="302"/>
      <c r="AG45" s="275"/>
      <c r="AH45" s="276"/>
      <c r="AJ45" s="416"/>
      <c r="AK45" s="305"/>
      <c r="AL45" s="306"/>
      <c r="AM45" s="279"/>
      <c r="AN45" s="280"/>
    </row>
    <row r="46" spans="1:40" ht="25.5" customHeight="1">
      <c r="A46" s="117" t="s">
        <v>122</v>
      </c>
      <c r="B46" s="117"/>
      <c r="C46" s="139"/>
      <c r="D46" s="117"/>
      <c r="E46" s="1" t="s">
        <v>121</v>
      </c>
      <c r="F46" s="107"/>
      <c r="G46" s="52" t="s">
        <v>37</v>
      </c>
      <c r="H46" s="34"/>
      <c r="I46" s="11"/>
      <c r="J46" s="12"/>
      <c r="K46" s="84" t="str">
        <f t="shared" si="3"/>
        <v/>
      </c>
      <c r="M46" s="355" t="s">
        <v>83</v>
      </c>
      <c r="N46" s="17"/>
      <c r="O46" s="18"/>
      <c r="P46" s="27"/>
      <c r="Q46" s="116" t="str">
        <f t="shared" si="0"/>
        <v/>
      </c>
      <c r="S46" s="157" t="str">
        <f t="shared" si="1"/>
        <v/>
      </c>
      <c r="U46" s="157" t="str">
        <f t="shared" si="2"/>
        <v/>
      </c>
      <c r="W46" s="227" t="s">
        <v>122</v>
      </c>
      <c r="X46" s="227"/>
      <c r="Y46" s="228"/>
      <c r="Z46" s="227"/>
      <c r="AA46" s="229" t="s">
        <v>121</v>
      </c>
      <c r="AD46" s="242" t="s">
        <v>37</v>
      </c>
      <c r="AE46" s="289"/>
      <c r="AF46" s="302"/>
      <c r="AG46" s="275"/>
      <c r="AH46" s="276"/>
      <c r="AJ46" s="549" t="s">
        <v>83</v>
      </c>
      <c r="AK46" s="307"/>
      <c r="AL46" s="308"/>
      <c r="AM46" s="309"/>
      <c r="AN46" s="310"/>
    </row>
    <row r="47" spans="1:40" ht="25.5" customHeight="1" thickBot="1">
      <c r="G47" s="120" t="s">
        <v>81</v>
      </c>
      <c r="H47" s="14"/>
      <c r="I47" s="15"/>
      <c r="J47" s="16"/>
      <c r="K47" s="122" t="str">
        <f t="shared" si="3"/>
        <v/>
      </c>
      <c r="M47" s="328"/>
      <c r="N47" s="28"/>
      <c r="O47" s="29"/>
      <c r="P47" s="30"/>
      <c r="Q47" s="124" t="str">
        <f t="shared" si="0"/>
        <v/>
      </c>
      <c r="S47" s="157" t="str">
        <f t="shared" si="1"/>
        <v/>
      </c>
      <c r="U47" s="157" t="str">
        <f t="shared" si="2"/>
        <v/>
      </c>
      <c r="AD47" s="311" t="s">
        <v>81</v>
      </c>
      <c r="AE47" s="312"/>
      <c r="AF47" s="313"/>
      <c r="AG47" s="314"/>
      <c r="AH47" s="315"/>
      <c r="AJ47" s="550"/>
      <c r="AK47" s="316"/>
      <c r="AL47" s="317"/>
      <c r="AM47" s="318"/>
      <c r="AN47" s="319"/>
    </row>
    <row r="48" spans="1:40" ht="18.75" customHeight="1">
      <c r="A48" s="357"/>
      <c r="B48" s="357"/>
      <c r="G48" s="5"/>
      <c r="H48" s="2"/>
      <c r="I48" s="2"/>
      <c r="J48" s="351"/>
      <c r="K48" s="351"/>
      <c r="M48" s="6"/>
      <c r="N48" s="2"/>
      <c r="O48" s="2"/>
      <c r="P48" s="2"/>
      <c r="AD48" s="320"/>
      <c r="AE48" s="234"/>
      <c r="AF48" s="234"/>
      <c r="AG48" s="530"/>
      <c r="AH48" s="530"/>
      <c r="AJ48" s="321"/>
      <c r="AK48" s="234"/>
      <c r="AL48" s="234"/>
      <c r="AM48" s="234"/>
    </row>
  </sheetData>
  <sheetProtection sheet="1" objects="1" scenarios="1" selectLockedCells="1"/>
  <mergeCells count="190">
    <mergeCell ref="AD15:AD16"/>
    <mergeCell ref="AD11:AE11"/>
    <mergeCell ref="AJ19:AJ20"/>
    <mergeCell ref="AF16:AH16"/>
    <mergeCell ref="AF21:AH21"/>
    <mergeCell ref="AF23:AH23"/>
    <mergeCell ref="AD27:AN27"/>
    <mergeCell ref="AD28:AH28"/>
    <mergeCell ref="AM29:AN29"/>
    <mergeCell ref="AJ40:AJ41"/>
    <mergeCell ref="AF24:AH24"/>
    <mergeCell ref="AJ28:AN28"/>
    <mergeCell ref="AG29:AH29"/>
    <mergeCell ref="AE29:AF29"/>
    <mergeCell ref="AF22:AH22"/>
    <mergeCell ref="AF26:AH26"/>
    <mergeCell ref="AD25:AD26"/>
    <mergeCell ref="AD23:AD24"/>
    <mergeCell ref="AJ32:AJ33"/>
    <mergeCell ref="AJ25:AJ26"/>
    <mergeCell ref="AG48:AH48"/>
    <mergeCell ref="AL16:AL21"/>
    <mergeCell ref="AL22:AL26"/>
    <mergeCell ref="AM16:AN18"/>
    <mergeCell ref="AM22:AN24"/>
    <mergeCell ref="AM19:AN21"/>
    <mergeCell ref="AM25:AN26"/>
    <mergeCell ref="AI21:AI22"/>
    <mergeCell ref="AI19:AI20"/>
    <mergeCell ref="AF17:AH17"/>
    <mergeCell ref="AF19:AH19"/>
    <mergeCell ref="AK29:AL29"/>
    <mergeCell ref="AJ38:AJ39"/>
    <mergeCell ref="AJ34:AJ35"/>
    <mergeCell ref="AJ46:AJ47"/>
    <mergeCell ref="AJ44:AJ45"/>
    <mergeCell ref="AJ36:AJ37"/>
    <mergeCell ref="AJ30:AJ31"/>
    <mergeCell ref="AJ42:AJ43"/>
    <mergeCell ref="AJ21:AJ22"/>
    <mergeCell ref="AI23:AI24"/>
    <mergeCell ref="AF25:AH25"/>
    <mergeCell ref="AJ23:AJ24"/>
    <mergeCell ref="AI25:AI26"/>
    <mergeCell ref="AI15:AI16"/>
    <mergeCell ref="AJ15:AJ16"/>
    <mergeCell ref="AI17:AI18"/>
    <mergeCell ref="AJ17:AJ18"/>
    <mergeCell ref="AF20:AH20"/>
    <mergeCell ref="AF15:AH15"/>
    <mergeCell ref="AF11:AJ11"/>
    <mergeCell ref="AJ13:AJ14"/>
    <mergeCell ref="AI13:AI14"/>
    <mergeCell ref="AF13:AH13"/>
    <mergeCell ref="AF14:AH14"/>
    <mergeCell ref="AF18:AH18"/>
    <mergeCell ref="P16:Q18"/>
    <mergeCell ref="O16:O21"/>
    <mergeCell ref="P19:Q21"/>
    <mergeCell ref="P22:Q24"/>
    <mergeCell ref="N14:Q14"/>
    <mergeCell ref="N11:Q11"/>
    <mergeCell ref="L15:L16"/>
    <mergeCell ref="L17:L18"/>
    <mergeCell ref="M21:M22"/>
    <mergeCell ref="M13:M14"/>
    <mergeCell ref="M15:M16"/>
    <mergeCell ref="M17:M18"/>
    <mergeCell ref="W1:AN1"/>
    <mergeCell ref="W2:X2"/>
    <mergeCell ref="AE2:AE3"/>
    <mergeCell ref="W4:Y4"/>
    <mergeCell ref="AL2:AL3"/>
    <mergeCell ref="AL4:AL5"/>
    <mergeCell ref="AM2:AN2"/>
    <mergeCell ref="AM3:AN3"/>
    <mergeCell ref="W3:X3"/>
    <mergeCell ref="AJ2:AJ3"/>
    <mergeCell ref="AK2:AK3"/>
    <mergeCell ref="Y2:AD2"/>
    <mergeCell ref="Y3:AD3"/>
    <mergeCell ref="AM4:AN5"/>
    <mergeCell ref="AG2:AG3"/>
    <mergeCell ref="AH2:AI3"/>
    <mergeCell ref="Z4:AK4"/>
    <mergeCell ref="W5:AK5"/>
    <mergeCell ref="L13:L14"/>
    <mergeCell ref="AK14:AN14"/>
    <mergeCell ref="AK11:AN11"/>
    <mergeCell ref="AD10:AE10"/>
    <mergeCell ref="AF10:AJ10"/>
    <mergeCell ref="AK10:AN10"/>
    <mergeCell ref="AD12:AE12"/>
    <mergeCell ref="AD13:AD14"/>
    <mergeCell ref="A6:Q6"/>
    <mergeCell ref="G12:H12"/>
    <mergeCell ref="AF9:AJ9"/>
    <mergeCell ref="N10:Q10"/>
    <mergeCell ref="N12:Q12"/>
    <mergeCell ref="AK9:AN9"/>
    <mergeCell ref="AK12:AN12"/>
    <mergeCell ref="I12:K12"/>
    <mergeCell ref="A5:C5"/>
    <mergeCell ref="D5:N5"/>
    <mergeCell ref="A7:Q7"/>
    <mergeCell ref="AD17:AD18"/>
    <mergeCell ref="AD19:AD20"/>
    <mergeCell ref="AD21:AD22"/>
    <mergeCell ref="C3:G3"/>
    <mergeCell ref="G9:H9"/>
    <mergeCell ref="A8:E8"/>
    <mergeCell ref="G8:M8"/>
    <mergeCell ref="O2:O3"/>
    <mergeCell ref="AD8:AJ8"/>
    <mergeCell ref="P4:Q5"/>
    <mergeCell ref="P3:Q3"/>
    <mergeCell ref="AF2:AF3"/>
    <mergeCell ref="O4:O5"/>
    <mergeCell ref="W8:AA8"/>
    <mergeCell ref="AD9:AE9"/>
    <mergeCell ref="L21:L22"/>
    <mergeCell ref="I20:K20"/>
    <mergeCell ref="L19:L20"/>
    <mergeCell ref="I13:K13"/>
    <mergeCell ref="I19:K19"/>
    <mergeCell ref="A1:Q1"/>
    <mergeCell ref="H2:H3"/>
    <mergeCell ref="I9:M9"/>
    <mergeCell ref="A2:B2"/>
    <mergeCell ref="I2:I3"/>
    <mergeCell ref="I11:M11"/>
    <mergeCell ref="G11:H11"/>
    <mergeCell ref="A4:C4"/>
    <mergeCell ref="D4:N4"/>
    <mergeCell ref="N9:Q9"/>
    <mergeCell ref="G10:H10"/>
    <mergeCell ref="I10:M10"/>
    <mergeCell ref="P2:Q2"/>
    <mergeCell ref="A3:B3"/>
    <mergeCell ref="M2:M3"/>
    <mergeCell ref="K2:L3"/>
    <mergeCell ref="J2:J3"/>
    <mergeCell ref="C2:G2"/>
    <mergeCell ref="N2:N3"/>
    <mergeCell ref="J48:K48"/>
    <mergeCell ref="M42:M43"/>
    <mergeCell ref="A48:B48"/>
    <mergeCell ref="AF12:AH12"/>
    <mergeCell ref="G13:G14"/>
    <mergeCell ref="G15:G16"/>
    <mergeCell ref="G17:G18"/>
    <mergeCell ref="G19:G20"/>
    <mergeCell ref="M32:M33"/>
    <mergeCell ref="M34:M35"/>
    <mergeCell ref="M38:M39"/>
    <mergeCell ref="I18:K18"/>
    <mergeCell ref="I15:K15"/>
    <mergeCell ref="I17:K17"/>
    <mergeCell ref="M19:M20"/>
    <mergeCell ref="I22:K22"/>
    <mergeCell ref="I16:K16"/>
    <mergeCell ref="I14:K14"/>
    <mergeCell ref="I24:K24"/>
    <mergeCell ref="M30:M31"/>
    <mergeCell ref="A44:D44"/>
    <mergeCell ref="J29:K29"/>
    <mergeCell ref="I21:K21"/>
    <mergeCell ref="G21:G22"/>
    <mergeCell ref="W42:AA43"/>
    <mergeCell ref="W44:Z44"/>
    <mergeCell ref="A42:E43"/>
    <mergeCell ref="P29:Q29"/>
    <mergeCell ref="M28:Q28"/>
    <mergeCell ref="G28:K28"/>
    <mergeCell ref="L25:L26"/>
    <mergeCell ref="M25:M26"/>
    <mergeCell ref="M46:M47"/>
    <mergeCell ref="M44:M45"/>
    <mergeCell ref="M40:M41"/>
    <mergeCell ref="G27:Q27"/>
    <mergeCell ref="G23:G24"/>
    <mergeCell ref="L23:L24"/>
    <mergeCell ref="M23:M24"/>
    <mergeCell ref="G25:G26"/>
    <mergeCell ref="I23:K23"/>
    <mergeCell ref="I25:K25"/>
    <mergeCell ref="O22:O26"/>
    <mergeCell ref="P25:Q26"/>
    <mergeCell ref="M36:M37"/>
    <mergeCell ref="I26:K26"/>
  </mergeCells>
  <phoneticPr fontId="2"/>
  <conditionalFormatting sqref="I2:I3 P2:Q3 C3:G3 D4:N5 I10:Q11 B10:E12 N12:Q12 I12:L26 B14:E14 B16:E16 B18:E18 B20:E20 B22:E22 B24:E24 B26:E36 H30:J47 N30:P47 A44 C46">
    <cfRule type="cellIs" dxfId="1" priority="2" operator="equal">
      <formula>""</formula>
    </cfRule>
  </conditionalFormatting>
  <dataValidations count="8">
    <dataValidation type="list" allowBlank="1" showInputMessage="1" showErrorMessage="1" sqref="P30:P47 J30:J47 AG44:AG47" xr:uid="{00000000-0002-0000-0000-000001000000}">
      <formula1>$AP$18</formula1>
    </dataValidation>
    <dataValidation type="list" allowBlank="1" showInputMessage="1" showErrorMessage="1" sqref="AK10:AN11" xr:uid="{00000000-0002-0000-0000-000002000000}">
      <formula1>$AP$10:$AP$11</formula1>
    </dataValidation>
    <dataValidation type="list" allowBlank="1" showInputMessage="1" showErrorMessage="1" sqref="AK12:AN13 N13:Q13" xr:uid="{00000000-0002-0000-0000-000003000000}">
      <formula1>$AQ$10:$AQ$12</formula1>
    </dataValidation>
    <dataValidation type="list" allowBlank="1" showInputMessage="1" showErrorMessage="1" sqref="P2:Q2" xr:uid="{00000000-0002-0000-0000-000004000000}">
      <formula1>$AP$2:$AP$3</formula1>
    </dataValidation>
    <dataValidation type="list" allowBlank="1" showInputMessage="1" showErrorMessage="1" sqref="P3:Q3" xr:uid="{00000000-0002-0000-0000-000005000000}">
      <formula1>$AQ$2:$AQ$3</formula1>
    </dataValidation>
    <dataValidation type="list" allowBlank="1" showInputMessage="1" showErrorMessage="1" sqref="N10:Q11" xr:uid="{00000000-0002-0000-0000-000006000000}">
      <formula1>$AP$10:$AP$12</formula1>
    </dataValidation>
    <dataValidation type="list" allowBlank="1" showInputMessage="1" showErrorMessage="1" sqref="N12:Q12" xr:uid="{00000000-0002-0000-0000-000007000000}">
      <formula1>$AQ$10:$AQ$13</formula1>
    </dataValidation>
    <dataValidation type="custom" allowBlank="1" showInputMessage="1" showErrorMessage="1" error="スペースが入力されています" sqref="H30:I47 N30:O47" xr:uid="{ECA2830C-EB8A-4E55-8EE6-1914F8E3A24C}">
      <formula1>AND(ISERROR(FIND(" ",H30)),ISERROR(FIND("　",H30)))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Q48"/>
  <sheetViews>
    <sheetView view="pageBreakPreview" zoomScaleNormal="100" zoomScaleSheetLayoutView="100" workbookViewId="0">
      <selection activeCell="I2" sqref="I2:I3"/>
    </sheetView>
  </sheetViews>
  <sheetFormatPr defaultColWidth="9" defaultRowHeight="14.25"/>
  <cols>
    <col min="1" max="1" width="3.75" style="1" customWidth="1"/>
    <col min="2" max="2" width="15" style="1" customWidth="1"/>
    <col min="3" max="3" width="5.625" style="1" customWidth="1"/>
    <col min="4" max="4" width="9.5" style="1" customWidth="1"/>
    <col min="5" max="5" width="15" style="1" customWidth="1"/>
    <col min="6" max="6" width="1.25" style="1" customWidth="1"/>
    <col min="7" max="7" width="3.75" style="1" customWidth="1"/>
    <col min="8" max="8" width="8.125" style="1" customWidth="1"/>
    <col min="9" max="9" width="8.25" style="1" customWidth="1"/>
    <col min="10" max="10" width="5.125" style="1" customWidth="1"/>
    <col min="11" max="11" width="6.25" style="1" customWidth="1"/>
    <col min="12" max="13" width="3.75" style="1" customWidth="1"/>
    <col min="14" max="15" width="8.125" style="1" customWidth="1"/>
    <col min="16" max="16" width="5.125" style="1" customWidth="1"/>
    <col min="17" max="17" width="6.25" style="1" customWidth="1"/>
    <col min="18" max="18" width="5" style="1" hidden="1" customWidth="1"/>
    <col min="19" max="21" width="5" style="157" hidden="1" customWidth="1"/>
    <col min="22" max="22" width="5" style="157" customWidth="1"/>
    <col min="23" max="23" width="3.75" style="1" customWidth="1"/>
    <col min="24" max="24" width="15" style="1" customWidth="1"/>
    <col min="25" max="25" width="5.625" style="1" customWidth="1"/>
    <col min="26" max="26" width="8.75" style="1" customWidth="1"/>
    <col min="27" max="27" width="11.25" style="1" customWidth="1"/>
    <col min="28" max="28" width="1.25" style="1" customWidth="1"/>
    <col min="29" max="30" width="3.75" style="1" customWidth="1"/>
    <col min="31" max="31" width="8.125" style="1" customWidth="1"/>
    <col min="32" max="32" width="8.25" style="1" customWidth="1"/>
    <col min="33" max="33" width="3.75" style="1" customWidth="1"/>
    <col min="34" max="34" width="6.25" style="1" customWidth="1"/>
    <col min="35" max="36" width="3.75" style="1" customWidth="1"/>
    <col min="37" max="38" width="8.125" style="1" customWidth="1"/>
    <col min="39" max="39" width="3.75" style="1" customWidth="1"/>
    <col min="40" max="40" width="6.25" style="1" customWidth="1"/>
    <col min="41" max="41" width="9" style="1"/>
    <col min="42" max="43" width="9" style="1" hidden="1" customWidth="1"/>
    <col min="44" max="16384" width="9" style="1"/>
  </cols>
  <sheetData>
    <row r="1" spans="1:43" ht="29.25" customHeight="1" thickBot="1">
      <c r="A1" s="627" t="s">
        <v>125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3"/>
      <c r="S1" s="3"/>
      <c r="T1" s="3"/>
      <c r="U1" s="3"/>
      <c r="V1" s="3"/>
      <c r="W1" s="679" t="str">
        <f>A1</f>
        <v>令和５年度　第６３回香川県高等学校新人（選抜）バドミントン競技大会　参加申込書</v>
      </c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  <c r="AK1" s="679"/>
      <c r="AL1" s="679"/>
      <c r="AM1" s="679"/>
      <c r="AN1" s="679"/>
      <c r="AO1" s="157"/>
      <c r="AP1" s="157"/>
      <c r="AQ1" s="157"/>
    </row>
    <row r="2" spans="1:43" ht="25.5" customHeight="1">
      <c r="A2" s="647" t="s">
        <v>49</v>
      </c>
      <c r="B2" s="648"/>
      <c r="C2" s="657" t="str">
        <f>IF(I2=0,"",VLOOKUP(I2,学校一覧!$A$2:$D$46,2))</f>
        <v/>
      </c>
      <c r="D2" s="658"/>
      <c r="E2" s="658"/>
      <c r="F2" s="658"/>
      <c r="G2" s="659"/>
      <c r="H2" s="628" t="s">
        <v>115</v>
      </c>
      <c r="I2" s="373"/>
      <c r="J2" s="400" t="s">
        <v>102</v>
      </c>
      <c r="K2" s="652">
        <v>11</v>
      </c>
      <c r="L2" s="397"/>
      <c r="M2" s="644" t="s">
        <v>27</v>
      </c>
      <c r="N2" s="645" t="s">
        <v>103</v>
      </c>
      <c r="O2" s="434" t="s">
        <v>52</v>
      </c>
      <c r="P2" s="390"/>
      <c r="Q2" s="391"/>
      <c r="R2" s="157"/>
      <c r="W2" s="680" t="s">
        <v>49</v>
      </c>
      <c r="X2" s="681"/>
      <c r="Y2" s="701" t="s">
        <v>126</v>
      </c>
      <c r="Z2" s="702"/>
      <c r="AA2" s="702"/>
      <c r="AB2" s="702"/>
      <c r="AC2" s="702"/>
      <c r="AD2" s="703"/>
      <c r="AE2" s="682" t="s">
        <v>102</v>
      </c>
      <c r="AF2" s="684" t="s">
        <v>10</v>
      </c>
      <c r="AG2" s="704" t="s">
        <v>101</v>
      </c>
      <c r="AH2" s="706">
        <v>11</v>
      </c>
      <c r="AI2" s="707"/>
      <c r="AJ2" s="710" t="s">
        <v>27</v>
      </c>
      <c r="AK2" s="686" t="s">
        <v>100</v>
      </c>
      <c r="AL2" s="688" t="s">
        <v>52</v>
      </c>
      <c r="AM2" s="690" t="s">
        <v>55</v>
      </c>
      <c r="AN2" s="691"/>
      <c r="AO2" s="157"/>
      <c r="AP2" s="157" t="s">
        <v>69</v>
      </c>
      <c r="AQ2" s="157" t="s">
        <v>71</v>
      </c>
    </row>
    <row r="3" spans="1:43" ht="25.5" customHeight="1" thickBot="1">
      <c r="A3" s="630" t="s">
        <v>47</v>
      </c>
      <c r="B3" s="631"/>
      <c r="C3" s="430"/>
      <c r="D3" s="660"/>
      <c r="E3" s="660"/>
      <c r="F3" s="660"/>
      <c r="G3" s="431"/>
      <c r="H3" s="629"/>
      <c r="I3" s="374"/>
      <c r="J3" s="656"/>
      <c r="K3" s="653"/>
      <c r="L3" s="399"/>
      <c r="M3" s="401"/>
      <c r="N3" s="646"/>
      <c r="O3" s="435"/>
      <c r="P3" s="430"/>
      <c r="Q3" s="431"/>
      <c r="R3" s="157"/>
      <c r="W3" s="712" t="s">
        <v>47</v>
      </c>
      <c r="X3" s="713"/>
      <c r="Y3" s="692" t="s">
        <v>127</v>
      </c>
      <c r="Z3" s="714"/>
      <c r="AA3" s="714"/>
      <c r="AB3" s="714"/>
      <c r="AC3" s="714"/>
      <c r="AD3" s="693"/>
      <c r="AE3" s="683"/>
      <c r="AF3" s="685"/>
      <c r="AG3" s="705"/>
      <c r="AH3" s="708"/>
      <c r="AI3" s="709"/>
      <c r="AJ3" s="711"/>
      <c r="AK3" s="687"/>
      <c r="AL3" s="689"/>
      <c r="AM3" s="692" t="s">
        <v>56</v>
      </c>
      <c r="AN3" s="693"/>
      <c r="AO3" s="157"/>
      <c r="AP3" s="157" t="s">
        <v>70</v>
      </c>
      <c r="AQ3" s="157" t="s">
        <v>72</v>
      </c>
    </row>
    <row r="4" spans="1:43" ht="25.5" customHeight="1" thickBot="1">
      <c r="A4" s="649" t="s">
        <v>113</v>
      </c>
      <c r="B4" s="650"/>
      <c r="C4" s="651"/>
      <c r="D4" s="411"/>
      <c r="E4" s="412"/>
      <c r="F4" s="412"/>
      <c r="G4" s="412"/>
      <c r="H4" s="412"/>
      <c r="I4" s="412"/>
      <c r="J4" s="412"/>
      <c r="K4" s="412"/>
      <c r="L4" s="412"/>
      <c r="M4" s="412"/>
      <c r="N4" s="413"/>
      <c r="O4" s="434" t="s">
        <v>45</v>
      </c>
      <c r="P4" s="426" t="str">
        <f>COUNTA(B10:B36)&amp;" "&amp;"人"</f>
        <v>0 人</v>
      </c>
      <c r="Q4" s="427"/>
      <c r="R4" s="157"/>
      <c r="W4" s="694" t="s">
        <v>48</v>
      </c>
      <c r="X4" s="695"/>
      <c r="Y4" s="696"/>
      <c r="Z4" s="715" t="s">
        <v>129</v>
      </c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7"/>
      <c r="AL4" s="688" t="s">
        <v>45</v>
      </c>
      <c r="AM4" s="697" t="str">
        <f>COUNTA(X10:X36)&amp;" "&amp;"人"</f>
        <v>8 人</v>
      </c>
      <c r="AN4" s="698"/>
      <c r="AO4" s="157"/>
      <c r="AP4" s="157"/>
      <c r="AQ4" s="157"/>
    </row>
    <row r="5" spans="1:43" ht="25.5" customHeight="1" thickBot="1">
      <c r="A5" s="408" t="s">
        <v>119</v>
      </c>
      <c r="B5" s="409"/>
      <c r="C5" s="410"/>
      <c r="D5" s="411"/>
      <c r="E5" s="412"/>
      <c r="F5" s="412"/>
      <c r="G5" s="412"/>
      <c r="H5" s="412"/>
      <c r="I5" s="412"/>
      <c r="J5" s="412"/>
      <c r="K5" s="412"/>
      <c r="L5" s="412"/>
      <c r="M5" s="412"/>
      <c r="N5" s="413"/>
      <c r="O5" s="435"/>
      <c r="P5" s="428"/>
      <c r="Q5" s="429"/>
      <c r="R5" s="157"/>
      <c r="W5" s="616" t="s">
        <v>106</v>
      </c>
      <c r="X5" s="617"/>
      <c r="Y5" s="617"/>
      <c r="Z5" s="617"/>
      <c r="AA5" s="617"/>
      <c r="AB5" s="617"/>
      <c r="AC5" s="617"/>
      <c r="AD5" s="617"/>
      <c r="AE5" s="617"/>
      <c r="AF5" s="617"/>
      <c r="AG5" s="617"/>
      <c r="AH5" s="617"/>
      <c r="AI5" s="617"/>
      <c r="AJ5" s="617"/>
      <c r="AK5" s="618"/>
      <c r="AL5" s="689"/>
      <c r="AM5" s="699"/>
      <c r="AN5" s="700"/>
      <c r="AO5" s="157"/>
      <c r="AP5" s="157"/>
      <c r="AQ5" s="157"/>
    </row>
    <row r="6" spans="1:43" ht="15" customHeight="1">
      <c r="A6" s="615" t="s">
        <v>275</v>
      </c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157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3"/>
      <c r="AM6" s="44"/>
      <c r="AN6" s="44"/>
      <c r="AO6" s="157"/>
      <c r="AP6" s="157"/>
      <c r="AQ6" s="157"/>
    </row>
    <row r="7" spans="1:43" ht="15" customHeight="1">
      <c r="A7" s="414" t="s">
        <v>120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157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3"/>
      <c r="AM7" s="44"/>
      <c r="AN7" s="44"/>
      <c r="AO7" s="157"/>
      <c r="AP7" s="157"/>
      <c r="AQ7" s="157"/>
    </row>
    <row r="8" spans="1:43" ht="24.75" customHeight="1" thickBot="1">
      <c r="A8" s="573" t="s">
        <v>12</v>
      </c>
      <c r="B8" s="573"/>
      <c r="C8" s="573"/>
      <c r="D8" s="573"/>
      <c r="E8" s="573"/>
      <c r="F8" s="157"/>
      <c r="G8" s="422" t="s">
        <v>13</v>
      </c>
      <c r="H8" s="422"/>
      <c r="I8" s="422"/>
      <c r="J8" s="422"/>
      <c r="K8" s="422"/>
      <c r="L8" s="422"/>
      <c r="M8" s="422"/>
      <c r="N8" s="157"/>
      <c r="O8" s="2"/>
      <c r="P8" s="2"/>
      <c r="Q8" s="157"/>
      <c r="R8" s="157"/>
      <c r="W8" s="573" t="s">
        <v>12</v>
      </c>
      <c r="X8" s="573"/>
      <c r="Y8" s="573"/>
      <c r="Z8" s="573"/>
      <c r="AA8" s="573"/>
      <c r="AB8" s="157"/>
      <c r="AC8" s="157"/>
      <c r="AD8" s="574" t="s">
        <v>13</v>
      </c>
      <c r="AE8" s="574"/>
      <c r="AF8" s="574"/>
      <c r="AG8" s="574"/>
      <c r="AH8" s="574"/>
      <c r="AI8" s="574"/>
      <c r="AJ8" s="574"/>
      <c r="AK8" s="157"/>
      <c r="AL8" s="2"/>
      <c r="AM8" s="2"/>
      <c r="AN8" s="157"/>
      <c r="AO8" s="157"/>
      <c r="AP8" s="157"/>
      <c r="AQ8" s="157"/>
    </row>
    <row r="9" spans="1:43" ht="24.75" customHeight="1" thickBot="1">
      <c r="A9" s="163" t="s">
        <v>16</v>
      </c>
      <c r="B9" s="46" t="s">
        <v>15</v>
      </c>
      <c r="C9" s="46" t="s">
        <v>0</v>
      </c>
      <c r="D9" s="46" t="s">
        <v>1</v>
      </c>
      <c r="E9" s="47" t="s">
        <v>2</v>
      </c>
      <c r="F9" s="157"/>
      <c r="G9" s="591"/>
      <c r="H9" s="592"/>
      <c r="I9" s="609" t="s">
        <v>110</v>
      </c>
      <c r="J9" s="610"/>
      <c r="K9" s="610"/>
      <c r="L9" s="610"/>
      <c r="M9" s="611"/>
      <c r="N9" s="635" t="s">
        <v>109</v>
      </c>
      <c r="O9" s="610"/>
      <c r="P9" s="610"/>
      <c r="Q9" s="611"/>
      <c r="R9" s="157"/>
      <c r="W9" s="163" t="s">
        <v>16</v>
      </c>
      <c r="X9" s="164" t="s">
        <v>15</v>
      </c>
      <c r="Y9" s="164" t="s">
        <v>0</v>
      </c>
      <c r="Z9" s="164" t="s">
        <v>1</v>
      </c>
      <c r="AA9" s="165" t="s">
        <v>2</v>
      </c>
      <c r="AB9" s="157"/>
      <c r="AC9" s="157"/>
      <c r="AD9" s="591"/>
      <c r="AE9" s="592"/>
      <c r="AF9" s="345" t="s">
        <v>50</v>
      </c>
      <c r="AG9" s="593"/>
      <c r="AH9" s="593"/>
      <c r="AI9" s="593"/>
      <c r="AJ9" s="346"/>
      <c r="AK9" s="591" t="s">
        <v>51</v>
      </c>
      <c r="AL9" s="593"/>
      <c r="AM9" s="593"/>
      <c r="AN9" s="346"/>
      <c r="AO9" s="157"/>
      <c r="AP9" s="157"/>
      <c r="AQ9" s="157"/>
    </row>
    <row r="10" spans="1:43" ht="25.5" customHeight="1" thickTop="1">
      <c r="A10" s="156" t="s">
        <v>17</v>
      </c>
      <c r="B10" s="171"/>
      <c r="C10" s="171"/>
      <c r="D10" s="134"/>
      <c r="E10" s="151"/>
      <c r="F10" s="157"/>
      <c r="G10" s="597" t="s">
        <v>46</v>
      </c>
      <c r="H10" s="598"/>
      <c r="I10" s="612"/>
      <c r="J10" s="613"/>
      <c r="K10" s="613"/>
      <c r="L10" s="613"/>
      <c r="M10" s="614"/>
      <c r="N10" s="632"/>
      <c r="O10" s="633"/>
      <c r="P10" s="633"/>
      <c r="Q10" s="634"/>
      <c r="R10" s="157"/>
      <c r="W10" s="156" t="s">
        <v>17</v>
      </c>
      <c r="X10" s="161" t="s">
        <v>60</v>
      </c>
      <c r="Y10" s="161">
        <v>3</v>
      </c>
      <c r="Z10" s="49">
        <v>36150</v>
      </c>
      <c r="AA10" s="51" t="s">
        <v>158</v>
      </c>
      <c r="AB10" s="157"/>
      <c r="AC10" s="157"/>
      <c r="AD10" s="597" t="s">
        <v>46</v>
      </c>
      <c r="AE10" s="598"/>
      <c r="AF10" s="599" t="s">
        <v>130</v>
      </c>
      <c r="AG10" s="600"/>
      <c r="AH10" s="600"/>
      <c r="AI10" s="600"/>
      <c r="AJ10" s="601"/>
      <c r="AK10" s="602" t="s">
        <v>73</v>
      </c>
      <c r="AL10" s="603"/>
      <c r="AM10" s="603"/>
      <c r="AN10" s="604"/>
      <c r="AO10" s="157"/>
      <c r="AP10" s="157" t="s">
        <v>73</v>
      </c>
      <c r="AQ10" s="157" t="s">
        <v>75</v>
      </c>
    </row>
    <row r="11" spans="1:43" ht="25.5" customHeight="1">
      <c r="A11" s="158" t="s">
        <v>18</v>
      </c>
      <c r="B11" s="172"/>
      <c r="C11" s="172"/>
      <c r="D11" s="135"/>
      <c r="E11" s="152"/>
      <c r="F11" s="157"/>
      <c r="G11" s="575" t="s">
        <v>19</v>
      </c>
      <c r="H11" s="576"/>
      <c r="I11" s="375"/>
      <c r="J11" s="376"/>
      <c r="K11" s="376"/>
      <c r="L11" s="376"/>
      <c r="M11" s="377"/>
      <c r="N11" s="636"/>
      <c r="O11" s="637"/>
      <c r="P11" s="637"/>
      <c r="Q11" s="638"/>
      <c r="R11" s="157"/>
      <c r="W11" s="158" t="s">
        <v>18</v>
      </c>
      <c r="X11" s="160" t="s">
        <v>61</v>
      </c>
      <c r="Y11" s="160">
        <v>3</v>
      </c>
      <c r="Z11" s="53">
        <v>35918</v>
      </c>
      <c r="AA11" s="54" t="s">
        <v>93</v>
      </c>
      <c r="AB11" s="157"/>
      <c r="AC11" s="157"/>
      <c r="AD11" s="575" t="s">
        <v>19</v>
      </c>
      <c r="AE11" s="576"/>
      <c r="AF11" s="577" t="s">
        <v>131</v>
      </c>
      <c r="AG11" s="578"/>
      <c r="AH11" s="578"/>
      <c r="AI11" s="578"/>
      <c r="AJ11" s="579"/>
      <c r="AK11" s="580" t="s">
        <v>74</v>
      </c>
      <c r="AL11" s="581"/>
      <c r="AM11" s="581"/>
      <c r="AN11" s="582"/>
      <c r="AO11" s="157"/>
      <c r="AP11" s="157" t="s">
        <v>74</v>
      </c>
      <c r="AQ11" s="157" t="s">
        <v>73</v>
      </c>
    </row>
    <row r="12" spans="1:43" ht="25.5" customHeight="1" thickBot="1">
      <c r="A12" s="158" t="s">
        <v>3</v>
      </c>
      <c r="B12" s="172"/>
      <c r="C12" s="172"/>
      <c r="D12" s="135"/>
      <c r="E12" s="152"/>
      <c r="F12" s="157"/>
      <c r="G12" s="583" t="s">
        <v>21</v>
      </c>
      <c r="H12" s="584"/>
      <c r="I12" s="406"/>
      <c r="J12" s="407"/>
      <c r="K12" s="639"/>
      <c r="L12" s="35"/>
      <c r="M12" s="56" t="s">
        <v>254</v>
      </c>
      <c r="N12" s="641"/>
      <c r="O12" s="642"/>
      <c r="P12" s="642"/>
      <c r="Q12" s="643"/>
      <c r="R12" s="157"/>
      <c r="W12" s="158" t="s">
        <v>3</v>
      </c>
      <c r="X12" s="160" t="s">
        <v>62</v>
      </c>
      <c r="Y12" s="160">
        <v>3</v>
      </c>
      <c r="Z12" s="53">
        <v>36197</v>
      </c>
      <c r="AA12" s="54" t="s">
        <v>94</v>
      </c>
      <c r="AB12" s="157"/>
      <c r="AC12" s="157"/>
      <c r="AD12" s="583" t="s">
        <v>21</v>
      </c>
      <c r="AE12" s="584"/>
      <c r="AF12" s="585" t="s">
        <v>67</v>
      </c>
      <c r="AG12" s="586"/>
      <c r="AH12" s="587"/>
      <c r="AI12" s="55">
        <v>1</v>
      </c>
      <c r="AJ12" s="56" t="s">
        <v>53</v>
      </c>
      <c r="AK12" s="588" t="s">
        <v>75</v>
      </c>
      <c r="AL12" s="589"/>
      <c r="AM12" s="589"/>
      <c r="AN12" s="590"/>
      <c r="AO12" s="157"/>
      <c r="AP12" s="157" t="s">
        <v>123</v>
      </c>
      <c r="AQ12" s="157" t="s">
        <v>74</v>
      </c>
    </row>
    <row r="13" spans="1:43" ht="9.75" customHeight="1">
      <c r="A13" s="57"/>
      <c r="B13" s="222"/>
      <c r="C13" s="222"/>
      <c r="D13" s="223"/>
      <c r="E13" s="224"/>
      <c r="F13" s="157"/>
      <c r="G13" s="322" t="s">
        <v>17</v>
      </c>
      <c r="H13" s="166" t="s">
        <v>104</v>
      </c>
      <c r="I13" s="329"/>
      <c r="J13" s="330"/>
      <c r="K13" s="331"/>
      <c r="L13" s="324"/>
      <c r="M13" s="326" t="s">
        <v>254</v>
      </c>
      <c r="N13" s="62"/>
      <c r="O13" s="62"/>
      <c r="P13" s="62"/>
      <c r="Q13" s="62"/>
      <c r="R13" s="157"/>
      <c r="W13" s="57"/>
      <c r="X13" s="58"/>
      <c r="Y13" s="58"/>
      <c r="Z13" s="59"/>
      <c r="AA13" s="60"/>
      <c r="AB13" s="157"/>
      <c r="AC13" s="157"/>
      <c r="AD13" s="322" t="s">
        <v>17</v>
      </c>
      <c r="AE13" s="166" t="s">
        <v>104</v>
      </c>
      <c r="AF13" s="594" t="s">
        <v>105</v>
      </c>
      <c r="AG13" s="595"/>
      <c r="AH13" s="596"/>
      <c r="AI13" s="605">
        <v>3</v>
      </c>
      <c r="AJ13" s="326" t="s">
        <v>53</v>
      </c>
      <c r="AK13" s="62"/>
      <c r="AL13" s="62"/>
      <c r="AM13" s="62"/>
      <c r="AN13" s="62"/>
      <c r="AO13" s="157"/>
      <c r="AP13" s="157"/>
      <c r="AQ13" s="157" t="s">
        <v>123</v>
      </c>
    </row>
    <row r="14" spans="1:43" ht="25.5" customHeight="1">
      <c r="A14" s="158" t="s">
        <v>4</v>
      </c>
      <c r="B14" s="172"/>
      <c r="C14" s="172"/>
      <c r="D14" s="135"/>
      <c r="E14" s="152"/>
      <c r="F14" s="157"/>
      <c r="G14" s="323"/>
      <c r="H14" s="173" t="s">
        <v>54</v>
      </c>
      <c r="I14" s="362"/>
      <c r="J14" s="363"/>
      <c r="K14" s="364"/>
      <c r="L14" s="325"/>
      <c r="M14" s="327"/>
      <c r="N14" s="640" t="s">
        <v>132</v>
      </c>
      <c r="O14" s="512"/>
      <c r="P14" s="512"/>
      <c r="Q14" s="512"/>
      <c r="R14" s="4"/>
      <c r="S14" s="4"/>
      <c r="T14" s="4"/>
      <c r="U14" s="4"/>
      <c r="V14" s="4"/>
      <c r="W14" s="158" t="s">
        <v>4</v>
      </c>
      <c r="X14" s="160" t="s">
        <v>63</v>
      </c>
      <c r="Y14" s="160">
        <v>2</v>
      </c>
      <c r="Z14" s="53">
        <v>36271</v>
      </c>
      <c r="AA14" s="54" t="s">
        <v>95</v>
      </c>
      <c r="AB14" s="157"/>
      <c r="AC14" s="157"/>
      <c r="AD14" s="323"/>
      <c r="AE14" s="173" t="s">
        <v>54</v>
      </c>
      <c r="AF14" s="570" t="s">
        <v>68</v>
      </c>
      <c r="AG14" s="571"/>
      <c r="AH14" s="572"/>
      <c r="AI14" s="606"/>
      <c r="AJ14" s="327"/>
      <c r="AK14" s="607" t="s">
        <v>99</v>
      </c>
      <c r="AL14" s="608"/>
      <c r="AM14" s="608"/>
      <c r="AN14" s="608"/>
      <c r="AO14" s="157"/>
      <c r="AP14" s="157"/>
      <c r="AQ14" s="157"/>
    </row>
    <row r="15" spans="1:43" ht="9.75" customHeight="1" thickBot="1">
      <c r="A15" s="57"/>
      <c r="B15" s="222"/>
      <c r="C15" s="222"/>
      <c r="D15" s="223"/>
      <c r="E15" s="224"/>
      <c r="F15" s="157"/>
      <c r="G15" s="322" t="s">
        <v>18</v>
      </c>
      <c r="H15" s="166" t="s">
        <v>104</v>
      </c>
      <c r="I15" s="329"/>
      <c r="J15" s="330"/>
      <c r="K15" s="331"/>
      <c r="L15" s="324"/>
      <c r="M15" s="326" t="s">
        <v>254</v>
      </c>
      <c r="N15" s="167"/>
      <c r="O15" s="168"/>
      <c r="P15" s="168"/>
      <c r="Q15" s="168"/>
      <c r="R15" s="4"/>
      <c r="S15" s="4"/>
      <c r="T15" s="4"/>
      <c r="U15" s="4"/>
      <c r="V15" s="4"/>
      <c r="W15" s="57"/>
      <c r="X15" s="58"/>
      <c r="Y15" s="58"/>
      <c r="Z15" s="59"/>
      <c r="AA15" s="60"/>
      <c r="AB15" s="157"/>
      <c r="AC15" s="157"/>
      <c r="AD15" s="322" t="s">
        <v>28</v>
      </c>
      <c r="AE15" s="166" t="s">
        <v>104</v>
      </c>
      <c r="AF15" s="594" t="s">
        <v>105</v>
      </c>
      <c r="AG15" s="595"/>
      <c r="AH15" s="596"/>
      <c r="AI15" s="605">
        <v>3</v>
      </c>
      <c r="AJ15" s="326" t="s">
        <v>53</v>
      </c>
      <c r="AK15" s="67"/>
      <c r="AL15" s="67"/>
      <c r="AM15" s="67"/>
      <c r="AN15" s="67"/>
      <c r="AO15" s="157"/>
      <c r="AP15" s="157"/>
      <c r="AQ15" s="157"/>
    </row>
    <row r="16" spans="1:43" ht="25.5" customHeight="1">
      <c r="A16" s="158" t="s">
        <v>5</v>
      </c>
      <c r="B16" s="172"/>
      <c r="C16" s="172"/>
      <c r="D16" s="135"/>
      <c r="E16" s="152"/>
      <c r="F16" s="157"/>
      <c r="G16" s="323"/>
      <c r="H16" s="176" t="s">
        <v>54</v>
      </c>
      <c r="I16" s="362"/>
      <c r="J16" s="363"/>
      <c r="K16" s="364"/>
      <c r="L16" s="325"/>
      <c r="M16" s="327"/>
      <c r="N16" s="157"/>
      <c r="O16" s="506" t="s">
        <v>111</v>
      </c>
      <c r="P16" s="502">
        <f>COUNTA(I14,I16,I18,I20,I22,I24,I26,I12)</f>
        <v>0</v>
      </c>
      <c r="Q16" s="503"/>
      <c r="R16" s="157"/>
      <c r="W16" s="158" t="s">
        <v>5</v>
      </c>
      <c r="X16" s="160" t="s">
        <v>64</v>
      </c>
      <c r="Y16" s="160">
        <v>2</v>
      </c>
      <c r="Z16" s="53">
        <v>36414</v>
      </c>
      <c r="AA16" s="54" t="s">
        <v>96</v>
      </c>
      <c r="AB16" s="157"/>
      <c r="AC16" s="157"/>
      <c r="AD16" s="323"/>
      <c r="AE16" s="173" t="s">
        <v>54</v>
      </c>
      <c r="AF16" s="570" t="s">
        <v>61</v>
      </c>
      <c r="AG16" s="571"/>
      <c r="AH16" s="572"/>
      <c r="AI16" s="606"/>
      <c r="AJ16" s="327"/>
      <c r="AK16" s="157"/>
      <c r="AL16" s="667" t="s">
        <v>78</v>
      </c>
      <c r="AM16" s="670">
        <f>COUNTA(AF14,AF16,AF18,AF20,AF22,AF24,AF26,AF12)</f>
        <v>8</v>
      </c>
      <c r="AN16" s="671"/>
      <c r="AO16" s="157"/>
      <c r="AP16" s="157" t="s">
        <v>76</v>
      </c>
      <c r="AQ16" s="157"/>
    </row>
    <row r="17" spans="1:42" ht="9.75" customHeight="1">
      <c r="A17" s="57"/>
      <c r="B17" s="222"/>
      <c r="C17" s="222"/>
      <c r="D17" s="223"/>
      <c r="E17" s="224"/>
      <c r="F17" s="157"/>
      <c r="G17" s="322" t="s">
        <v>3</v>
      </c>
      <c r="H17" s="166" t="s">
        <v>104</v>
      </c>
      <c r="I17" s="329"/>
      <c r="J17" s="330"/>
      <c r="K17" s="331"/>
      <c r="L17" s="324"/>
      <c r="M17" s="326" t="s">
        <v>254</v>
      </c>
      <c r="N17" s="157"/>
      <c r="O17" s="333"/>
      <c r="P17" s="504"/>
      <c r="Q17" s="505"/>
      <c r="R17" s="157"/>
      <c r="W17" s="57"/>
      <c r="X17" s="58"/>
      <c r="Y17" s="58"/>
      <c r="Z17" s="59"/>
      <c r="AA17" s="60"/>
      <c r="AB17" s="157"/>
      <c r="AC17" s="157"/>
      <c r="AD17" s="322" t="s">
        <v>3</v>
      </c>
      <c r="AE17" s="166" t="s">
        <v>104</v>
      </c>
      <c r="AF17" s="594" t="s">
        <v>105</v>
      </c>
      <c r="AG17" s="595"/>
      <c r="AH17" s="596"/>
      <c r="AI17" s="605">
        <v>3</v>
      </c>
      <c r="AJ17" s="326" t="s">
        <v>53</v>
      </c>
      <c r="AK17" s="157"/>
      <c r="AL17" s="668"/>
      <c r="AM17" s="672"/>
      <c r="AN17" s="673"/>
      <c r="AO17" s="157"/>
      <c r="AP17" s="157"/>
    </row>
    <row r="18" spans="1:42" ht="25.5" customHeight="1">
      <c r="A18" s="158" t="s">
        <v>6</v>
      </c>
      <c r="B18" s="172"/>
      <c r="C18" s="172"/>
      <c r="D18" s="135"/>
      <c r="E18" s="152"/>
      <c r="F18" s="157"/>
      <c r="G18" s="323"/>
      <c r="H18" s="173" t="s">
        <v>54</v>
      </c>
      <c r="I18" s="362"/>
      <c r="J18" s="363"/>
      <c r="K18" s="364"/>
      <c r="L18" s="325"/>
      <c r="M18" s="327"/>
      <c r="N18" s="157"/>
      <c r="O18" s="333"/>
      <c r="P18" s="504"/>
      <c r="Q18" s="505"/>
      <c r="R18" s="157"/>
      <c r="W18" s="158" t="s">
        <v>6</v>
      </c>
      <c r="X18" s="160" t="s">
        <v>65</v>
      </c>
      <c r="Y18" s="160">
        <v>2</v>
      </c>
      <c r="Z18" s="53">
        <v>36443</v>
      </c>
      <c r="AA18" s="54" t="s">
        <v>97</v>
      </c>
      <c r="AB18" s="157"/>
      <c r="AC18" s="157"/>
      <c r="AD18" s="323"/>
      <c r="AE18" s="173" t="s">
        <v>54</v>
      </c>
      <c r="AF18" s="570" t="s">
        <v>62</v>
      </c>
      <c r="AG18" s="571"/>
      <c r="AH18" s="572"/>
      <c r="AI18" s="606"/>
      <c r="AJ18" s="327"/>
      <c r="AK18" s="157"/>
      <c r="AL18" s="668"/>
      <c r="AM18" s="672"/>
      <c r="AN18" s="673"/>
      <c r="AO18" s="157"/>
      <c r="AP18" s="157" t="s">
        <v>80</v>
      </c>
    </row>
    <row r="19" spans="1:42" ht="9.75" customHeight="1">
      <c r="A19" s="57"/>
      <c r="B19" s="222"/>
      <c r="C19" s="222"/>
      <c r="D19" s="223"/>
      <c r="E19" s="224"/>
      <c r="F19" s="157"/>
      <c r="G19" s="322" t="s">
        <v>4</v>
      </c>
      <c r="H19" s="166" t="s">
        <v>104</v>
      </c>
      <c r="I19" s="329"/>
      <c r="J19" s="330"/>
      <c r="K19" s="331"/>
      <c r="L19" s="324"/>
      <c r="M19" s="326" t="s">
        <v>254</v>
      </c>
      <c r="N19" s="157"/>
      <c r="O19" s="333"/>
      <c r="P19" s="654" t="s">
        <v>26</v>
      </c>
      <c r="Q19" s="336"/>
      <c r="R19" s="157"/>
      <c r="W19" s="57"/>
      <c r="X19" s="58"/>
      <c r="Y19" s="58"/>
      <c r="Z19" s="59"/>
      <c r="AA19" s="60"/>
      <c r="AB19" s="157"/>
      <c r="AC19" s="157"/>
      <c r="AD19" s="322" t="s">
        <v>4</v>
      </c>
      <c r="AE19" s="166" t="s">
        <v>104</v>
      </c>
      <c r="AF19" s="594" t="s">
        <v>105</v>
      </c>
      <c r="AG19" s="595"/>
      <c r="AH19" s="596"/>
      <c r="AI19" s="605">
        <v>2</v>
      </c>
      <c r="AJ19" s="326" t="s">
        <v>53</v>
      </c>
      <c r="AK19" s="157"/>
      <c r="AL19" s="668"/>
      <c r="AM19" s="335" t="s">
        <v>26</v>
      </c>
      <c r="AN19" s="336"/>
      <c r="AO19" s="157"/>
      <c r="AP19" s="157"/>
    </row>
    <row r="20" spans="1:42" ht="25.5" customHeight="1">
      <c r="A20" s="158" t="s">
        <v>7</v>
      </c>
      <c r="B20" s="172"/>
      <c r="C20" s="172"/>
      <c r="D20" s="135"/>
      <c r="E20" s="152"/>
      <c r="F20" s="157"/>
      <c r="G20" s="323"/>
      <c r="H20" s="176" t="s">
        <v>54</v>
      </c>
      <c r="I20" s="362"/>
      <c r="J20" s="363"/>
      <c r="K20" s="364"/>
      <c r="L20" s="325"/>
      <c r="M20" s="327"/>
      <c r="N20" s="157"/>
      <c r="O20" s="333"/>
      <c r="P20" s="654"/>
      <c r="Q20" s="336"/>
      <c r="R20" s="157"/>
      <c r="W20" s="158" t="s">
        <v>7</v>
      </c>
      <c r="X20" s="160" t="s">
        <v>66</v>
      </c>
      <c r="Y20" s="160">
        <v>2</v>
      </c>
      <c r="Z20" s="53">
        <v>36332</v>
      </c>
      <c r="AA20" s="54" t="s">
        <v>98</v>
      </c>
      <c r="AB20" s="157"/>
      <c r="AC20" s="157"/>
      <c r="AD20" s="323"/>
      <c r="AE20" s="173" t="s">
        <v>54</v>
      </c>
      <c r="AF20" s="570" t="s">
        <v>63</v>
      </c>
      <c r="AG20" s="571"/>
      <c r="AH20" s="572"/>
      <c r="AI20" s="606"/>
      <c r="AJ20" s="327"/>
      <c r="AK20" s="157"/>
      <c r="AL20" s="668"/>
      <c r="AM20" s="335"/>
      <c r="AN20" s="336"/>
      <c r="AO20" s="157"/>
      <c r="AP20" s="157"/>
    </row>
    <row r="21" spans="1:42" ht="9.75" customHeight="1">
      <c r="A21" s="57"/>
      <c r="B21" s="222"/>
      <c r="C21" s="222"/>
      <c r="D21" s="223"/>
      <c r="E21" s="224"/>
      <c r="F21" s="157"/>
      <c r="G21" s="322" t="s">
        <v>5</v>
      </c>
      <c r="H21" s="166" t="s">
        <v>104</v>
      </c>
      <c r="I21" s="329"/>
      <c r="J21" s="330"/>
      <c r="K21" s="331"/>
      <c r="L21" s="324"/>
      <c r="M21" s="326" t="s">
        <v>254</v>
      </c>
      <c r="N21" s="157"/>
      <c r="O21" s="507"/>
      <c r="P21" s="655"/>
      <c r="Q21" s="509"/>
      <c r="R21" s="157"/>
      <c r="W21" s="57"/>
      <c r="X21" s="58"/>
      <c r="Y21" s="58"/>
      <c r="Z21" s="59"/>
      <c r="AA21" s="60"/>
      <c r="AB21" s="157"/>
      <c r="AC21" s="157"/>
      <c r="AD21" s="322" t="s">
        <v>5</v>
      </c>
      <c r="AE21" s="166" t="s">
        <v>104</v>
      </c>
      <c r="AF21" s="594" t="s">
        <v>105</v>
      </c>
      <c r="AG21" s="595"/>
      <c r="AH21" s="596"/>
      <c r="AI21" s="605">
        <v>2</v>
      </c>
      <c r="AJ21" s="326" t="s">
        <v>53</v>
      </c>
      <c r="AK21" s="157"/>
      <c r="AL21" s="669"/>
      <c r="AM21" s="508"/>
      <c r="AN21" s="509"/>
      <c r="AO21" s="157"/>
      <c r="AP21" s="157"/>
    </row>
    <row r="22" spans="1:42" ht="25.5" customHeight="1">
      <c r="A22" s="158" t="s">
        <v>8</v>
      </c>
      <c r="B22" s="172"/>
      <c r="C22" s="172"/>
      <c r="D22" s="135"/>
      <c r="E22" s="152"/>
      <c r="F22" s="157"/>
      <c r="G22" s="323"/>
      <c r="H22" s="173" t="s">
        <v>54</v>
      </c>
      <c r="I22" s="362"/>
      <c r="J22" s="363"/>
      <c r="K22" s="364"/>
      <c r="L22" s="325"/>
      <c r="M22" s="327"/>
      <c r="N22" s="157"/>
      <c r="O22" s="332" t="s">
        <v>44</v>
      </c>
      <c r="P22" s="510">
        <f>COUNTA(B10:B12,B14,B16,B18,B20,B22,B24,B26:B36)-P16</f>
        <v>0</v>
      </c>
      <c r="Q22" s="511"/>
      <c r="R22" s="157"/>
      <c r="W22" s="158" t="s">
        <v>8</v>
      </c>
      <c r="X22" s="160" t="s">
        <v>67</v>
      </c>
      <c r="Y22" s="160">
        <v>1</v>
      </c>
      <c r="Z22" s="53">
        <v>36746</v>
      </c>
      <c r="AA22" s="54" t="s">
        <v>91</v>
      </c>
      <c r="AB22" s="157"/>
      <c r="AC22" s="157"/>
      <c r="AD22" s="323"/>
      <c r="AE22" s="173" t="s">
        <v>54</v>
      </c>
      <c r="AF22" s="570" t="s">
        <v>64</v>
      </c>
      <c r="AG22" s="571"/>
      <c r="AH22" s="572"/>
      <c r="AI22" s="606"/>
      <c r="AJ22" s="327"/>
      <c r="AK22" s="157"/>
      <c r="AL22" s="674" t="s">
        <v>44</v>
      </c>
      <c r="AM22" s="676">
        <f>COUNTA(X10:X36)-AM16</f>
        <v>0</v>
      </c>
      <c r="AN22" s="677"/>
      <c r="AO22" s="157"/>
      <c r="AP22" s="157"/>
    </row>
    <row r="23" spans="1:42" ht="9.75" customHeight="1">
      <c r="A23" s="57"/>
      <c r="B23" s="222"/>
      <c r="C23" s="222"/>
      <c r="D23" s="223"/>
      <c r="E23" s="224"/>
      <c r="F23" s="157"/>
      <c r="G23" s="322" t="s">
        <v>6</v>
      </c>
      <c r="H23" s="166" t="s">
        <v>104</v>
      </c>
      <c r="I23" s="329"/>
      <c r="J23" s="330"/>
      <c r="K23" s="331"/>
      <c r="L23" s="324"/>
      <c r="M23" s="326" t="s">
        <v>254</v>
      </c>
      <c r="N23" s="157"/>
      <c r="O23" s="333"/>
      <c r="P23" s="504"/>
      <c r="Q23" s="505"/>
      <c r="R23" s="157"/>
      <c r="W23" s="57"/>
      <c r="X23" s="58"/>
      <c r="Y23" s="58"/>
      <c r="Z23" s="59"/>
      <c r="AA23" s="60"/>
      <c r="AB23" s="157"/>
      <c r="AC23" s="157"/>
      <c r="AD23" s="322" t="s">
        <v>6</v>
      </c>
      <c r="AE23" s="166" t="s">
        <v>104</v>
      </c>
      <c r="AF23" s="594" t="s">
        <v>105</v>
      </c>
      <c r="AG23" s="595"/>
      <c r="AH23" s="596"/>
      <c r="AI23" s="605">
        <v>1</v>
      </c>
      <c r="AJ23" s="326" t="s">
        <v>53</v>
      </c>
      <c r="AK23" s="157"/>
      <c r="AL23" s="668"/>
      <c r="AM23" s="672"/>
      <c r="AN23" s="673"/>
      <c r="AO23" s="157"/>
      <c r="AP23" s="157"/>
    </row>
    <row r="24" spans="1:42" ht="25.5" customHeight="1">
      <c r="A24" s="158" t="s">
        <v>9</v>
      </c>
      <c r="B24" s="172"/>
      <c r="C24" s="172"/>
      <c r="D24" s="135"/>
      <c r="E24" s="152"/>
      <c r="F24" s="157"/>
      <c r="G24" s="323"/>
      <c r="H24" s="176" t="s">
        <v>54</v>
      </c>
      <c r="I24" s="362"/>
      <c r="J24" s="363"/>
      <c r="K24" s="364"/>
      <c r="L24" s="325"/>
      <c r="M24" s="327"/>
      <c r="N24" s="157"/>
      <c r="O24" s="333"/>
      <c r="P24" s="504"/>
      <c r="Q24" s="505"/>
      <c r="R24" s="157"/>
      <c r="W24" s="158" t="s">
        <v>9</v>
      </c>
      <c r="X24" s="160"/>
      <c r="Y24" s="160"/>
      <c r="Z24" s="53"/>
      <c r="AA24" s="54"/>
      <c r="AB24" s="157"/>
      <c r="AC24" s="157"/>
      <c r="AD24" s="323"/>
      <c r="AE24" s="173" t="s">
        <v>54</v>
      </c>
      <c r="AF24" s="570" t="s">
        <v>65</v>
      </c>
      <c r="AG24" s="571"/>
      <c r="AH24" s="572"/>
      <c r="AI24" s="606"/>
      <c r="AJ24" s="327"/>
      <c r="AK24" s="157"/>
      <c r="AL24" s="668"/>
      <c r="AM24" s="672"/>
      <c r="AN24" s="673"/>
      <c r="AO24" s="157"/>
      <c r="AP24" s="157"/>
    </row>
    <row r="25" spans="1:42" ht="9.75" customHeight="1">
      <c r="A25" s="57"/>
      <c r="B25" s="222"/>
      <c r="C25" s="222"/>
      <c r="D25" s="223"/>
      <c r="E25" s="224"/>
      <c r="F25" s="157"/>
      <c r="G25" s="322" t="s">
        <v>7</v>
      </c>
      <c r="H25" s="166" t="s">
        <v>104</v>
      </c>
      <c r="I25" s="329"/>
      <c r="J25" s="330"/>
      <c r="K25" s="331"/>
      <c r="L25" s="324"/>
      <c r="M25" s="326" t="s">
        <v>254</v>
      </c>
      <c r="N25" s="157"/>
      <c r="O25" s="333"/>
      <c r="P25" s="654" t="s">
        <v>26</v>
      </c>
      <c r="Q25" s="336"/>
      <c r="R25" s="157"/>
      <c r="W25" s="57"/>
      <c r="X25" s="58"/>
      <c r="Y25" s="58"/>
      <c r="Z25" s="59"/>
      <c r="AA25" s="60"/>
      <c r="AB25" s="157"/>
      <c r="AC25" s="157"/>
      <c r="AD25" s="322" t="s">
        <v>7</v>
      </c>
      <c r="AE25" s="166" t="s">
        <v>104</v>
      </c>
      <c r="AF25" s="594" t="s">
        <v>105</v>
      </c>
      <c r="AG25" s="595"/>
      <c r="AH25" s="596"/>
      <c r="AI25" s="605">
        <v>1</v>
      </c>
      <c r="AJ25" s="326" t="s">
        <v>53</v>
      </c>
      <c r="AK25" s="157"/>
      <c r="AL25" s="668"/>
      <c r="AM25" s="335" t="s">
        <v>26</v>
      </c>
      <c r="AN25" s="336"/>
      <c r="AO25" s="157"/>
      <c r="AP25" s="157"/>
    </row>
    <row r="26" spans="1:42" ht="25.5" customHeight="1" thickBot="1">
      <c r="A26" s="158" t="s">
        <v>43</v>
      </c>
      <c r="B26" s="172"/>
      <c r="C26" s="172"/>
      <c r="D26" s="135"/>
      <c r="E26" s="152"/>
      <c r="F26" s="157"/>
      <c r="G26" s="328"/>
      <c r="H26" s="177" t="s">
        <v>54</v>
      </c>
      <c r="I26" s="621"/>
      <c r="J26" s="622"/>
      <c r="K26" s="623"/>
      <c r="L26" s="353"/>
      <c r="M26" s="354"/>
      <c r="N26" s="157"/>
      <c r="O26" s="334"/>
      <c r="P26" s="665"/>
      <c r="Q26" s="338"/>
      <c r="R26" s="157"/>
      <c r="W26" s="158" t="s">
        <v>43</v>
      </c>
      <c r="X26" s="160"/>
      <c r="Y26" s="160"/>
      <c r="Z26" s="53"/>
      <c r="AA26" s="54"/>
      <c r="AB26" s="157"/>
      <c r="AC26" s="157"/>
      <c r="AD26" s="328"/>
      <c r="AE26" s="177" t="s">
        <v>54</v>
      </c>
      <c r="AF26" s="661" t="s">
        <v>66</v>
      </c>
      <c r="AG26" s="662"/>
      <c r="AH26" s="663"/>
      <c r="AI26" s="678"/>
      <c r="AJ26" s="354"/>
      <c r="AK26" s="157"/>
      <c r="AL26" s="675"/>
      <c r="AM26" s="337"/>
      <c r="AN26" s="338"/>
      <c r="AO26" s="157"/>
      <c r="AP26" s="157"/>
    </row>
    <row r="27" spans="1:42" ht="25.5" customHeight="1" thickBot="1">
      <c r="A27" s="158" t="s">
        <v>10</v>
      </c>
      <c r="B27" s="172"/>
      <c r="C27" s="172"/>
      <c r="D27" s="135"/>
      <c r="E27" s="152"/>
      <c r="F27" s="157"/>
      <c r="G27" s="366" t="s">
        <v>14</v>
      </c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157"/>
      <c r="W27" s="158" t="s">
        <v>10</v>
      </c>
      <c r="X27" s="160"/>
      <c r="Y27" s="160"/>
      <c r="Z27" s="53"/>
      <c r="AA27" s="54"/>
      <c r="AB27" s="157"/>
      <c r="AC27" s="157"/>
      <c r="AD27" s="666" t="s">
        <v>14</v>
      </c>
      <c r="AE27" s="666"/>
      <c r="AF27" s="666"/>
      <c r="AG27" s="666"/>
      <c r="AH27" s="666"/>
      <c r="AI27" s="666"/>
      <c r="AJ27" s="666"/>
      <c r="AK27" s="666"/>
      <c r="AL27" s="666"/>
      <c r="AM27" s="666"/>
      <c r="AN27" s="666"/>
      <c r="AO27" s="157"/>
      <c r="AP27" s="157"/>
    </row>
    <row r="28" spans="1:42" ht="25.5" customHeight="1" thickBot="1">
      <c r="A28" s="158" t="s">
        <v>41</v>
      </c>
      <c r="B28" s="172"/>
      <c r="C28" s="172"/>
      <c r="D28" s="135"/>
      <c r="E28" s="152"/>
      <c r="F28" s="157"/>
      <c r="G28" s="624" t="s">
        <v>22</v>
      </c>
      <c r="H28" s="625"/>
      <c r="I28" s="625"/>
      <c r="J28" s="625"/>
      <c r="K28" s="626"/>
      <c r="L28" s="2"/>
      <c r="M28" s="624" t="s">
        <v>23</v>
      </c>
      <c r="N28" s="625"/>
      <c r="O28" s="625"/>
      <c r="P28" s="625"/>
      <c r="Q28" s="626"/>
      <c r="R28" s="157"/>
      <c r="W28" s="158" t="s">
        <v>41</v>
      </c>
      <c r="X28" s="160"/>
      <c r="Y28" s="160"/>
      <c r="Z28" s="53"/>
      <c r="AA28" s="54"/>
      <c r="AB28" s="157"/>
      <c r="AC28" s="157"/>
      <c r="AD28" s="624" t="s">
        <v>22</v>
      </c>
      <c r="AE28" s="625"/>
      <c r="AF28" s="625"/>
      <c r="AG28" s="625"/>
      <c r="AH28" s="626"/>
      <c r="AI28" s="2"/>
      <c r="AJ28" s="624" t="s">
        <v>23</v>
      </c>
      <c r="AK28" s="625"/>
      <c r="AL28" s="625"/>
      <c r="AM28" s="625"/>
      <c r="AN28" s="626"/>
      <c r="AO28" s="157"/>
      <c r="AP28" s="157"/>
    </row>
    <row r="29" spans="1:42" ht="25.5" customHeight="1" thickBot="1">
      <c r="A29" s="69" t="s">
        <v>42</v>
      </c>
      <c r="B29" s="33"/>
      <c r="C29" s="33"/>
      <c r="D29" s="136"/>
      <c r="E29" s="153"/>
      <c r="F29" s="157"/>
      <c r="G29" s="71" t="s">
        <v>16</v>
      </c>
      <c r="H29" s="72" t="s">
        <v>107</v>
      </c>
      <c r="I29" s="174" t="s">
        <v>108</v>
      </c>
      <c r="J29" s="345" t="s">
        <v>11</v>
      </c>
      <c r="K29" s="346"/>
      <c r="L29" s="157"/>
      <c r="M29" s="74" t="s">
        <v>16</v>
      </c>
      <c r="N29" s="72" t="s">
        <v>107</v>
      </c>
      <c r="O29" s="174" t="s">
        <v>108</v>
      </c>
      <c r="P29" s="345" t="s">
        <v>11</v>
      </c>
      <c r="Q29" s="346"/>
      <c r="R29" s="157"/>
      <c r="S29" s="157" t="s">
        <v>159</v>
      </c>
      <c r="U29" s="157" t="s">
        <v>160</v>
      </c>
      <c r="W29" s="69" t="s">
        <v>42</v>
      </c>
      <c r="X29" s="75"/>
      <c r="Y29" s="75"/>
      <c r="Z29" s="70"/>
      <c r="AA29" s="76"/>
      <c r="AB29" s="157"/>
      <c r="AC29" s="157"/>
      <c r="AD29" s="74" t="s">
        <v>16</v>
      </c>
      <c r="AE29" s="345" t="s">
        <v>15</v>
      </c>
      <c r="AF29" s="592"/>
      <c r="AG29" s="345" t="s">
        <v>11</v>
      </c>
      <c r="AH29" s="346"/>
      <c r="AI29" s="157"/>
      <c r="AJ29" s="74" t="s">
        <v>16</v>
      </c>
      <c r="AK29" s="345" t="s">
        <v>15</v>
      </c>
      <c r="AL29" s="592"/>
      <c r="AM29" s="345" t="s">
        <v>11</v>
      </c>
      <c r="AN29" s="346"/>
      <c r="AO29" s="157"/>
      <c r="AP29" s="157"/>
    </row>
    <row r="30" spans="1:42" ht="25.5" customHeight="1" thickTop="1">
      <c r="A30" s="69" t="s">
        <v>36</v>
      </c>
      <c r="B30" s="172"/>
      <c r="C30" s="172"/>
      <c r="D30" s="135"/>
      <c r="E30" s="152"/>
      <c r="F30" s="157"/>
      <c r="G30" s="77" t="s">
        <v>17</v>
      </c>
      <c r="H30" s="31"/>
      <c r="I30" s="32"/>
      <c r="J30" s="26"/>
      <c r="K30" s="79" t="str">
        <f>IF(H30="","",IF(COUNTIFS($H$30:$H$47,H30)&gt;1,"同姓",""))</f>
        <v/>
      </c>
      <c r="L30" s="157"/>
      <c r="M30" s="619" t="s">
        <v>17</v>
      </c>
      <c r="N30" s="17"/>
      <c r="O30" s="18"/>
      <c r="P30" s="19"/>
      <c r="Q30" s="81" t="str">
        <f>IF(N30="","",IF(COUNTIFS($N$30:$N$47,N30)&gt;1,"同姓",""))</f>
        <v/>
      </c>
      <c r="R30" s="157"/>
      <c r="S30" s="157" t="str">
        <f>IF(H30="","",IF(LEN(H30)=2,LEFT(H30,1)&amp;"　"&amp;RIGHT(H30,1),H30))</f>
        <v/>
      </c>
      <c r="U30" s="157" t="str">
        <f>IF(N30="","",IF(LEN(N30)=2,LEFT(N30,1)&amp;"　"&amp;RIGHT(N30,1),N30))</f>
        <v/>
      </c>
      <c r="W30" s="82" t="s">
        <v>36</v>
      </c>
      <c r="X30" s="160"/>
      <c r="Y30" s="160"/>
      <c r="Z30" s="53"/>
      <c r="AA30" s="54"/>
      <c r="AB30" s="157"/>
      <c r="AC30" s="157"/>
      <c r="AD30" s="156" t="s">
        <v>17</v>
      </c>
      <c r="AE30" s="140" t="s">
        <v>77</v>
      </c>
      <c r="AF30" s="145">
        <v>1</v>
      </c>
      <c r="AG30" s="78" t="s">
        <v>128</v>
      </c>
      <c r="AH30" s="79"/>
      <c r="AI30" s="157"/>
      <c r="AJ30" s="619" t="s">
        <v>17</v>
      </c>
      <c r="AK30" s="142" t="s">
        <v>77</v>
      </c>
      <c r="AL30" s="147">
        <v>1</v>
      </c>
      <c r="AM30" s="80" t="s">
        <v>79</v>
      </c>
      <c r="AN30" s="81"/>
      <c r="AO30" s="157"/>
      <c r="AP30" s="157"/>
    </row>
    <row r="31" spans="1:42" ht="25.5" customHeight="1">
      <c r="A31" s="69" t="s">
        <v>34</v>
      </c>
      <c r="B31" s="172"/>
      <c r="C31" s="172"/>
      <c r="D31" s="134"/>
      <c r="E31" s="151"/>
      <c r="F31" s="157"/>
      <c r="G31" s="158" t="s">
        <v>18</v>
      </c>
      <c r="H31" s="10"/>
      <c r="I31" s="11"/>
      <c r="J31" s="12"/>
      <c r="K31" s="84" t="str">
        <f t="shared" ref="K31:K47" si="0">IF(H31="","",IF(COUNTIFS($H$30:$H$47,H31)&gt;1,"同姓",""))</f>
        <v/>
      </c>
      <c r="L31" s="157"/>
      <c r="M31" s="323"/>
      <c r="N31" s="20"/>
      <c r="O31" s="21"/>
      <c r="P31" s="22"/>
      <c r="Q31" s="86" t="str">
        <f t="shared" ref="Q31:Q47" si="1">IF(N31="","",IF(COUNTIFS($N$30:$N$47,N31)&gt;1,"同姓",""))</f>
        <v/>
      </c>
      <c r="R31" s="157"/>
      <c r="S31" s="157" t="str">
        <f t="shared" ref="S31:S47" si="2">IF(H31="","",IF(LEN(H31)=2,LEFT(H31,1)&amp;"　"&amp;RIGHT(H31,1),H31))</f>
        <v/>
      </c>
      <c r="U31" s="157" t="str">
        <f t="shared" ref="U31:U47" si="3">IF(N31="","",IF(LEN(N31)=2,LEFT(N31,1)&amp;"　"&amp;RIGHT(N31,1),N31))</f>
        <v/>
      </c>
      <c r="W31" s="69" t="s">
        <v>34</v>
      </c>
      <c r="X31" s="160"/>
      <c r="Y31" s="160"/>
      <c r="Z31" s="49"/>
      <c r="AA31" s="50"/>
      <c r="AB31" s="157"/>
      <c r="AC31" s="157"/>
      <c r="AD31" s="158" t="s">
        <v>18</v>
      </c>
      <c r="AE31" s="141" t="s">
        <v>77</v>
      </c>
      <c r="AF31" s="146">
        <v>2</v>
      </c>
      <c r="AG31" s="83" t="s">
        <v>128</v>
      </c>
      <c r="AH31" s="84" t="s">
        <v>76</v>
      </c>
      <c r="AI31" s="157"/>
      <c r="AJ31" s="323"/>
      <c r="AK31" s="143" t="s">
        <v>77</v>
      </c>
      <c r="AL31" s="148">
        <v>2</v>
      </c>
      <c r="AM31" s="85" t="s">
        <v>79</v>
      </c>
      <c r="AN31" s="86" t="s">
        <v>76</v>
      </c>
      <c r="AO31" s="157"/>
      <c r="AP31" s="157"/>
    </row>
    <row r="32" spans="1:42" ht="25.5" customHeight="1">
      <c r="A32" s="69" t="s">
        <v>35</v>
      </c>
      <c r="B32" s="172"/>
      <c r="C32" s="172"/>
      <c r="D32" s="135"/>
      <c r="E32" s="152"/>
      <c r="F32" s="157"/>
      <c r="G32" s="158" t="s">
        <v>3</v>
      </c>
      <c r="H32" s="10"/>
      <c r="I32" s="11"/>
      <c r="J32" s="12"/>
      <c r="K32" s="84" t="str">
        <f t="shared" si="0"/>
        <v/>
      </c>
      <c r="L32" s="157"/>
      <c r="M32" s="322" t="s">
        <v>28</v>
      </c>
      <c r="N32" s="23"/>
      <c r="O32" s="24"/>
      <c r="P32" s="25"/>
      <c r="Q32" s="92" t="str">
        <f t="shared" si="1"/>
        <v/>
      </c>
      <c r="R32" s="157"/>
      <c r="S32" s="157" t="str">
        <f t="shared" si="2"/>
        <v/>
      </c>
      <c r="U32" s="157" t="str">
        <f t="shared" si="3"/>
        <v/>
      </c>
      <c r="W32" s="69" t="s">
        <v>35</v>
      </c>
      <c r="X32" s="160"/>
      <c r="Y32" s="160"/>
      <c r="Z32" s="53"/>
      <c r="AA32" s="54"/>
      <c r="AB32" s="157"/>
      <c r="AC32" s="157"/>
      <c r="AD32" s="158" t="s">
        <v>3</v>
      </c>
      <c r="AE32" s="141" t="s">
        <v>77</v>
      </c>
      <c r="AF32" s="146">
        <v>3</v>
      </c>
      <c r="AG32" s="150" t="s">
        <v>128</v>
      </c>
      <c r="AH32" s="84"/>
      <c r="AI32" s="157"/>
      <c r="AJ32" s="322" t="s">
        <v>28</v>
      </c>
      <c r="AK32" s="144" t="s">
        <v>77</v>
      </c>
      <c r="AL32" s="149">
        <v>3</v>
      </c>
      <c r="AM32" s="91"/>
      <c r="AN32" s="92"/>
      <c r="AO32" s="157"/>
      <c r="AP32" s="157"/>
    </row>
    <row r="33" spans="1:40" ht="25.5" customHeight="1">
      <c r="A33" s="69" t="s">
        <v>37</v>
      </c>
      <c r="B33" s="172"/>
      <c r="C33" s="172"/>
      <c r="D33" s="137"/>
      <c r="E33" s="154"/>
      <c r="F33" s="157"/>
      <c r="G33" s="158" t="s">
        <v>4</v>
      </c>
      <c r="H33" s="10"/>
      <c r="I33" s="11"/>
      <c r="J33" s="12"/>
      <c r="K33" s="84" t="str">
        <f t="shared" si="0"/>
        <v/>
      </c>
      <c r="L33" s="157"/>
      <c r="M33" s="323"/>
      <c r="N33" s="20"/>
      <c r="O33" s="21"/>
      <c r="P33" s="26"/>
      <c r="Q33" s="97" t="str">
        <f t="shared" si="1"/>
        <v/>
      </c>
      <c r="R33" s="157"/>
      <c r="S33" s="157" t="str">
        <f t="shared" si="2"/>
        <v/>
      </c>
      <c r="U33" s="157" t="str">
        <f t="shared" si="3"/>
        <v/>
      </c>
      <c r="W33" s="69" t="s">
        <v>37</v>
      </c>
      <c r="X33" s="160"/>
      <c r="Y33" s="160"/>
      <c r="Z33" s="169"/>
      <c r="AA33" s="96"/>
      <c r="AB33" s="157"/>
      <c r="AC33" s="157"/>
      <c r="AD33" s="158" t="s">
        <v>4</v>
      </c>
      <c r="AE33" s="141" t="s">
        <v>77</v>
      </c>
      <c r="AF33" s="146">
        <v>4</v>
      </c>
      <c r="AG33" s="150" t="s">
        <v>128</v>
      </c>
      <c r="AH33" s="84"/>
      <c r="AI33" s="157"/>
      <c r="AJ33" s="323"/>
      <c r="AK33" s="143" t="s">
        <v>77</v>
      </c>
      <c r="AL33" s="148">
        <v>4</v>
      </c>
      <c r="AM33" s="78"/>
      <c r="AN33" s="97"/>
    </row>
    <row r="34" spans="1:40" ht="25.5" customHeight="1">
      <c r="A34" s="69" t="s">
        <v>38</v>
      </c>
      <c r="B34" s="172"/>
      <c r="C34" s="172"/>
      <c r="D34" s="137"/>
      <c r="E34" s="154"/>
      <c r="F34" s="157"/>
      <c r="G34" s="158" t="s">
        <v>5</v>
      </c>
      <c r="H34" s="10"/>
      <c r="I34" s="11"/>
      <c r="J34" s="12"/>
      <c r="K34" s="84" t="str">
        <f t="shared" si="0"/>
        <v/>
      </c>
      <c r="L34" s="157"/>
      <c r="M34" s="322" t="s">
        <v>3</v>
      </c>
      <c r="N34" s="23"/>
      <c r="O34" s="24"/>
      <c r="P34" s="13"/>
      <c r="Q34" s="99" t="str">
        <f t="shared" si="1"/>
        <v/>
      </c>
      <c r="R34" s="157"/>
      <c r="S34" s="157" t="str">
        <f t="shared" si="2"/>
        <v/>
      </c>
      <c r="U34" s="157" t="str">
        <f t="shared" si="3"/>
        <v/>
      </c>
      <c r="W34" s="69" t="s">
        <v>38</v>
      </c>
      <c r="X34" s="160"/>
      <c r="Y34" s="160"/>
      <c r="Z34" s="169"/>
      <c r="AA34" s="96"/>
      <c r="AB34" s="157"/>
      <c r="AC34" s="157"/>
      <c r="AD34" s="158" t="s">
        <v>5</v>
      </c>
      <c r="AE34" s="141" t="s">
        <v>77</v>
      </c>
      <c r="AF34" s="146">
        <v>5</v>
      </c>
      <c r="AG34" s="93"/>
      <c r="AH34" s="84" t="s">
        <v>76</v>
      </c>
      <c r="AI34" s="157"/>
      <c r="AJ34" s="322" t="s">
        <v>3</v>
      </c>
      <c r="AK34" s="144" t="s">
        <v>77</v>
      </c>
      <c r="AL34" s="149">
        <v>5</v>
      </c>
      <c r="AM34" s="98"/>
      <c r="AN34" s="99" t="s">
        <v>76</v>
      </c>
    </row>
    <row r="35" spans="1:40" ht="25.5" customHeight="1" thickBot="1">
      <c r="A35" s="69" t="s">
        <v>39</v>
      </c>
      <c r="B35" s="172"/>
      <c r="C35" s="172"/>
      <c r="D35" s="137"/>
      <c r="E35" s="154"/>
      <c r="F35" s="157"/>
      <c r="G35" s="159" t="s">
        <v>6</v>
      </c>
      <c r="H35" s="36"/>
      <c r="I35" s="37"/>
      <c r="J35" s="38"/>
      <c r="K35" s="101" t="str">
        <f t="shared" si="0"/>
        <v/>
      </c>
      <c r="L35" s="157"/>
      <c r="M35" s="323"/>
      <c r="N35" s="20"/>
      <c r="O35" s="21"/>
      <c r="P35" s="22"/>
      <c r="Q35" s="86" t="str">
        <f t="shared" si="1"/>
        <v/>
      </c>
      <c r="R35" s="157"/>
      <c r="S35" s="157" t="str">
        <f t="shared" si="2"/>
        <v/>
      </c>
      <c r="U35" s="157" t="str">
        <f t="shared" si="3"/>
        <v/>
      </c>
      <c r="W35" s="69" t="s">
        <v>39</v>
      </c>
      <c r="X35" s="160"/>
      <c r="Y35" s="160"/>
      <c r="Z35" s="169"/>
      <c r="AA35" s="96"/>
      <c r="AB35" s="157"/>
      <c r="AC35" s="157"/>
      <c r="AD35" s="158" t="s">
        <v>6</v>
      </c>
      <c r="AE35" s="141" t="s">
        <v>77</v>
      </c>
      <c r="AF35" s="146">
        <v>6</v>
      </c>
      <c r="AG35" s="93"/>
      <c r="AH35" s="84"/>
      <c r="AI35" s="157"/>
      <c r="AJ35" s="323"/>
      <c r="AK35" s="143" t="s">
        <v>77</v>
      </c>
      <c r="AL35" s="148">
        <v>6</v>
      </c>
      <c r="AM35" s="85"/>
      <c r="AN35" s="86"/>
    </row>
    <row r="36" spans="1:40" ht="25.5" customHeight="1" thickTop="1" thickBot="1">
      <c r="A36" s="102" t="s">
        <v>40</v>
      </c>
      <c r="B36" s="162"/>
      <c r="C36" s="162"/>
      <c r="D36" s="138"/>
      <c r="E36" s="155"/>
      <c r="F36" s="157"/>
      <c r="G36" s="156" t="s">
        <v>7</v>
      </c>
      <c r="H36" s="31"/>
      <c r="I36" s="32"/>
      <c r="J36" s="26"/>
      <c r="K36" s="79" t="str">
        <f t="shared" si="0"/>
        <v/>
      </c>
      <c r="L36" s="157"/>
      <c r="M36" s="322" t="s">
        <v>4</v>
      </c>
      <c r="N36" s="23"/>
      <c r="O36" s="24"/>
      <c r="P36" s="25"/>
      <c r="Q36" s="92" t="str">
        <f t="shared" si="1"/>
        <v/>
      </c>
      <c r="R36" s="157"/>
      <c r="S36" s="157" t="str">
        <f t="shared" si="2"/>
        <v/>
      </c>
      <c r="U36" s="157" t="str">
        <f t="shared" si="3"/>
        <v/>
      </c>
      <c r="W36" s="102" t="s">
        <v>40</v>
      </c>
      <c r="X36" s="170"/>
      <c r="Y36" s="170"/>
      <c r="Z36" s="103"/>
      <c r="AA36" s="104"/>
      <c r="AB36" s="157"/>
      <c r="AC36" s="157"/>
      <c r="AD36" s="158" t="s">
        <v>7</v>
      </c>
      <c r="AE36" s="141" t="s">
        <v>77</v>
      </c>
      <c r="AF36" s="146">
        <v>7</v>
      </c>
      <c r="AG36" s="93"/>
      <c r="AH36" s="84"/>
      <c r="AI36" s="157"/>
      <c r="AJ36" s="322" t="s">
        <v>4</v>
      </c>
      <c r="AK36" s="144" t="s">
        <v>77</v>
      </c>
      <c r="AL36" s="149">
        <v>7</v>
      </c>
      <c r="AM36" s="91"/>
      <c r="AN36" s="92"/>
    </row>
    <row r="37" spans="1:40" ht="25.5" customHeight="1">
      <c r="A37" s="157"/>
      <c r="B37" s="157"/>
      <c r="C37" s="157"/>
      <c r="D37" s="157"/>
      <c r="E37" s="157"/>
      <c r="F37" s="157"/>
      <c r="G37" s="158" t="s">
        <v>8</v>
      </c>
      <c r="H37" s="10"/>
      <c r="I37" s="11"/>
      <c r="J37" s="12"/>
      <c r="K37" s="84" t="str">
        <f t="shared" si="0"/>
        <v/>
      </c>
      <c r="L37" s="157"/>
      <c r="M37" s="323"/>
      <c r="N37" s="20"/>
      <c r="O37" s="21"/>
      <c r="P37" s="26"/>
      <c r="Q37" s="97" t="str">
        <f t="shared" si="1"/>
        <v/>
      </c>
      <c r="R37" s="157"/>
      <c r="S37" s="157" t="str">
        <f t="shared" si="2"/>
        <v/>
      </c>
      <c r="U37" s="157" t="str">
        <f t="shared" si="3"/>
        <v/>
      </c>
      <c r="W37" s="157"/>
      <c r="X37" s="157"/>
      <c r="Y37" s="157"/>
      <c r="Z37" s="157"/>
      <c r="AA37" s="157"/>
      <c r="AD37" s="158" t="s">
        <v>8</v>
      </c>
      <c r="AE37" s="141" t="s">
        <v>77</v>
      </c>
      <c r="AF37" s="146">
        <v>8</v>
      </c>
      <c r="AG37" s="93"/>
      <c r="AH37" s="84"/>
      <c r="AI37" s="157"/>
      <c r="AJ37" s="323"/>
      <c r="AK37" s="143" t="s">
        <v>77</v>
      </c>
      <c r="AL37" s="148">
        <v>8</v>
      </c>
      <c r="AM37" s="78"/>
      <c r="AN37" s="97"/>
    </row>
    <row r="38" spans="1:40" ht="25.5" customHeight="1">
      <c r="A38" s="129"/>
      <c r="B38" s="129"/>
      <c r="C38" s="129"/>
      <c r="D38" s="129"/>
      <c r="E38" s="129"/>
      <c r="F38" s="130"/>
      <c r="G38" s="158" t="s">
        <v>9</v>
      </c>
      <c r="H38" s="10"/>
      <c r="I38" s="11"/>
      <c r="J38" s="12"/>
      <c r="K38" s="84" t="str">
        <f t="shared" si="0"/>
        <v/>
      </c>
      <c r="L38" s="157"/>
      <c r="M38" s="322" t="s">
        <v>5</v>
      </c>
      <c r="N38" s="23"/>
      <c r="O38" s="24"/>
      <c r="P38" s="13"/>
      <c r="Q38" s="99" t="str">
        <f t="shared" si="1"/>
        <v/>
      </c>
      <c r="R38" s="157"/>
      <c r="S38" s="157" t="str">
        <f t="shared" si="2"/>
        <v/>
      </c>
      <c r="U38" s="157" t="str">
        <f t="shared" si="3"/>
        <v/>
      </c>
      <c r="W38" s="157"/>
      <c r="X38" s="157"/>
      <c r="Y38" s="157"/>
      <c r="Z38" s="157"/>
      <c r="AA38" s="157"/>
      <c r="AD38" s="158" t="s">
        <v>9</v>
      </c>
      <c r="AE38" s="87"/>
      <c r="AF38" s="88"/>
      <c r="AG38" s="93"/>
      <c r="AH38" s="84"/>
      <c r="AI38" s="157"/>
      <c r="AJ38" s="322" t="s">
        <v>5</v>
      </c>
      <c r="AK38" s="94"/>
      <c r="AL38" s="95"/>
      <c r="AM38" s="98"/>
      <c r="AN38" s="99"/>
    </row>
    <row r="39" spans="1:40" ht="25.5" customHeight="1">
      <c r="A39" s="131"/>
      <c r="B39" s="131"/>
      <c r="C39" s="131"/>
      <c r="D39" s="131"/>
      <c r="E39" s="131"/>
      <c r="F39" s="132"/>
      <c r="G39" s="158" t="s">
        <v>29</v>
      </c>
      <c r="H39" s="10"/>
      <c r="I39" s="11"/>
      <c r="J39" s="12"/>
      <c r="K39" s="84" t="str">
        <f t="shared" si="0"/>
        <v/>
      </c>
      <c r="L39" s="157"/>
      <c r="M39" s="323"/>
      <c r="N39" s="20"/>
      <c r="O39" s="21"/>
      <c r="P39" s="22"/>
      <c r="Q39" s="86" t="str">
        <f t="shared" si="1"/>
        <v/>
      </c>
      <c r="R39" s="157"/>
      <c r="S39" s="157" t="str">
        <f t="shared" si="2"/>
        <v/>
      </c>
      <c r="U39" s="157" t="str">
        <f t="shared" si="3"/>
        <v/>
      </c>
      <c r="W39" s="157"/>
      <c r="X39" s="157"/>
      <c r="Y39" s="157"/>
      <c r="Z39" s="157"/>
      <c r="AA39" s="157"/>
      <c r="AD39" s="158" t="s">
        <v>29</v>
      </c>
      <c r="AE39" s="87"/>
      <c r="AF39" s="88"/>
      <c r="AG39" s="93"/>
      <c r="AH39" s="84"/>
      <c r="AI39" s="157"/>
      <c r="AJ39" s="323"/>
      <c r="AK39" s="89"/>
      <c r="AL39" s="90"/>
      <c r="AM39" s="85"/>
      <c r="AN39" s="86"/>
    </row>
    <row r="40" spans="1:40" ht="25.5" customHeight="1">
      <c r="A40" s="175"/>
      <c r="B40" s="175"/>
      <c r="C40" s="175"/>
      <c r="D40" s="175"/>
      <c r="E40" s="175"/>
      <c r="F40" s="106"/>
      <c r="G40" s="158" t="s">
        <v>30</v>
      </c>
      <c r="H40" s="10"/>
      <c r="I40" s="11"/>
      <c r="J40" s="12"/>
      <c r="K40" s="84" t="str">
        <f t="shared" si="0"/>
        <v/>
      </c>
      <c r="L40" s="157"/>
      <c r="M40" s="322" t="s">
        <v>6</v>
      </c>
      <c r="N40" s="23"/>
      <c r="O40" s="24"/>
      <c r="P40" s="25"/>
      <c r="Q40" s="92" t="str">
        <f t="shared" si="1"/>
        <v/>
      </c>
      <c r="R40" s="157"/>
      <c r="S40" s="157" t="str">
        <f t="shared" si="2"/>
        <v/>
      </c>
      <c r="U40" s="157" t="str">
        <f t="shared" si="3"/>
        <v/>
      </c>
      <c r="W40" s="157"/>
      <c r="X40" s="157"/>
      <c r="Y40" s="157"/>
      <c r="Z40" s="157"/>
      <c r="AA40" s="157"/>
      <c r="AD40" s="158" t="s">
        <v>30</v>
      </c>
      <c r="AE40" s="87"/>
      <c r="AF40" s="88"/>
      <c r="AG40" s="93"/>
      <c r="AH40" s="84"/>
      <c r="AI40" s="157"/>
      <c r="AJ40" s="322" t="s">
        <v>6</v>
      </c>
      <c r="AK40" s="94"/>
      <c r="AL40" s="95"/>
      <c r="AM40" s="91"/>
      <c r="AN40" s="92"/>
    </row>
    <row r="41" spans="1:40" ht="25.5" customHeight="1" thickBot="1">
      <c r="A41" s="175"/>
      <c r="B41" s="175"/>
      <c r="C41" s="175"/>
      <c r="D41" s="175"/>
      <c r="E41" s="175"/>
      <c r="F41" s="133"/>
      <c r="G41" s="158" t="s">
        <v>31</v>
      </c>
      <c r="H41" s="10"/>
      <c r="I41" s="11"/>
      <c r="J41" s="12"/>
      <c r="K41" s="84" t="str">
        <f t="shared" si="0"/>
        <v/>
      </c>
      <c r="L41" s="157"/>
      <c r="M41" s="664"/>
      <c r="N41" s="39"/>
      <c r="O41" s="40"/>
      <c r="P41" s="41"/>
      <c r="Q41" s="108" t="str">
        <f t="shared" si="1"/>
        <v/>
      </c>
      <c r="R41" s="157"/>
      <c r="S41" s="157" t="str">
        <f t="shared" si="2"/>
        <v/>
      </c>
      <c r="U41" s="157" t="str">
        <f t="shared" si="3"/>
        <v/>
      </c>
      <c r="W41" s="157"/>
      <c r="X41" s="157"/>
      <c r="Y41" s="157"/>
      <c r="Z41" s="157"/>
      <c r="AA41" s="157"/>
      <c r="AD41" s="158" t="s">
        <v>31</v>
      </c>
      <c r="AE41" s="87"/>
      <c r="AF41" s="88"/>
      <c r="AG41" s="93"/>
      <c r="AH41" s="84"/>
      <c r="AI41" s="157"/>
      <c r="AJ41" s="323"/>
      <c r="AK41" s="89"/>
      <c r="AL41" s="90"/>
      <c r="AM41" s="78"/>
      <c r="AN41" s="97"/>
    </row>
    <row r="42" spans="1:40" ht="25.5" customHeight="1" thickTop="1">
      <c r="A42" s="344" t="s">
        <v>124</v>
      </c>
      <c r="B42" s="344"/>
      <c r="C42" s="344"/>
      <c r="D42" s="344"/>
      <c r="E42" s="344"/>
      <c r="F42" s="107"/>
      <c r="G42" s="158" t="s">
        <v>32</v>
      </c>
      <c r="H42" s="10"/>
      <c r="I42" s="11"/>
      <c r="J42" s="12"/>
      <c r="K42" s="84" t="str">
        <f t="shared" si="0"/>
        <v/>
      </c>
      <c r="L42" s="157"/>
      <c r="M42" s="620" t="s">
        <v>7</v>
      </c>
      <c r="N42" s="17"/>
      <c r="O42" s="18"/>
      <c r="P42" s="19"/>
      <c r="Q42" s="81" t="str">
        <f t="shared" si="1"/>
        <v/>
      </c>
      <c r="R42" s="157"/>
      <c r="S42" s="157" t="str">
        <f t="shared" si="2"/>
        <v/>
      </c>
      <c r="U42" s="157" t="str">
        <f t="shared" si="3"/>
        <v/>
      </c>
      <c r="W42" s="342" t="s">
        <v>124</v>
      </c>
      <c r="X42" s="342"/>
      <c r="Y42" s="342"/>
      <c r="Z42" s="342"/>
      <c r="AA42" s="342"/>
      <c r="AD42" s="158" t="s">
        <v>32</v>
      </c>
      <c r="AE42" s="87"/>
      <c r="AF42" s="88"/>
      <c r="AG42" s="93"/>
      <c r="AH42" s="84"/>
      <c r="AI42" s="157"/>
      <c r="AJ42" s="322" t="s">
        <v>7</v>
      </c>
      <c r="AK42" s="94"/>
      <c r="AL42" s="95"/>
      <c r="AM42" s="98"/>
      <c r="AN42" s="99"/>
    </row>
    <row r="43" spans="1:40" ht="25.5" customHeight="1">
      <c r="A43" s="344"/>
      <c r="B43" s="344"/>
      <c r="C43" s="344"/>
      <c r="D43" s="344"/>
      <c r="E43" s="344"/>
      <c r="F43" s="107"/>
      <c r="G43" s="158" t="s">
        <v>33</v>
      </c>
      <c r="H43" s="10"/>
      <c r="I43" s="11"/>
      <c r="J43" s="12"/>
      <c r="K43" s="84" t="str">
        <f t="shared" si="0"/>
        <v/>
      </c>
      <c r="L43" s="157"/>
      <c r="M43" s="323"/>
      <c r="N43" s="20"/>
      <c r="O43" s="21"/>
      <c r="P43" s="22"/>
      <c r="Q43" s="86" t="str">
        <f t="shared" si="1"/>
        <v/>
      </c>
      <c r="R43" s="157"/>
      <c r="S43" s="157" t="str">
        <f t="shared" si="2"/>
        <v/>
      </c>
      <c r="U43" s="157" t="str">
        <f t="shared" si="3"/>
        <v/>
      </c>
      <c r="W43" s="342"/>
      <c r="X43" s="342"/>
      <c r="Y43" s="342"/>
      <c r="Z43" s="342"/>
      <c r="AA43" s="342"/>
      <c r="AD43" s="158" t="s">
        <v>33</v>
      </c>
      <c r="AE43" s="87"/>
      <c r="AF43" s="88"/>
      <c r="AG43" s="93"/>
      <c r="AH43" s="84"/>
      <c r="AI43" s="157"/>
      <c r="AJ43" s="323"/>
      <c r="AK43" s="89"/>
      <c r="AL43" s="90"/>
      <c r="AM43" s="85"/>
      <c r="AN43" s="86"/>
    </row>
    <row r="44" spans="1:40" ht="25.5" customHeight="1">
      <c r="A44" s="365"/>
      <c r="B44" s="365"/>
      <c r="C44" s="365"/>
      <c r="D44" s="365"/>
      <c r="E44" s="109"/>
      <c r="F44" s="107"/>
      <c r="G44" s="158" t="s">
        <v>34</v>
      </c>
      <c r="H44" s="10"/>
      <c r="I44" s="11"/>
      <c r="J44" s="12"/>
      <c r="K44" s="84" t="str">
        <f t="shared" si="0"/>
        <v/>
      </c>
      <c r="L44" s="157"/>
      <c r="M44" s="322" t="s">
        <v>82</v>
      </c>
      <c r="N44" s="23"/>
      <c r="O44" s="24"/>
      <c r="P44" s="25"/>
      <c r="Q44" s="92" t="str">
        <f t="shared" si="1"/>
        <v/>
      </c>
      <c r="R44" s="157"/>
      <c r="S44" s="157" t="str">
        <f t="shared" si="2"/>
        <v/>
      </c>
      <c r="U44" s="157" t="str">
        <f t="shared" si="3"/>
        <v/>
      </c>
      <c r="W44" s="343"/>
      <c r="X44" s="343"/>
      <c r="Y44" s="343"/>
      <c r="Z44" s="343"/>
      <c r="AA44" s="225"/>
      <c r="AD44" s="158" t="s">
        <v>34</v>
      </c>
      <c r="AE44" s="93"/>
      <c r="AF44" s="110"/>
      <c r="AG44" s="83"/>
      <c r="AH44" s="84"/>
      <c r="AI44" s="157"/>
      <c r="AJ44" s="322" t="s">
        <v>82</v>
      </c>
      <c r="AK44" s="111"/>
      <c r="AL44" s="112"/>
      <c r="AM44" s="91"/>
      <c r="AN44" s="92"/>
    </row>
    <row r="45" spans="1:40" ht="25.5" customHeight="1">
      <c r="A45" s="107"/>
      <c r="B45" s="107"/>
      <c r="C45" s="107"/>
      <c r="D45" s="107"/>
      <c r="E45" s="107"/>
      <c r="F45" s="107"/>
      <c r="G45" s="158" t="s">
        <v>35</v>
      </c>
      <c r="H45" s="10"/>
      <c r="I45" s="11"/>
      <c r="J45" s="12"/>
      <c r="K45" s="84" t="str">
        <f t="shared" si="0"/>
        <v/>
      </c>
      <c r="L45" s="157"/>
      <c r="M45" s="323"/>
      <c r="N45" s="20"/>
      <c r="O45" s="21"/>
      <c r="P45" s="22"/>
      <c r="Q45" s="86" t="str">
        <f t="shared" si="1"/>
        <v/>
      </c>
      <c r="R45" s="157"/>
      <c r="S45" s="157" t="str">
        <f t="shared" si="2"/>
        <v/>
      </c>
      <c r="U45" s="157" t="str">
        <f t="shared" si="3"/>
        <v/>
      </c>
      <c r="W45" s="226"/>
      <c r="X45" s="226"/>
      <c r="Y45" s="226"/>
      <c r="Z45" s="226"/>
      <c r="AA45" s="226"/>
      <c r="AD45" s="158" t="s">
        <v>35</v>
      </c>
      <c r="AE45" s="93"/>
      <c r="AF45" s="110"/>
      <c r="AG45" s="83"/>
      <c r="AH45" s="84"/>
      <c r="AI45" s="157"/>
      <c r="AJ45" s="323"/>
      <c r="AK45" s="113"/>
      <c r="AL45" s="114"/>
      <c r="AM45" s="85"/>
      <c r="AN45" s="86"/>
    </row>
    <row r="46" spans="1:40" ht="25.5" customHeight="1">
      <c r="A46" s="117" t="s">
        <v>255</v>
      </c>
      <c r="B46" s="117"/>
      <c r="C46" s="139"/>
      <c r="D46" s="117"/>
      <c r="E46" s="157" t="s">
        <v>121</v>
      </c>
      <c r="F46" s="107"/>
      <c r="G46" s="158" t="s">
        <v>37</v>
      </c>
      <c r="H46" s="34"/>
      <c r="I46" s="11"/>
      <c r="J46" s="12"/>
      <c r="K46" s="84" t="str">
        <f t="shared" si="0"/>
        <v/>
      </c>
      <c r="L46" s="157"/>
      <c r="M46" s="322" t="s">
        <v>83</v>
      </c>
      <c r="N46" s="17"/>
      <c r="O46" s="18"/>
      <c r="P46" s="27"/>
      <c r="Q46" s="116" t="str">
        <f t="shared" si="1"/>
        <v/>
      </c>
      <c r="R46" s="157"/>
      <c r="S46" s="157" t="str">
        <f t="shared" si="2"/>
        <v/>
      </c>
      <c r="U46" s="157" t="str">
        <f t="shared" si="3"/>
        <v/>
      </c>
      <c r="W46" s="227" t="s">
        <v>122</v>
      </c>
      <c r="X46" s="227"/>
      <c r="Y46" s="228"/>
      <c r="Z46" s="227"/>
      <c r="AA46" s="229" t="s">
        <v>121</v>
      </c>
      <c r="AD46" s="158" t="s">
        <v>37</v>
      </c>
      <c r="AE46" s="93"/>
      <c r="AF46" s="110"/>
      <c r="AG46" s="83"/>
      <c r="AH46" s="84"/>
      <c r="AI46" s="157"/>
      <c r="AJ46" s="322" t="s">
        <v>83</v>
      </c>
      <c r="AK46" s="118"/>
      <c r="AL46" s="119"/>
      <c r="AM46" s="115"/>
      <c r="AN46" s="116"/>
    </row>
    <row r="47" spans="1:40" ht="25.5" customHeight="1" thickBot="1">
      <c r="A47" s="157"/>
      <c r="B47" s="157"/>
      <c r="C47" s="157"/>
      <c r="D47" s="157"/>
      <c r="E47" s="157"/>
      <c r="F47" s="157"/>
      <c r="G47" s="120" t="s">
        <v>81</v>
      </c>
      <c r="H47" s="14"/>
      <c r="I47" s="15"/>
      <c r="J47" s="16"/>
      <c r="K47" s="122" t="str">
        <f t="shared" si="0"/>
        <v/>
      </c>
      <c r="L47" s="157"/>
      <c r="M47" s="328"/>
      <c r="N47" s="28"/>
      <c r="O47" s="29"/>
      <c r="P47" s="30"/>
      <c r="Q47" s="124" t="str">
        <f t="shared" si="1"/>
        <v/>
      </c>
      <c r="R47" s="157"/>
      <c r="S47" s="157" t="str">
        <f t="shared" si="2"/>
        <v/>
      </c>
      <c r="U47" s="157" t="str">
        <f t="shared" si="3"/>
        <v/>
      </c>
      <c r="W47" s="229"/>
      <c r="X47" s="229"/>
      <c r="Y47" s="229"/>
      <c r="Z47" s="229"/>
      <c r="AA47" s="229"/>
      <c r="AD47" s="120" t="s">
        <v>81</v>
      </c>
      <c r="AE47" s="125"/>
      <c r="AF47" s="126"/>
      <c r="AG47" s="121"/>
      <c r="AH47" s="122"/>
      <c r="AI47" s="157"/>
      <c r="AJ47" s="328"/>
      <c r="AK47" s="127"/>
      <c r="AL47" s="128"/>
      <c r="AM47" s="123"/>
      <c r="AN47" s="124"/>
    </row>
    <row r="48" spans="1:40" ht="18.75" customHeight="1">
      <c r="A48" s="357"/>
      <c r="B48" s="357"/>
      <c r="G48" s="5"/>
      <c r="H48" s="2"/>
      <c r="I48" s="2"/>
      <c r="J48" s="335"/>
      <c r="K48" s="335"/>
      <c r="M48" s="6"/>
      <c r="N48" s="2"/>
      <c r="O48" s="2"/>
      <c r="P48" s="2"/>
      <c r="AD48" s="5"/>
      <c r="AE48" s="2"/>
      <c r="AF48" s="2"/>
      <c r="AG48" s="351"/>
      <c r="AH48" s="351"/>
      <c r="AJ48" s="6"/>
      <c r="AK48" s="2"/>
      <c r="AL48" s="2"/>
      <c r="AM48" s="2"/>
    </row>
  </sheetData>
  <sheetProtection sheet="1" objects="1" scenarios="1" selectLockedCells="1"/>
  <mergeCells count="190">
    <mergeCell ref="AG48:AH48"/>
    <mergeCell ref="AF25:AH25"/>
    <mergeCell ref="AI25:AI26"/>
    <mergeCell ref="AJ25:AJ26"/>
    <mergeCell ref="AJ15:AJ16"/>
    <mergeCell ref="AI15:AI16"/>
    <mergeCell ref="W1:AN1"/>
    <mergeCell ref="W2:X2"/>
    <mergeCell ref="AE2:AE3"/>
    <mergeCell ref="AF2:AF3"/>
    <mergeCell ref="AK2:AK3"/>
    <mergeCell ref="AL2:AL3"/>
    <mergeCell ref="AM2:AN2"/>
    <mergeCell ref="AM3:AN3"/>
    <mergeCell ref="W4:Y4"/>
    <mergeCell ref="AL4:AL5"/>
    <mergeCell ref="AM4:AN5"/>
    <mergeCell ref="Y2:AD2"/>
    <mergeCell ref="AG2:AG3"/>
    <mergeCell ref="AH2:AI3"/>
    <mergeCell ref="AJ2:AJ3"/>
    <mergeCell ref="W3:X3"/>
    <mergeCell ref="Y3:AD3"/>
    <mergeCell ref="Z4:AK4"/>
    <mergeCell ref="AJ30:AJ31"/>
    <mergeCell ref="AJ32:AJ33"/>
    <mergeCell ref="AJ34:AJ35"/>
    <mergeCell ref="AJ36:AJ37"/>
    <mergeCell ref="AJ38:AJ39"/>
    <mergeCell ref="AJ40:AJ41"/>
    <mergeCell ref="AJ42:AJ43"/>
    <mergeCell ref="AJ44:AJ45"/>
    <mergeCell ref="AJ46:AJ47"/>
    <mergeCell ref="AD28:AH28"/>
    <mergeCell ref="AJ28:AN28"/>
    <mergeCell ref="AE29:AF29"/>
    <mergeCell ref="AG29:AH29"/>
    <mergeCell ref="AK29:AL29"/>
    <mergeCell ref="AM29:AN29"/>
    <mergeCell ref="AD17:AD18"/>
    <mergeCell ref="AF17:AH17"/>
    <mergeCell ref="AI17:AI18"/>
    <mergeCell ref="AJ17:AJ18"/>
    <mergeCell ref="AF18:AH18"/>
    <mergeCell ref="AD19:AD20"/>
    <mergeCell ref="AF19:AH19"/>
    <mergeCell ref="AI19:AI20"/>
    <mergeCell ref="AJ19:AJ20"/>
    <mergeCell ref="AF20:AH20"/>
    <mergeCell ref="AL16:AL21"/>
    <mergeCell ref="AM16:AN18"/>
    <mergeCell ref="AM19:AN21"/>
    <mergeCell ref="AL22:AL26"/>
    <mergeCell ref="AM22:AN24"/>
    <mergeCell ref="AM25:AN26"/>
    <mergeCell ref="AI23:AI24"/>
    <mergeCell ref="AD25:AD26"/>
    <mergeCell ref="A42:E43"/>
    <mergeCell ref="A44:D44"/>
    <mergeCell ref="J29:K29"/>
    <mergeCell ref="P29:Q29"/>
    <mergeCell ref="AJ21:AJ22"/>
    <mergeCell ref="AF22:AH22"/>
    <mergeCell ref="AF24:AH24"/>
    <mergeCell ref="AF26:AH26"/>
    <mergeCell ref="AD21:AD22"/>
    <mergeCell ref="AF21:AH21"/>
    <mergeCell ref="M40:M41"/>
    <mergeCell ref="G27:Q27"/>
    <mergeCell ref="M21:M22"/>
    <mergeCell ref="L23:L24"/>
    <mergeCell ref="M23:M24"/>
    <mergeCell ref="O22:O26"/>
    <mergeCell ref="P22:Q24"/>
    <mergeCell ref="P25:Q26"/>
    <mergeCell ref="AD27:AN27"/>
    <mergeCell ref="AJ23:AJ24"/>
    <mergeCell ref="AI21:AI22"/>
    <mergeCell ref="AD23:AD24"/>
    <mergeCell ref="AF23:AH23"/>
    <mergeCell ref="M28:Q28"/>
    <mergeCell ref="O2:O3"/>
    <mergeCell ref="M2:M3"/>
    <mergeCell ref="N2:N3"/>
    <mergeCell ref="A2:B2"/>
    <mergeCell ref="A4:C4"/>
    <mergeCell ref="K2:L3"/>
    <mergeCell ref="O16:O21"/>
    <mergeCell ref="P16:Q18"/>
    <mergeCell ref="P19:Q21"/>
    <mergeCell ref="L19:L20"/>
    <mergeCell ref="M19:M20"/>
    <mergeCell ref="L21:L22"/>
    <mergeCell ref="G17:G18"/>
    <mergeCell ref="G19:G20"/>
    <mergeCell ref="P2:Q2"/>
    <mergeCell ref="P3:Q3"/>
    <mergeCell ref="J2:J3"/>
    <mergeCell ref="C2:G2"/>
    <mergeCell ref="C3:G3"/>
    <mergeCell ref="D4:N4"/>
    <mergeCell ref="L13:L14"/>
    <mergeCell ref="M13:M14"/>
    <mergeCell ref="L15:L16"/>
    <mergeCell ref="A8:E8"/>
    <mergeCell ref="A1:Q1"/>
    <mergeCell ref="H2:H3"/>
    <mergeCell ref="I2:I3"/>
    <mergeCell ref="A3:B3"/>
    <mergeCell ref="O4:O5"/>
    <mergeCell ref="P4:Q5"/>
    <mergeCell ref="N10:Q10"/>
    <mergeCell ref="N9:Q9"/>
    <mergeCell ref="L25:L26"/>
    <mergeCell ref="M25:M26"/>
    <mergeCell ref="I13:K13"/>
    <mergeCell ref="I15:K15"/>
    <mergeCell ref="N11:Q11"/>
    <mergeCell ref="I12:K12"/>
    <mergeCell ref="I14:K14"/>
    <mergeCell ref="N14:Q14"/>
    <mergeCell ref="I16:K16"/>
    <mergeCell ref="I18:K18"/>
    <mergeCell ref="N12:Q12"/>
    <mergeCell ref="I20:K20"/>
    <mergeCell ref="I17:K17"/>
    <mergeCell ref="I19:K19"/>
    <mergeCell ref="I21:K21"/>
    <mergeCell ref="I23:K23"/>
    <mergeCell ref="I25:K25"/>
    <mergeCell ref="G10:H10"/>
    <mergeCell ref="G21:G22"/>
    <mergeCell ref="A48:B48"/>
    <mergeCell ref="J48:K48"/>
    <mergeCell ref="M30:M31"/>
    <mergeCell ref="M34:M35"/>
    <mergeCell ref="M32:M33"/>
    <mergeCell ref="M42:M43"/>
    <mergeCell ref="M44:M45"/>
    <mergeCell ref="M38:M39"/>
    <mergeCell ref="M46:M47"/>
    <mergeCell ref="M36:M37"/>
    <mergeCell ref="G11:H11"/>
    <mergeCell ref="I11:M11"/>
    <mergeCell ref="I24:K24"/>
    <mergeCell ref="I26:K26"/>
    <mergeCell ref="G12:H12"/>
    <mergeCell ref="G28:K28"/>
    <mergeCell ref="M15:M16"/>
    <mergeCell ref="L17:L18"/>
    <mergeCell ref="M17:M18"/>
    <mergeCell ref="G25:G26"/>
    <mergeCell ref="G23:G24"/>
    <mergeCell ref="AK14:AN14"/>
    <mergeCell ref="G8:M8"/>
    <mergeCell ref="G9:H9"/>
    <mergeCell ref="I9:M9"/>
    <mergeCell ref="I22:K22"/>
    <mergeCell ref="I10:M10"/>
    <mergeCell ref="G13:G14"/>
    <mergeCell ref="G15:G16"/>
    <mergeCell ref="A5:C5"/>
    <mergeCell ref="D5:N5"/>
    <mergeCell ref="A6:Q6"/>
    <mergeCell ref="A7:Q7"/>
    <mergeCell ref="W5:AK5"/>
    <mergeCell ref="W42:AA43"/>
    <mergeCell ref="W44:Z44"/>
    <mergeCell ref="AF16:AH16"/>
    <mergeCell ref="W8:AA8"/>
    <mergeCell ref="AD8:AJ8"/>
    <mergeCell ref="AD11:AE11"/>
    <mergeCell ref="AF11:AJ11"/>
    <mergeCell ref="AK11:AN11"/>
    <mergeCell ref="AD12:AE12"/>
    <mergeCell ref="AF12:AH12"/>
    <mergeCell ref="AK12:AN12"/>
    <mergeCell ref="AD9:AE9"/>
    <mergeCell ref="AF9:AJ9"/>
    <mergeCell ref="AK9:AN9"/>
    <mergeCell ref="AD15:AD16"/>
    <mergeCell ref="AF15:AH15"/>
    <mergeCell ref="AD10:AE10"/>
    <mergeCell ref="AF10:AJ10"/>
    <mergeCell ref="AK10:AN10"/>
    <mergeCell ref="AD13:AD14"/>
    <mergeCell ref="AF13:AH13"/>
    <mergeCell ref="AI13:AI14"/>
    <mergeCell ref="AJ13:AJ14"/>
    <mergeCell ref="AF14:AH14"/>
  </mergeCells>
  <phoneticPr fontId="2"/>
  <conditionalFormatting sqref="I2:I3 P2:Q3 C3:G3 D4:N5 I10:Q11 B10:E12 N12:Q12 I12:L26 B14:E14 B16:E16 B18:E18 B20:E20 B22:E22 B24:E24 B26:E36 H30:J47 N30:P47 A44 C46">
    <cfRule type="cellIs" dxfId="0" priority="1" operator="equal">
      <formula>""</formula>
    </cfRule>
  </conditionalFormatting>
  <dataValidations count="8">
    <dataValidation type="list" allowBlank="1" showInputMessage="1" showErrorMessage="1" sqref="P30:P47 AG44:AG47 J30:J47" xr:uid="{00000000-0002-0000-0100-000000000000}">
      <formula1>$AP$18</formula1>
    </dataValidation>
    <dataValidation type="list" allowBlank="1" showInputMessage="1" showErrorMessage="1" sqref="P3:Q3" xr:uid="{58285BEA-20A3-4C6E-9B50-E36054413A8C}">
      <formula1>$AQ$2:$AQ$3</formula1>
    </dataValidation>
    <dataValidation type="list" allowBlank="1" showInputMessage="1" showErrorMessage="1" sqref="P2:Q2" xr:uid="{9ED1F703-5CDA-424B-AEED-0F2645B8964F}">
      <formula1>$AP$2:$AP$3</formula1>
    </dataValidation>
    <dataValidation type="list" allowBlank="1" showInputMessage="1" showErrorMessage="1" sqref="N13:Q13 AK12:AN13" xr:uid="{00000000-0002-0000-0100-000004000000}">
      <formula1>$AQ$10:$AQ$12</formula1>
    </dataValidation>
    <dataValidation type="list" allowBlank="1" showInputMessage="1" showErrorMessage="1" sqref="N10:Q11" xr:uid="{1037E629-7A30-428B-94B6-2E591F63A312}">
      <formula1>$AP$10:$AP$12</formula1>
    </dataValidation>
    <dataValidation type="list" allowBlank="1" showInputMessage="1" showErrorMessage="1" sqref="N12:Q12" xr:uid="{3A111CAB-2BEF-439C-AACA-49512FD8DD0E}">
      <formula1>$AQ$10:$AQ$13</formula1>
    </dataValidation>
    <dataValidation type="custom" allowBlank="1" showInputMessage="1" showErrorMessage="1" error="スペースが入力されています" sqref="H30:I47 N30:O47" xr:uid="{CD2CFC9F-29F1-4FB6-8D52-CDA696113318}">
      <formula1>AND(ISERROR(FIND(" ",H30)),ISERROR(FIND("　",H30)))</formula1>
    </dataValidation>
    <dataValidation type="list" allowBlank="1" showInputMessage="1" showErrorMessage="1" sqref="AK10:AN11" xr:uid="{BAE3AAEE-4369-48BB-BA2F-F61D1E6C18E7}">
      <formula1>$AP$10:$AP$11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23"/>
  <sheetViews>
    <sheetView view="pageBreakPreview" zoomScale="80" zoomScaleNormal="100" zoomScaleSheetLayoutView="80" workbookViewId="0"/>
  </sheetViews>
  <sheetFormatPr defaultColWidth="9" defaultRowHeight="13.5"/>
  <cols>
    <col min="1" max="1" width="4.75" style="180" customWidth="1"/>
    <col min="2" max="2" width="3.75" style="180" customWidth="1"/>
    <col min="3" max="3" width="3.375" style="206" bestFit="1" customWidth="1"/>
    <col min="4" max="4" width="10" style="179" customWidth="1"/>
    <col min="5" max="5" width="2.5" style="206" customWidth="1"/>
    <col min="6" max="6" width="10" style="179" customWidth="1"/>
    <col min="7" max="7" width="2.5" style="187" customWidth="1"/>
    <col min="8" max="8" width="1.375" style="187" customWidth="1"/>
    <col min="9" max="9" width="3.875" style="206" customWidth="1"/>
    <col min="10" max="10" width="3.375" style="206" bestFit="1" customWidth="1"/>
    <col min="11" max="11" width="10.125" style="179" customWidth="1"/>
    <col min="12" max="12" width="2.5" style="206" customWidth="1"/>
    <col min="13" max="13" width="10.125" style="179" customWidth="1"/>
    <col min="14" max="14" width="2.5" style="187" customWidth="1"/>
    <col min="15" max="15" width="1.375" style="187" customWidth="1"/>
    <col min="16" max="16" width="3.875" style="180" customWidth="1"/>
    <col min="17" max="17" width="3.375" style="180" customWidth="1"/>
    <col min="18" max="18" width="10" style="180" customWidth="1"/>
    <col min="19" max="19" width="2.5" style="180" customWidth="1"/>
    <col min="20" max="20" width="10" style="180" customWidth="1"/>
    <col min="21" max="21" width="2.5" style="180" customWidth="1"/>
    <col min="22" max="22" width="1.375" style="180" customWidth="1"/>
    <col min="23" max="23" width="3.875" style="180" customWidth="1"/>
    <col min="24" max="24" width="3.375" style="180" customWidth="1"/>
    <col min="25" max="25" width="10" style="180" customWidth="1"/>
    <col min="26" max="26" width="2.5" style="180" customWidth="1"/>
    <col min="27" max="27" width="10" style="180" customWidth="1"/>
    <col min="28" max="28" width="2.5" style="180" customWidth="1"/>
    <col min="29" max="16384" width="9" style="180"/>
  </cols>
  <sheetData>
    <row r="1" spans="2:29" ht="24">
      <c r="B1" s="178" t="s">
        <v>84</v>
      </c>
      <c r="C1" s="178"/>
      <c r="D1" s="178"/>
      <c r="E1" s="178"/>
      <c r="F1" s="178"/>
      <c r="G1" s="180"/>
      <c r="H1" s="180"/>
      <c r="I1" s="180"/>
      <c r="J1" s="180"/>
      <c r="K1" s="180"/>
      <c r="L1" s="180"/>
      <c r="M1" s="180"/>
      <c r="N1" s="180"/>
      <c r="O1" s="180"/>
    </row>
    <row r="2" spans="2:29" ht="8.25" customHeight="1" thickBot="1"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</row>
    <row r="3" spans="2:29" ht="23.25" customHeight="1">
      <c r="B3" s="181" t="str">
        <f>IF(男子!I2=0,"",男子!I2)</f>
        <v/>
      </c>
      <c r="C3" s="727" t="s">
        <v>85</v>
      </c>
      <c r="D3" s="728" t="str">
        <f>IF(男子!I10=0,"",男子!I10)</f>
        <v/>
      </c>
      <c r="E3" s="182">
        <v>1</v>
      </c>
      <c r="F3" s="183" t="str">
        <f>IF(男子!I14=0,"",男子!I14)</f>
        <v/>
      </c>
      <c r="G3" s="184" t="str">
        <f>IF(男子!L13=0,"",男子!L13)</f>
        <v/>
      </c>
      <c r="H3" s="185"/>
      <c r="I3" s="186"/>
      <c r="J3" s="186"/>
      <c r="K3" s="186"/>
      <c r="L3" s="186"/>
      <c r="M3" s="186"/>
      <c r="N3" s="186"/>
      <c r="P3" s="181" t="str">
        <f>IF(女子!I2=0,"",女子!I2)</f>
        <v/>
      </c>
      <c r="Q3" s="727" t="s">
        <v>85</v>
      </c>
      <c r="R3" s="728" t="str">
        <f>IF(女子!I10=0,"",女子!I10)</f>
        <v/>
      </c>
      <c r="S3" s="182">
        <v>1</v>
      </c>
      <c r="T3" s="183" t="str">
        <f>IF(女子!I14=0,"",女子!I14)</f>
        <v/>
      </c>
      <c r="U3" s="188" t="str">
        <f>IF(女子!L13=0,"",女子!L13)</f>
        <v/>
      </c>
      <c r="V3" s="189"/>
      <c r="W3" s="186"/>
      <c r="X3" s="186"/>
      <c r="Y3" s="186"/>
      <c r="Z3" s="186"/>
      <c r="AA3" s="186"/>
      <c r="AB3" s="186"/>
    </row>
    <row r="4" spans="2:29" ht="23.25" customHeight="1">
      <c r="B4" s="731" t="str">
        <f>IF(男子!I2=0,"",VLOOKUP(男子!I2,学校一覧!$A$2:$D$46,4))</f>
        <v/>
      </c>
      <c r="C4" s="719"/>
      <c r="D4" s="729"/>
      <c r="E4" s="190">
        <v>2</v>
      </c>
      <c r="F4" s="194" t="str">
        <f>IF(男子!I16=0,"",男子!I16)</f>
        <v/>
      </c>
      <c r="G4" s="191" t="str">
        <f>IF(男子!L15=0,"",男子!L15)</f>
        <v/>
      </c>
      <c r="H4" s="186"/>
      <c r="I4" s="186"/>
      <c r="J4" s="186"/>
      <c r="K4" s="186"/>
      <c r="L4" s="186"/>
      <c r="M4" s="186"/>
      <c r="N4" s="186"/>
      <c r="P4" s="724" t="str">
        <f>IF(女子!I2=0,"",VLOOKUP(女子!I2,学校一覧!$A$2:$D$46,4))</f>
        <v/>
      </c>
      <c r="Q4" s="719"/>
      <c r="R4" s="729"/>
      <c r="S4" s="190">
        <v>2</v>
      </c>
      <c r="T4" s="194" t="str">
        <f>IF(女子!I16=0,"",女子!I16)</f>
        <v/>
      </c>
      <c r="U4" s="192" t="str">
        <f>IF(女子!L15=0,"",女子!L15)</f>
        <v/>
      </c>
      <c r="V4" s="193"/>
      <c r="W4" s="186"/>
      <c r="X4" s="186"/>
      <c r="Y4" s="186"/>
      <c r="Z4" s="186"/>
      <c r="AA4" s="186"/>
      <c r="AB4" s="186"/>
    </row>
    <row r="5" spans="2:29" ht="23.25" customHeight="1">
      <c r="B5" s="731"/>
      <c r="C5" s="719"/>
      <c r="D5" s="730"/>
      <c r="E5" s="190">
        <v>3</v>
      </c>
      <c r="F5" s="194" t="str">
        <f>IF(男子!I18=0,"",男子!I18)</f>
        <v/>
      </c>
      <c r="G5" s="191" t="str">
        <f>IF(男子!L17=0,"",男子!L17)</f>
        <v/>
      </c>
      <c r="H5" s="186"/>
      <c r="I5" s="186"/>
      <c r="J5" s="186"/>
      <c r="K5" s="186"/>
      <c r="L5" s="186"/>
      <c r="M5" s="186"/>
      <c r="N5" s="186"/>
      <c r="P5" s="724"/>
      <c r="Q5" s="719"/>
      <c r="R5" s="730"/>
      <c r="S5" s="190">
        <v>3</v>
      </c>
      <c r="T5" s="194" t="str">
        <f>IF(女子!I18=0,"",女子!I18)</f>
        <v/>
      </c>
      <c r="U5" s="192" t="str">
        <f>IF(女子!L17=0,"",女子!L17)</f>
        <v/>
      </c>
      <c r="V5" s="193"/>
      <c r="W5" s="186"/>
      <c r="X5" s="186"/>
      <c r="Y5" s="186"/>
      <c r="Z5" s="186"/>
      <c r="AA5" s="186"/>
      <c r="AB5" s="186"/>
    </row>
    <row r="6" spans="2:29" ht="23.25" customHeight="1">
      <c r="B6" s="731"/>
      <c r="C6" s="719" t="s">
        <v>19</v>
      </c>
      <c r="D6" s="720" t="str">
        <f>IF(男子!I11=0,"",男子!I11)</f>
        <v/>
      </c>
      <c r="E6" s="190">
        <v>4</v>
      </c>
      <c r="F6" s="194" t="str">
        <f>IF(男子!I20=0,"",男子!I20)</f>
        <v/>
      </c>
      <c r="G6" s="191" t="str">
        <f>IF(男子!L19=0,"",男子!L19)</f>
        <v/>
      </c>
      <c r="H6" s="186"/>
      <c r="I6" s="186"/>
      <c r="J6" s="186"/>
      <c r="K6" s="186"/>
      <c r="L6" s="186"/>
      <c r="M6" s="186"/>
      <c r="N6" s="186"/>
      <c r="P6" s="724"/>
      <c r="Q6" s="719" t="s">
        <v>19</v>
      </c>
      <c r="R6" s="720" t="str">
        <f>IF(女子!I11=0,"",女子!I11)</f>
        <v/>
      </c>
      <c r="S6" s="190">
        <v>4</v>
      </c>
      <c r="T6" s="194" t="str">
        <f>IF(女子!I20=0,"",女子!I20)</f>
        <v/>
      </c>
      <c r="U6" s="192" t="str">
        <f>IF(女子!L19=0,"",女子!L19)</f>
        <v/>
      </c>
      <c r="V6" s="193"/>
      <c r="W6" s="186"/>
      <c r="X6" s="186"/>
      <c r="Y6" s="186"/>
      <c r="Z6" s="186"/>
      <c r="AA6" s="186"/>
      <c r="AB6" s="186"/>
    </row>
    <row r="7" spans="2:29" ht="23.25" customHeight="1">
      <c r="B7" s="731"/>
      <c r="C7" s="719"/>
      <c r="D7" s="720"/>
      <c r="E7" s="190">
        <v>5</v>
      </c>
      <c r="F7" s="194" t="str">
        <f>IF(男子!I22=0,"",男子!I22)</f>
        <v/>
      </c>
      <c r="G7" s="191" t="str">
        <f>IF(男子!L21=0,"",男子!L21)</f>
        <v/>
      </c>
      <c r="H7" s="186"/>
      <c r="I7" s="186"/>
      <c r="J7" s="186"/>
      <c r="K7" s="186"/>
      <c r="L7" s="186"/>
      <c r="M7" s="186"/>
      <c r="N7" s="186"/>
      <c r="P7" s="724"/>
      <c r="Q7" s="719"/>
      <c r="R7" s="720"/>
      <c r="S7" s="190">
        <v>5</v>
      </c>
      <c r="T7" s="194" t="str">
        <f>IF(女子!I22=0,"",女子!I22)</f>
        <v/>
      </c>
      <c r="U7" s="192" t="str">
        <f>IF(女子!L21=0,"",女子!L21)</f>
        <v/>
      </c>
      <c r="V7" s="193"/>
      <c r="W7" s="186"/>
      <c r="X7" s="186"/>
      <c r="Y7" s="186"/>
      <c r="Z7" s="186"/>
      <c r="AA7" s="186"/>
      <c r="AB7" s="186"/>
    </row>
    <row r="8" spans="2:29" ht="23.25" customHeight="1">
      <c r="B8" s="731"/>
      <c r="C8" s="721" t="s">
        <v>21</v>
      </c>
      <c r="D8" s="720" t="str">
        <f>IF(男子!I12=0,"",男子!I12)</f>
        <v/>
      </c>
      <c r="E8" s="190">
        <v>6</v>
      </c>
      <c r="F8" s="194" t="str">
        <f>IF(男子!I24=0,"",男子!I24)</f>
        <v/>
      </c>
      <c r="G8" s="191" t="str">
        <f>IF(男子!L23=0,"",男子!L23)</f>
        <v/>
      </c>
      <c r="H8" s="186"/>
      <c r="I8" s="186"/>
      <c r="J8" s="186"/>
      <c r="K8" s="186"/>
      <c r="L8" s="186"/>
      <c r="M8" s="186"/>
      <c r="N8" s="186"/>
      <c r="P8" s="724"/>
      <c r="Q8" s="721" t="s">
        <v>21</v>
      </c>
      <c r="R8" s="720" t="str">
        <f>IF(女子!I12=0,"",女子!I12)</f>
        <v/>
      </c>
      <c r="S8" s="190">
        <v>6</v>
      </c>
      <c r="T8" s="194" t="str">
        <f>IF(女子!I24=0,"",女子!I24)</f>
        <v/>
      </c>
      <c r="U8" s="191" t="str">
        <f>IF(女子!L23=0,"",女子!L23)</f>
        <v/>
      </c>
      <c r="V8" s="193"/>
      <c r="W8" s="186"/>
      <c r="X8" s="186"/>
      <c r="Y8" s="186"/>
      <c r="Z8" s="186"/>
      <c r="AA8" s="186"/>
      <c r="AB8" s="186"/>
    </row>
    <row r="9" spans="2:29" ht="23.25" customHeight="1" thickBot="1">
      <c r="B9" s="732"/>
      <c r="C9" s="722"/>
      <c r="D9" s="723"/>
      <c r="E9" s="195">
        <v>7</v>
      </c>
      <c r="F9" s="196" t="str">
        <f>IF(男子!I26=0,"",男子!I26)</f>
        <v/>
      </c>
      <c r="G9" s="197" t="str">
        <f>IF(男子!L25=0,"",男子!L25)</f>
        <v/>
      </c>
      <c r="H9" s="186"/>
      <c r="I9" s="186"/>
      <c r="J9" s="186"/>
      <c r="K9" s="186"/>
      <c r="L9" s="186"/>
      <c r="M9" s="186"/>
      <c r="N9" s="186"/>
      <c r="P9" s="725"/>
      <c r="Q9" s="722"/>
      <c r="R9" s="723"/>
      <c r="S9" s="195">
        <v>7</v>
      </c>
      <c r="T9" s="196" t="str">
        <f>IF(女子!I26=0,"",女子!I26)</f>
        <v/>
      </c>
      <c r="U9" s="197" t="str">
        <f>IF(女子!L25=0,"",女子!L25)</f>
        <v/>
      </c>
      <c r="V9" s="193"/>
      <c r="W9" s="186"/>
      <c r="X9" s="186"/>
      <c r="Y9" s="186"/>
      <c r="Z9" s="186"/>
      <c r="AA9" s="186"/>
      <c r="AB9" s="186"/>
    </row>
    <row r="10" spans="2:29" ht="8.25" customHeight="1">
      <c r="B10" s="198"/>
      <c r="C10" s="199"/>
      <c r="D10" s="200"/>
      <c r="E10" s="201"/>
      <c r="F10" s="200"/>
      <c r="G10" s="202"/>
      <c r="I10" s="203"/>
      <c r="J10" s="204"/>
      <c r="K10" s="205"/>
      <c r="P10" s="203"/>
      <c r="Q10" s="204"/>
      <c r="R10" s="207"/>
      <c r="S10" s="206"/>
      <c r="T10" s="207"/>
      <c r="U10" s="187"/>
      <c r="V10" s="187"/>
      <c r="W10" s="203"/>
      <c r="X10" s="204"/>
      <c r="Y10" s="205"/>
      <c r="Z10" s="206"/>
      <c r="AA10" s="179"/>
      <c r="AB10" s="187"/>
    </row>
    <row r="14" spans="2:29">
      <c r="M14" s="718" t="s">
        <v>251</v>
      </c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718"/>
      <c r="Y14" s="718"/>
      <c r="Z14" s="718"/>
      <c r="AA14" s="718"/>
      <c r="AB14" s="718"/>
      <c r="AC14" s="718"/>
    </row>
    <row r="15" spans="2:29" ht="18.75">
      <c r="D15" s="208" t="s">
        <v>86</v>
      </c>
      <c r="M15" s="718"/>
      <c r="N15" s="718"/>
      <c r="O15" s="718"/>
      <c r="P15" s="718"/>
      <c r="Q15" s="718"/>
      <c r="R15" s="718"/>
      <c r="S15" s="718"/>
      <c r="T15" s="718"/>
      <c r="U15" s="718"/>
      <c r="V15" s="718"/>
      <c r="W15" s="718"/>
      <c r="X15" s="718"/>
      <c r="Y15" s="718"/>
      <c r="Z15" s="718"/>
      <c r="AA15" s="718"/>
      <c r="AB15" s="718"/>
      <c r="AC15" s="718"/>
    </row>
    <row r="16" spans="2:29" ht="14.25" thickBot="1">
      <c r="M16" s="718"/>
      <c r="N16" s="718"/>
      <c r="O16" s="718"/>
      <c r="P16" s="718"/>
      <c r="Q16" s="718"/>
      <c r="R16" s="718"/>
      <c r="S16" s="718"/>
      <c r="T16" s="718"/>
      <c r="U16" s="718"/>
      <c r="V16" s="718"/>
      <c r="W16" s="718"/>
      <c r="X16" s="718"/>
      <c r="Y16" s="718"/>
      <c r="Z16" s="718"/>
      <c r="AA16" s="718"/>
      <c r="AB16" s="718"/>
      <c r="AC16" s="718"/>
    </row>
    <row r="17" spans="2:29" ht="23.25" customHeight="1">
      <c r="B17" s="209">
        <v>25</v>
      </c>
      <c r="C17" s="727" t="s">
        <v>85</v>
      </c>
      <c r="D17" s="736" t="s">
        <v>116</v>
      </c>
      <c r="E17" s="182">
        <v>1</v>
      </c>
      <c r="F17" s="210" t="s">
        <v>92</v>
      </c>
      <c r="G17" s="188" t="s">
        <v>87</v>
      </c>
      <c r="H17" s="193"/>
      <c r="I17" s="186"/>
      <c r="J17" s="186"/>
      <c r="K17" s="180"/>
      <c r="L17" s="180"/>
      <c r="M17" s="718" t="s">
        <v>252</v>
      </c>
      <c r="N17" s="718"/>
      <c r="O17" s="718"/>
      <c r="P17" s="718"/>
      <c r="Q17" s="718"/>
      <c r="R17" s="718"/>
      <c r="S17" s="718"/>
      <c r="T17" s="718"/>
      <c r="U17" s="718"/>
      <c r="V17" s="718"/>
      <c r="W17" s="718"/>
      <c r="X17" s="718"/>
      <c r="Y17" s="718"/>
      <c r="Z17" s="718"/>
      <c r="AA17" s="718"/>
      <c r="AB17" s="718"/>
      <c r="AC17" s="718"/>
    </row>
    <row r="18" spans="2:29" ht="23.25" customHeight="1">
      <c r="B18" s="724" t="s">
        <v>117</v>
      </c>
      <c r="C18" s="719"/>
      <c r="D18" s="737"/>
      <c r="E18" s="190">
        <v>2</v>
      </c>
      <c r="F18" s="211" t="s">
        <v>118</v>
      </c>
      <c r="G18" s="192" t="s">
        <v>87</v>
      </c>
      <c r="H18" s="193"/>
      <c r="I18" s="186"/>
      <c r="J18" s="186"/>
      <c r="K18" s="180"/>
      <c r="L18" s="180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8"/>
      <c r="Y18" s="718"/>
      <c r="Z18" s="718"/>
      <c r="AA18" s="718"/>
      <c r="AB18" s="718"/>
      <c r="AC18" s="718"/>
    </row>
    <row r="19" spans="2:29" ht="23.25" customHeight="1">
      <c r="B19" s="724"/>
      <c r="C19" s="719"/>
      <c r="D19" s="738"/>
      <c r="E19" s="190">
        <v>3</v>
      </c>
      <c r="F19" s="212" t="s">
        <v>88</v>
      </c>
      <c r="G19" s="192" t="s">
        <v>89</v>
      </c>
      <c r="H19" s="193"/>
      <c r="I19" s="186"/>
      <c r="J19" s="186"/>
      <c r="K19" s="180"/>
      <c r="L19" s="180"/>
      <c r="M19" s="219"/>
      <c r="N19" s="219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</row>
    <row r="20" spans="2:29" ht="23.25" customHeight="1">
      <c r="B20" s="724"/>
      <c r="C20" s="719" t="s">
        <v>19</v>
      </c>
      <c r="D20" s="733"/>
      <c r="E20" s="190">
        <v>4</v>
      </c>
      <c r="F20" s="212" t="s">
        <v>88</v>
      </c>
      <c r="G20" s="192" t="s">
        <v>90</v>
      </c>
      <c r="H20" s="193"/>
      <c r="I20" s="186"/>
      <c r="J20" s="186"/>
      <c r="K20" s="180"/>
      <c r="L20" s="180"/>
      <c r="M20" s="219"/>
      <c r="N20" s="219"/>
      <c r="P20" s="220"/>
      <c r="Q20" s="220"/>
      <c r="R20" s="221" t="s">
        <v>133</v>
      </c>
      <c r="S20" s="221"/>
      <c r="T20" s="221"/>
      <c r="U20" s="221"/>
      <c r="V20" s="221"/>
      <c r="W20" s="221"/>
      <c r="X20" s="221"/>
      <c r="Y20" s="221"/>
      <c r="Z20" s="221"/>
      <c r="AA20" s="221"/>
      <c r="AB20" s="220"/>
      <c r="AC20" s="220"/>
    </row>
    <row r="21" spans="2:29" ht="23.25" customHeight="1">
      <c r="B21" s="724"/>
      <c r="C21" s="719"/>
      <c r="D21" s="733"/>
      <c r="E21" s="190">
        <v>5</v>
      </c>
      <c r="F21" s="212" t="s">
        <v>88</v>
      </c>
      <c r="G21" s="192" t="s">
        <v>90</v>
      </c>
      <c r="H21" s="193"/>
      <c r="I21" s="186"/>
      <c r="J21" s="186"/>
      <c r="K21" s="180"/>
      <c r="L21" s="180"/>
      <c r="M21" s="219"/>
      <c r="N21" s="219"/>
      <c r="P21" s="220"/>
      <c r="Q21" s="220"/>
      <c r="R21" s="718" t="s">
        <v>253</v>
      </c>
      <c r="S21" s="718"/>
      <c r="T21" s="718"/>
      <c r="U21" s="718"/>
      <c r="V21" s="718"/>
      <c r="W21" s="718"/>
      <c r="X21" s="718"/>
      <c r="Y21" s="718"/>
      <c r="Z21" s="718"/>
      <c r="AA21" s="718"/>
      <c r="AB21" s="220"/>
      <c r="AC21" s="220"/>
    </row>
    <row r="22" spans="2:29" ht="23.25" customHeight="1">
      <c r="B22" s="724"/>
      <c r="C22" s="721" t="s">
        <v>21</v>
      </c>
      <c r="D22" s="734"/>
      <c r="E22" s="190">
        <v>6</v>
      </c>
      <c r="F22" s="212" t="s">
        <v>88</v>
      </c>
      <c r="G22" s="191" t="s">
        <v>90</v>
      </c>
      <c r="H22" s="193"/>
      <c r="I22" s="186"/>
      <c r="J22" s="186"/>
      <c r="K22" s="180"/>
      <c r="L22" s="180"/>
      <c r="M22" s="180"/>
      <c r="N22" s="180"/>
      <c r="O22" s="180"/>
    </row>
    <row r="23" spans="2:29" ht="23.25" customHeight="1" thickBot="1">
      <c r="B23" s="725"/>
      <c r="C23" s="722"/>
      <c r="D23" s="735"/>
      <c r="E23" s="195">
        <v>7</v>
      </c>
      <c r="F23" s="213" t="s">
        <v>88</v>
      </c>
      <c r="G23" s="197" t="s">
        <v>90</v>
      </c>
      <c r="H23" s="193"/>
      <c r="I23" s="186"/>
      <c r="J23" s="186"/>
      <c r="K23" s="180"/>
      <c r="L23" s="180"/>
      <c r="M23" s="180"/>
      <c r="N23" s="180"/>
      <c r="O23" s="180"/>
    </row>
  </sheetData>
  <sheetProtection sheet="1" objects="1" scenarios="1"/>
  <mergeCells count="25">
    <mergeCell ref="C8:C9"/>
    <mergeCell ref="D8:D9"/>
    <mergeCell ref="D6:D7"/>
    <mergeCell ref="M14:AC16"/>
    <mergeCell ref="B18:B23"/>
    <mergeCell ref="B2:AB2"/>
    <mergeCell ref="C3:C5"/>
    <mergeCell ref="D3:D5"/>
    <mergeCell ref="Q3:Q5"/>
    <mergeCell ref="R3:R5"/>
    <mergeCell ref="B4:B9"/>
    <mergeCell ref="C20:C21"/>
    <mergeCell ref="D20:D21"/>
    <mergeCell ref="C22:C23"/>
    <mergeCell ref="D22:D23"/>
    <mergeCell ref="C6:C7"/>
    <mergeCell ref="C17:C19"/>
    <mergeCell ref="D17:D19"/>
    <mergeCell ref="M17:AC18"/>
    <mergeCell ref="R21:AA21"/>
    <mergeCell ref="Q6:Q7"/>
    <mergeCell ref="R6:R7"/>
    <mergeCell ref="Q8:Q9"/>
    <mergeCell ref="R8:R9"/>
    <mergeCell ref="P4:P9"/>
  </mergeCells>
  <phoneticPr fontId="2"/>
  <printOptions horizontalCentered="1"/>
  <pageMargins left="0.19685039370078741" right="0.19685039370078741" top="0.78740157480314965" bottom="0.78740157480314965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54C5-4085-4BC4-8077-0D9E3FFCE8CE}">
  <dimension ref="A1:Z22"/>
  <sheetViews>
    <sheetView workbookViewId="0"/>
  </sheetViews>
  <sheetFormatPr defaultRowHeight="13.5"/>
  <cols>
    <col min="1" max="1" width="8.375" style="215" bestFit="1" customWidth="1"/>
    <col min="2" max="2" width="12.75" style="215" customWidth="1"/>
    <col min="3" max="3" width="3.625" style="215" customWidth="1"/>
    <col min="4" max="4" width="9" style="215"/>
    <col min="5" max="5" width="8.625" style="215" customWidth="1"/>
    <col min="6" max="6" width="8.625" style="214" customWidth="1"/>
    <col min="7" max="7" width="6.625" style="214" customWidth="1"/>
    <col min="8" max="8" width="3.625" style="741" customWidth="1"/>
    <col min="9" max="9" width="9" style="215"/>
    <col min="10" max="11" width="8.625" style="215" customWidth="1"/>
    <col min="12" max="13" width="6.625" style="214" customWidth="1"/>
    <col min="14" max="14" width="8.625" style="215" customWidth="1"/>
    <col min="15" max="15" width="3.625" style="215" customWidth="1"/>
    <col min="16" max="16" width="9" style="215"/>
    <col min="17" max="18" width="8.625" style="215" customWidth="1"/>
    <col min="19" max="19" width="6.625" style="214" customWidth="1"/>
    <col min="20" max="20" width="3.625" style="741" customWidth="1"/>
    <col min="21" max="21" width="9" style="215"/>
    <col min="22" max="23" width="8.625" style="215" customWidth="1"/>
    <col min="24" max="25" width="6.625" style="214" customWidth="1"/>
    <col min="26" max="16384" width="9" style="215"/>
  </cols>
  <sheetData>
    <row r="1" spans="1:26">
      <c r="A1" s="742" t="s">
        <v>57</v>
      </c>
      <c r="B1" s="742" t="s">
        <v>58</v>
      </c>
      <c r="C1" s="740" t="s">
        <v>278</v>
      </c>
      <c r="D1" s="216" t="s">
        <v>256</v>
      </c>
      <c r="E1" s="216" t="s">
        <v>257</v>
      </c>
      <c r="F1" s="216" t="s">
        <v>258</v>
      </c>
      <c r="G1" s="216" t="s">
        <v>259</v>
      </c>
      <c r="H1" s="740" t="s">
        <v>279</v>
      </c>
      <c r="I1" s="216" t="s">
        <v>260</v>
      </c>
      <c r="J1" s="216" t="s">
        <v>261</v>
      </c>
      <c r="K1" s="216" t="s">
        <v>262</v>
      </c>
      <c r="L1" s="216" t="s">
        <v>263</v>
      </c>
      <c r="M1" s="216" t="s">
        <v>264</v>
      </c>
      <c r="N1" s="740" t="s">
        <v>276</v>
      </c>
      <c r="O1" s="739" t="s">
        <v>280</v>
      </c>
      <c r="P1" s="217" t="s">
        <v>265</v>
      </c>
      <c r="Q1" s="217" t="s">
        <v>266</v>
      </c>
      <c r="R1" s="217" t="s">
        <v>267</v>
      </c>
      <c r="S1" s="217" t="s">
        <v>268</v>
      </c>
      <c r="T1" s="739" t="s">
        <v>281</v>
      </c>
      <c r="U1" s="217" t="s">
        <v>269</v>
      </c>
      <c r="V1" s="217" t="s">
        <v>270</v>
      </c>
      <c r="W1" s="217" t="s">
        <v>271</v>
      </c>
      <c r="X1" s="218" t="s">
        <v>272</v>
      </c>
      <c r="Y1" s="218" t="s">
        <v>273</v>
      </c>
      <c r="Z1" s="739" t="s">
        <v>277</v>
      </c>
    </row>
    <row r="2" spans="1:26" ht="13.5" customHeight="1">
      <c r="A2" s="214" t="str">
        <f>IF(AND(C2="",H2="",O2="",T2=""),"",IF(男子!$I$2&lt;&gt;"",男子!$I$2,女子!$I$2))</f>
        <v/>
      </c>
      <c r="B2" s="214" t="str">
        <f>IF(AND(C2="",H2="",O2="",T2=""),"",VLOOKUP(A2,学校一覧!$A$2:$D$46,4))</f>
        <v/>
      </c>
      <c r="C2" s="215" t="str">
        <f>IF(E2=0,"",ROW()-1)</f>
        <v/>
      </c>
      <c r="D2" s="214" t="str">
        <f>IF(E2=0,"",$B$2)</f>
        <v/>
      </c>
      <c r="E2" s="214">
        <f>IF(男子!$S30="",0,男子!$S30)</f>
        <v>0</v>
      </c>
      <c r="F2" s="214" t="str">
        <f>IF(男子!$K30="同姓",男子!$I30,"")</f>
        <v/>
      </c>
      <c r="G2" s="214" t="str">
        <f>男子!$K30</f>
        <v/>
      </c>
      <c r="H2" s="215" t="str">
        <f>IF(J2=0,"",ROW()-1)</f>
        <v/>
      </c>
      <c r="I2" s="214" t="str">
        <f>IF(J2=0,"",$B$2)</f>
        <v/>
      </c>
      <c r="J2" s="214">
        <f>IF(AND(男子!$U30="",男子!$U31=""),0,男子!$U30&amp;"・"&amp;男子!$U31)</f>
        <v>0</v>
      </c>
      <c r="K2" s="214" t="str">
        <f>IF(L2="同姓",男子!$O30,"")&amp;"・"&amp;IF(M2="同姓",男子!$O31,"")</f>
        <v>・</v>
      </c>
      <c r="L2" s="214" t="str">
        <f>男子!$Q30</f>
        <v/>
      </c>
      <c r="M2" s="214" t="str">
        <f>男子!$Q31</f>
        <v/>
      </c>
      <c r="N2" s="215">
        <f>COUNTA(男子!B10:B36)</f>
        <v>0</v>
      </c>
      <c r="O2" s="215" t="str">
        <f>IF(Q2=0,"",ROW()-1)</f>
        <v/>
      </c>
      <c r="P2" s="214" t="str">
        <f>IF(Q2=0,"",$B$2)</f>
        <v/>
      </c>
      <c r="Q2" s="214">
        <f>IF(女子!$S30="",0,女子!$S30)</f>
        <v>0</v>
      </c>
      <c r="R2" s="214" t="str">
        <f>IF(女子!$K30="同姓",女子!$I30,"")</f>
        <v/>
      </c>
      <c r="S2" s="214" t="str">
        <f>女子!$K30</f>
        <v/>
      </c>
      <c r="T2" s="215" t="str">
        <f>IF(V2=0,"",ROW()-1)</f>
        <v/>
      </c>
      <c r="U2" s="214" t="str">
        <f>IF(V2=0,"",$B$2)</f>
        <v/>
      </c>
      <c r="V2" s="214">
        <f>IF(AND(女子!$U30="",女子!$U31=""),0,女子!$U30&amp;"・"&amp;女子!$U31)</f>
        <v>0</v>
      </c>
      <c r="W2" s="214" t="str">
        <f>IF(X2="同姓",女子!$O30,"")&amp;"・"&amp;IF(Y2="同姓",女子!$O31,"")</f>
        <v>・</v>
      </c>
      <c r="X2" s="214" t="str">
        <f>女子!$Q30</f>
        <v/>
      </c>
      <c r="Y2" s="214" t="str">
        <f>女子!$Q31</f>
        <v/>
      </c>
      <c r="Z2" s="215">
        <f>COUNTA(女子!B10:B36)</f>
        <v>0</v>
      </c>
    </row>
    <row r="3" spans="1:26">
      <c r="A3" s="214" t="str">
        <f>IF(AND(C3="",H3="",O3="",T3=""),"",IF(男子!$I$2&lt;&gt;"",男子!$I$2,女子!$I$2))</f>
        <v/>
      </c>
      <c r="B3" s="214" t="str">
        <f>IF(AND(C3="",H3="",O3="",T3=""),"",VLOOKUP(A3,学校一覧!$A$2:$D$46,4))</f>
        <v/>
      </c>
      <c r="C3" s="215" t="str">
        <f t="shared" ref="C3:C19" si="0">IF(E3=0,"",ROW()-1)</f>
        <v/>
      </c>
      <c r="D3" s="214" t="str">
        <f>IF(E3=0,"",$B$2)</f>
        <v/>
      </c>
      <c r="E3" s="214">
        <f>IF(男子!$S31="",0,男子!$S31)</f>
        <v>0</v>
      </c>
      <c r="F3" s="214" t="str">
        <f>IF(男子!$K31="同姓",男子!$I31,"")</f>
        <v/>
      </c>
      <c r="G3" s="214" t="str">
        <f>男子!$K31</f>
        <v/>
      </c>
      <c r="H3" s="215" t="str">
        <f t="shared" ref="H3:H10" si="1">IF(J3=0,"",ROW()-1)</f>
        <v/>
      </c>
      <c r="I3" s="214" t="str">
        <f t="shared" ref="I3:I10" si="2">IF(J3=0,"",$B$2)</f>
        <v/>
      </c>
      <c r="J3" s="214">
        <f>IF(AND(男子!$U32="",男子!$U33=""),0,男子!$U32&amp;"・"&amp;男子!$U33)</f>
        <v>0</v>
      </c>
      <c r="K3" s="214" t="str">
        <f>IF(L3="同姓",男子!$O32,"")&amp;"・"&amp;IF(M3="同姓",男子!$O33,"")</f>
        <v>・</v>
      </c>
      <c r="L3" s="214" t="str">
        <f>男子!$Q32</f>
        <v/>
      </c>
      <c r="M3" s="214" t="str">
        <f>男子!$Q33</f>
        <v/>
      </c>
      <c r="O3" s="215" t="str">
        <f t="shared" ref="O3:O19" si="3">IF(Q3=0,"",ROW()-1)</f>
        <v/>
      </c>
      <c r="P3" s="214" t="str">
        <f t="shared" ref="P3:P19" si="4">IF(Q3=0,"",$B$2)</f>
        <v/>
      </c>
      <c r="Q3" s="214">
        <f>IF(女子!$S31="",0,女子!$S31)</f>
        <v>0</v>
      </c>
      <c r="R3" s="214" t="str">
        <f>IF(女子!$K31="同姓",女子!$I31,"")</f>
        <v/>
      </c>
      <c r="S3" s="214" t="str">
        <f>女子!$K31</f>
        <v/>
      </c>
      <c r="T3" s="215" t="str">
        <f t="shared" ref="T3:T10" si="5">IF(V3=0,"",ROW()-1)</f>
        <v/>
      </c>
      <c r="U3" s="214" t="str">
        <f t="shared" ref="U3:U10" si="6">IF(V3=0,"",$B$2)</f>
        <v/>
      </c>
      <c r="V3" s="214">
        <f>IF(AND(女子!$U32="",女子!$U33=""),0,女子!$U32&amp;"・"&amp;女子!$U33)</f>
        <v>0</v>
      </c>
      <c r="W3" s="214" t="str">
        <f>IF(X3="同姓",女子!$O32,"")&amp;"・"&amp;IF(Y3="同姓",女子!$O33,"")</f>
        <v>・</v>
      </c>
      <c r="X3" s="214" t="str">
        <f>女子!$Q32</f>
        <v/>
      </c>
      <c r="Y3" s="214" t="str">
        <f>女子!$Q33</f>
        <v/>
      </c>
    </row>
    <row r="4" spans="1:26">
      <c r="A4" s="214" t="str">
        <f>IF(AND(C4="",H4="",O4="",T4=""),"",IF(男子!$I$2&lt;&gt;"",男子!$I$2,女子!$I$2))</f>
        <v/>
      </c>
      <c r="B4" s="214" t="str">
        <f>IF(AND(C4="",H4="",O4="",T4=""),"",VLOOKUP(A4,学校一覧!$A$2:$D$46,4))</f>
        <v/>
      </c>
      <c r="C4" s="215" t="str">
        <f t="shared" si="0"/>
        <v/>
      </c>
      <c r="D4" s="214" t="str">
        <f>IF(E4=0,"",$B$2)</f>
        <v/>
      </c>
      <c r="E4" s="214">
        <f>IF(男子!$S32="",0,男子!$S32)</f>
        <v>0</v>
      </c>
      <c r="F4" s="214" t="str">
        <f>IF(男子!$K32="同姓",男子!$I32,"")</f>
        <v/>
      </c>
      <c r="G4" s="214" t="str">
        <f>男子!$K32</f>
        <v/>
      </c>
      <c r="H4" s="215" t="str">
        <f t="shared" si="1"/>
        <v/>
      </c>
      <c r="I4" s="214" t="str">
        <f t="shared" si="2"/>
        <v/>
      </c>
      <c r="J4" s="214">
        <f>IF(AND(男子!$U34="",男子!$U35=""),0,男子!$U34&amp;"・"&amp;男子!$U35)</f>
        <v>0</v>
      </c>
      <c r="K4" s="214" t="str">
        <f>IF(L4="同姓",男子!$O34,"")&amp;"・"&amp;IF(M4="同姓",男子!$O35,"")</f>
        <v>・</v>
      </c>
      <c r="L4" s="214" t="str">
        <f>男子!$Q34</f>
        <v/>
      </c>
      <c r="M4" s="214" t="str">
        <f>男子!$Q35</f>
        <v/>
      </c>
      <c r="O4" s="215" t="str">
        <f t="shared" si="3"/>
        <v/>
      </c>
      <c r="P4" s="214" t="str">
        <f t="shared" si="4"/>
        <v/>
      </c>
      <c r="Q4" s="214">
        <f>IF(女子!$S32="",0,女子!$S32)</f>
        <v>0</v>
      </c>
      <c r="R4" s="214" t="str">
        <f>IF(女子!$K32="同姓",女子!$I32,"")</f>
        <v/>
      </c>
      <c r="S4" s="214" t="str">
        <f>女子!$K32</f>
        <v/>
      </c>
      <c r="T4" s="215" t="str">
        <f t="shared" si="5"/>
        <v/>
      </c>
      <c r="U4" s="214" t="str">
        <f t="shared" si="6"/>
        <v/>
      </c>
      <c r="V4" s="214">
        <f>IF(AND(女子!$U34="",女子!$U35=""),0,女子!$U34&amp;"・"&amp;女子!$U35)</f>
        <v>0</v>
      </c>
      <c r="W4" s="214" t="str">
        <f>IF(X4="同姓",女子!$O34,"")&amp;"・"&amp;IF(Y4="同姓",女子!$O35,"")</f>
        <v>・</v>
      </c>
      <c r="X4" s="214" t="str">
        <f>女子!$Q34</f>
        <v/>
      </c>
      <c r="Y4" s="214" t="str">
        <f>女子!$Q35</f>
        <v/>
      </c>
    </row>
    <row r="5" spans="1:26">
      <c r="A5" s="214" t="str">
        <f>IF(AND(C5="",H5="",O5="",T5=""),"",IF(男子!$I$2&lt;&gt;"",男子!$I$2,女子!$I$2))</f>
        <v/>
      </c>
      <c r="B5" s="214" t="str">
        <f>IF(AND(C5="",H5="",O5="",T5=""),"",VLOOKUP(A5,学校一覧!$A$2:$D$46,4))</f>
        <v/>
      </c>
      <c r="C5" s="215" t="str">
        <f t="shared" si="0"/>
        <v/>
      </c>
      <c r="D5" s="214" t="str">
        <f>IF(E5=0,"",$B$2)</f>
        <v/>
      </c>
      <c r="E5" s="214">
        <f>IF(男子!$S33="",0,男子!$S33)</f>
        <v>0</v>
      </c>
      <c r="F5" s="214" t="str">
        <f>IF(男子!$K33="同姓",男子!$I33,"")</f>
        <v/>
      </c>
      <c r="G5" s="214" t="str">
        <f>男子!$K33</f>
        <v/>
      </c>
      <c r="H5" s="215" t="str">
        <f t="shared" si="1"/>
        <v/>
      </c>
      <c r="I5" s="214" t="str">
        <f t="shared" si="2"/>
        <v/>
      </c>
      <c r="J5" s="214">
        <f>IF(AND(男子!$U36="",男子!$U37=""),0,男子!$U36&amp;"・"&amp;男子!$U37)</f>
        <v>0</v>
      </c>
      <c r="K5" s="214" t="str">
        <f>IF(L5="同姓",男子!$O36,"")&amp;"・"&amp;IF(M5="同姓",男子!$O37,"")</f>
        <v>・</v>
      </c>
      <c r="L5" s="214" t="str">
        <f>男子!$Q36</f>
        <v/>
      </c>
      <c r="M5" s="214" t="str">
        <f>男子!$Q37</f>
        <v/>
      </c>
      <c r="O5" s="215" t="str">
        <f t="shared" si="3"/>
        <v/>
      </c>
      <c r="P5" s="214" t="str">
        <f t="shared" si="4"/>
        <v/>
      </c>
      <c r="Q5" s="214">
        <f>IF(女子!$S33="",0,女子!$S33)</f>
        <v>0</v>
      </c>
      <c r="R5" s="214" t="str">
        <f>IF(女子!$K33="同姓",女子!$I33,"")</f>
        <v/>
      </c>
      <c r="S5" s="214" t="str">
        <f>女子!$K33</f>
        <v/>
      </c>
      <c r="T5" s="215" t="str">
        <f t="shared" si="5"/>
        <v/>
      </c>
      <c r="U5" s="214" t="str">
        <f t="shared" si="6"/>
        <v/>
      </c>
      <c r="V5" s="214">
        <f>IF(AND(女子!$U36="",女子!$U37=""),0,女子!$U36&amp;"・"&amp;女子!$U37)</f>
        <v>0</v>
      </c>
      <c r="W5" s="214" t="str">
        <f>IF(X5="同姓",女子!$O36,"")&amp;"・"&amp;IF(Y5="同姓",女子!$O37,"")</f>
        <v>・</v>
      </c>
      <c r="X5" s="214" t="str">
        <f>女子!$Q36</f>
        <v/>
      </c>
      <c r="Y5" s="214" t="str">
        <f>女子!$Q37</f>
        <v/>
      </c>
    </row>
    <row r="6" spans="1:26">
      <c r="A6" s="214" t="str">
        <f>IF(AND(C6="",H6="",O6="",T6=""),"",IF(男子!$I$2&lt;&gt;"",男子!$I$2,女子!$I$2))</f>
        <v/>
      </c>
      <c r="B6" s="214" t="str">
        <f>IF(AND(C6="",H6="",O6="",T6=""),"",VLOOKUP(A6,学校一覧!$A$2:$D$46,4))</f>
        <v/>
      </c>
      <c r="C6" s="215" t="str">
        <f t="shared" si="0"/>
        <v/>
      </c>
      <c r="D6" s="214" t="str">
        <f>IF(E6=0,"",$B$2)</f>
        <v/>
      </c>
      <c r="E6" s="214">
        <f>IF(男子!$S34="",0,男子!$S34)</f>
        <v>0</v>
      </c>
      <c r="F6" s="214" t="str">
        <f>IF(男子!$K34="同姓",男子!$I34,"")</f>
        <v/>
      </c>
      <c r="G6" s="214" t="str">
        <f>男子!$K34</f>
        <v/>
      </c>
      <c r="H6" s="215" t="str">
        <f t="shared" si="1"/>
        <v/>
      </c>
      <c r="I6" s="214" t="str">
        <f t="shared" si="2"/>
        <v/>
      </c>
      <c r="J6" s="214">
        <f>IF(AND(男子!$U38="",男子!$U39=""),0,男子!$U38&amp;"・"&amp;男子!$U39)</f>
        <v>0</v>
      </c>
      <c r="K6" s="214" t="str">
        <f>IF(L6="同姓",男子!$O38,"")&amp;"・"&amp;IF(M6="同姓",男子!$O39,"")</f>
        <v>・</v>
      </c>
      <c r="L6" s="214" t="str">
        <f>男子!$Q38</f>
        <v/>
      </c>
      <c r="M6" s="214" t="str">
        <f>男子!$Q39</f>
        <v/>
      </c>
      <c r="O6" s="215" t="str">
        <f t="shared" si="3"/>
        <v/>
      </c>
      <c r="P6" s="214" t="str">
        <f t="shared" si="4"/>
        <v/>
      </c>
      <c r="Q6" s="214">
        <f>IF(女子!$S34="",0,女子!$S34)</f>
        <v>0</v>
      </c>
      <c r="R6" s="214" t="str">
        <f>IF(女子!$K34="同姓",女子!$I34,"")</f>
        <v/>
      </c>
      <c r="S6" s="214" t="str">
        <f>女子!$K34</f>
        <v/>
      </c>
      <c r="T6" s="215" t="str">
        <f t="shared" si="5"/>
        <v/>
      </c>
      <c r="U6" s="214" t="str">
        <f t="shared" si="6"/>
        <v/>
      </c>
      <c r="V6" s="214">
        <f>IF(AND(女子!$U38="",女子!$U39=""),0,女子!$U38&amp;"・"&amp;女子!$U39)</f>
        <v>0</v>
      </c>
      <c r="W6" s="214" t="str">
        <f>IF(X6="同姓",女子!$O38,"")&amp;"・"&amp;IF(Y6="同姓",女子!$O39,"")</f>
        <v>・</v>
      </c>
      <c r="X6" s="214" t="str">
        <f>女子!$Q38</f>
        <v/>
      </c>
      <c r="Y6" s="214" t="str">
        <f>女子!$Q39</f>
        <v/>
      </c>
    </row>
    <row r="7" spans="1:26">
      <c r="A7" s="214" t="str">
        <f>IF(AND(C7="",H7="",O7="",T7=""),"",IF(男子!$I$2&lt;&gt;"",男子!$I$2,女子!$I$2))</f>
        <v/>
      </c>
      <c r="B7" s="214" t="str">
        <f>IF(AND(C7="",H7="",O7="",T7=""),"",VLOOKUP(A7,学校一覧!$A$2:$D$46,4))</f>
        <v/>
      </c>
      <c r="C7" s="215" t="str">
        <f t="shared" si="0"/>
        <v/>
      </c>
      <c r="D7" s="214" t="str">
        <f>IF(E7=0,"",$B$2)</f>
        <v/>
      </c>
      <c r="E7" s="214">
        <f>IF(男子!$S35="",0,男子!$S35)</f>
        <v>0</v>
      </c>
      <c r="F7" s="214" t="str">
        <f>IF(男子!$K35="同姓",男子!$I35,"")</f>
        <v/>
      </c>
      <c r="G7" s="214" t="str">
        <f>男子!$K35</f>
        <v/>
      </c>
      <c r="H7" s="215" t="str">
        <f t="shared" si="1"/>
        <v/>
      </c>
      <c r="I7" s="214" t="str">
        <f t="shared" si="2"/>
        <v/>
      </c>
      <c r="J7" s="214">
        <f>IF(AND(男子!$U40="",男子!$U41=""),0,男子!$U40&amp;"・"&amp;男子!$U41)</f>
        <v>0</v>
      </c>
      <c r="K7" s="214" t="str">
        <f>IF(L7="同姓",男子!$O40,"")&amp;"・"&amp;IF(M7="同姓",男子!$O41,"")</f>
        <v>・</v>
      </c>
      <c r="L7" s="214" t="str">
        <f>男子!$Q40</f>
        <v/>
      </c>
      <c r="M7" s="214" t="str">
        <f>男子!$Q41</f>
        <v/>
      </c>
      <c r="O7" s="215" t="str">
        <f t="shared" si="3"/>
        <v/>
      </c>
      <c r="P7" s="214" t="str">
        <f t="shared" si="4"/>
        <v/>
      </c>
      <c r="Q7" s="214">
        <f>IF(女子!$S35="",0,女子!$S35)</f>
        <v>0</v>
      </c>
      <c r="R7" s="214" t="str">
        <f>IF(女子!$K35="同姓",女子!$I35,"")</f>
        <v/>
      </c>
      <c r="S7" s="214" t="str">
        <f>女子!$K35</f>
        <v/>
      </c>
      <c r="T7" s="215" t="str">
        <f t="shared" si="5"/>
        <v/>
      </c>
      <c r="U7" s="214" t="str">
        <f t="shared" si="6"/>
        <v/>
      </c>
      <c r="V7" s="214">
        <f>IF(AND(女子!$U40="",女子!$U41=""),0,女子!$U40&amp;"・"&amp;女子!$U41)</f>
        <v>0</v>
      </c>
      <c r="W7" s="214" t="str">
        <f>IF(X7="同姓",女子!$O40,"")&amp;"・"&amp;IF(Y7="同姓",女子!$O41,"")</f>
        <v>・</v>
      </c>
      <c r="X7" s="214" t="str">
        <f>女子!$Q40</f>
        <v/>
      </c>
      <c r="Y7" s="214" t="str">
        <f>女子!$Q41</f>
        <v/>
      </c>
    </row>
    <row r="8" spans="1:26">
      <c r="A8" s="214" t="str">
        <f>IF(AND(C8="",H8="",O8="",T8=""),"",IF(男子!$I$2&lt;&gt;"",男子!$I$2,女子!$I$2))</f>
        <v/>
      </c>
      <c r="B8" s="214" t="str">
        <f>IF(AND(C8="",H8="",O8="",T8=""),"",VLOOKUP(A8,学校一覧!$A$2:$D$46,4))</f>
        <v/>
      </c>
      <c r="C8" s="215" t="str">
        <f t="shared" si="0"/>
        <v/>
      </c>
      <c r="D8" s="214" t="str">
        <f>IF(E8=0,"",$B$2)</f>
        <v/>
      </c>
      <c r="E8" s="214">
        <f>IF(男子!$S36="",0,男子!$S36)</f>
        <v>0</v>
      </c>
      <c r="F8" s="214" t="str">
        <f>IF(男子!$K36="同姓",男子!$I36,"")</f>
        <v/>
      </c>
      <c r="G8" s="214" t="str">
        <f>男子!$K36</f>
        <v/>
      </c>
      <c r="H8" s="215" t="str">
        <f t="shared" si="1"/>
        <v/>
      </c>
      <c r="I8" s="214" t="str">
        <f t="shared" si="2"/>
        <v/>
      </c>
      <c r="J8" s="214">
        <f>IF(AND(男子!$U42="",男子!$U43=""),0,男子!$U42&amp;"・"&amp;男子!$U43)</f>
        <v>0</v>
      </c>
      <c r="K8" s="214" t="str">
        <f>IF(L8="同姓",男子!$O42,"")&amp;"・"&amp;IF(M8="同姓",男子!$O43,"")</f>
        <v>・</v>
      </c>
      <c r="L8" s="214" t="str">
        <f>男子!$Q42</f>
        <v/>
      </c>
      <c r="M8" s="214" t="str">
        <f>男子!$Q43</f>
        <v/>
      </c>
      <c r="O8" s="215" t="str">
        <f t="shared" si="3"/>
        <v/>
      </c>
      <c r="P8" s="214" t="str">
        <f t="shared" si="4"/>
        <v/>
      </c>
      <c r="Q8" s="214">
        <f>IF(女子!$S36="",0,女子!$S36)</f>
        <v>0</v>
      </c>
      <c r="R8" s="214" t="str">
        <f>IF(女子!$K36="同姓",女子!$I36,"")</f>
        <v/>
      </c>
      <c r="S8" s="214" t="str">
        <f>女子!$K36</f>
        <v/>
      </c>
      <c r="T8" s="215" t="str">
        <f t="shared" si="5"/>
        <v/>
      </c>
      <c r="U8" s="214" t="str">
        <f t="shared" si="6"/>
        <v/>
      </c>
      <c r="V8" s="214">
        <f>IF(AND(女子!$U42="",女子!$U43=""),0,女子!$U42&amp;"・"&amp;女子!$U43)</f>
        <v>0</v>
      </c>
      <c r="W8" s="214" t="str">
        <f>IF(X8="同姓",女子!$O42,"")&amp;"・"&amp;IF(Y8="同姓",女子!$O43,"")</f>
        <v>・</v>
      </c>
      <c r="X8" s="214" t="str">
        <f>女子!$Q42</f>
        <v/>
      </c>
      <c r="Y8" s="214" t="str">
        <f>女子!$Q43</f>
        <v/>
      </c>
    </row>
    <row r="9" spans="1:26">
      <c r="A9" s="214" t="str">
        <f>IF(AND(C9="",H9="",O9="",T9=""),"",IF(男子!$I$2&lt;&gt;"",男子!$I$2,女子!$I$2))</f>
        <v/>
      </c>
      <c r="B9" s="214" t="str">
        <f>IF(AND(C9="",H9="",O9="",T9=""),"",VLOOKUP(A9,学校一覧!$A$2:$D$46,4))</f>
        <v/>
      </c>
      <c r="C9" s="215" t="str">
        <f t="shared" si="0"/>
        <v/>
      </c>
      <c r="D9" s="214" t="str">
        <f>IF(E9=0,"",$B$2)</f>
        <v/>
      </c>
      <c r="E9" s="214">
        <f>IF(男子!$S37="",0,男子!$S37)</f>
        <v>0</v>
      </c>
      <c r="F9" s="214" t="str">
        <f>IF(男子!$K37="同姓",男子!$I37,"")</f>
        <v/>
      </c>
      <c r="G9" s="214" t="str">
        <f>男子!$K37</f>
        <v/>
      </c>
      <c r="H9" s="215" t="str">
        <f t="shared" si="1"/>
        <v/>
      </c>
      <c r="I9" s="214" t="str">
        <f t="shared" si="2"/>
        <v/>
      </c>
      <c r="J9" s="214">
        <f>IF(AND(男子!$U44="",男子!$U45=""),0,男子!$U44&amp;"・"&amp;男子!$U45)</f>
        <v>0</v>
      </c>
      <c r="K9" s="214" t="str">
        <f>IF(L9="同姓",男子!$O44,"")&amp;"・"&amp;IF(M9="同姓",男子!$O45,"")</f>
        <v>・</v>
      </c>
      <c r="L9" s="214" t="str">
        <f>男子!$Q44</f>
        <v/>
      </c>
      <c r="M9" s="214" t="str">
        <f>男子!$Q45</f>
        <v/>
      </c>
      <c r="O9" s="215" t="str">
        <f t="shared" si="3"/>
        <v/>
      </c>
      <c r="P9" s="214" t="str">
        <f t="shared" si="4"/>
        <v/>
      </c>
      <c r="Q9" s="214">
        <f>IF(女子!$S37="",0,女子!$S37)</f>
        <v>0</v>
      </c>
      <c r="R9" s="214" t="str">
        <f>IF(女子!$K37="同姓",女子!$I37,"")</f>
        <v/>
      </c>
      <c r="S9" s="214" t="str">
        <f>女子!$K37</f>
        <v/>
      </c>
      <c r="T9" s="215" t="str">
        <f t="shared" si="5"/>
        <v/>
      </c>
      <c r="U9" s="214" t="str">
        <f t="shared" si="6"/>
        <v/>
      </c>
      <c r="V9" s="214">
        <f>IF(AND(女子!$U44="",女子!$U45=""),0,女子!$U44&amp;"・"&amp;女子!$U45)</f>
        <v>0</v>
      </c>
      <c r="W9" s="214" t="str">
        <f>IF(X9="同姓",女子!$O44,"")&amp;"・"&amp;IF(Y9="同姓",女子!$O45,"")</f>
        <v>・</v>
      </c>
      <c r="X9" s="214" t="str">
        <f>女子!$Q44</f>
        <v/>
      </c>
      <c r="Y9" s="214" t="str">
        <f>女子!$Q45</f>
        <v/>
      </c>
    </row>
    <row r="10" spans="1:26">
      <c r="A10" s="214" t="str">
        <f>IF(AND(C10="",H10="",O10="",T10=""),"",IF(男子!$I$2&lt;&gt;"",男子!$I$2,女子!$I$2))</f>
        <v/>
      </c>
      <c r="B10" s="214" t="str">
        <f>IF(AND(C10="",H10="",O10="",T10=""),"",VLOOKUP(A10,学校一覧!$A$2:$D$46,4))</f>
        <v/>
      </c>
      <c r="C10" s="215" t="str">
        <f t="shared" si="0"/>
        <v/>
      </c>
      <c r="D10" s="214" t="str">
        <f>IF(E10=0,"",$B$2)</f>
        <v/>
      </c>
      <c r="E10" s="214">
        <f>IF(男子!$S38="",0,男子!$S38)</f>
        <v>0</v>
      </c>
      <c r="F10" s="214" t="str">
        <f>IF(男子!$K38="同姓",男子!$I38,"")</f>
        <v/>
      </c>
      <c r="G10" s="214" t="str">
        <f>男子!$K38</f>
        <v/>
      </c>
      <c r="H10" s="215" t="str">
        <f t="shared" si="1"/>
        <v/>
      </c>
      <c r="I10" s="214" t="str">
        <f t="shared" si="2"/>
        <v/>
      </c>
      <c r="J10" s="214">
        <f>IF(AND(男子!$U46="",男子!$U47=""),0,男子!$U46&amp;"・"&amp;男子!$U47)</f>
        <v>0</v>
      </c>
      <c r="K10" s="214" t="str">
        <f>IF(L10="同姓",男子!$O46,"")&amp;"・"&amp;IF(M10="同姓",男子!$O47,"")</f>
        <v>・</v>
      </c>
      <c r="L10" s="214" t="str">
        <f>男子!$Q46</f>
        <v/>
      </c>
      <c r="M10" s="214" t="str">
        <f>男子!$Q47</f>
        <v/>
      </c>
      <c r="O10" s="215" t="str">
        <f t="shared" si="3"/>
        <v/>
      </c>
      <c r="P10" s="214" t="str">
        <f t="shared" si="4"/>
        <v/>
      </c>
      <c r="Q10" s="214">
        <f>IF(女子!$S38="",0,女子!$S38)</f>
        <v>0</v>
      </c>
      <c r="R10" s="214" t="str">
        <f>IF(女子!$K38="同姓",女子!$I38,"")</f>
        <v/>
      </c>
      <c r="S10" s="214" t="str">
        <f>女子!$K38</f>
        <v/>
      </c>
      <c r="T10" s="215" t="str">
        <f t="shared" si="5"/>
        <v/>
      </c>
      <c r="U10" s="214" t="str">
        <f t="shared" si="6"/>
        <v/>
      </c>
      <c r="V10" s="214">
        <f>IF(AND(女子!$U46="",女子!$U47=""),0,女子!$U46&amp;"・"&amp;女子!$U47)</f>
        <v>0</v>
      </c>
      <c r="W10" s="214" t="str">
        <f>IF(X10="同姓",女子!$O46,"")&amp;"・"&amp;IF(Y10="同姓",女子!$O47,"")</f>
        <v>・</v>
      </c>
      <c r="X10" s="214" t="str">
        <f>女子!$Q46</f>
        <v/>
      </c>
      <c r="Y10" s="214" t="str">
        <f>女子!$Q47</f>
        <v/>
      </c>
    </row>
    <row r="11" spans="1:26">
      <c r="A11" s="214" t="str">
        <f>IF(AND(C11="",H11="",O11="",T11=""),"",IF(男子!$I$2&lt;&gt;"",男子!$I$2,女子!$I$2))</f>
        <v/>
      </c>
      <c r="B11" s="214" t="str">
        <f>IF(AND(C11="",H11="",O11="",T11=""),"",VLOOKUP(A11,学校一覧!$A$2:$D$46,4))</f>
        <v/>
      </c>
      <c r="C11" s="215" t="str">
        <f t="shared" si="0"/>
        <v/>
      </c>
      <c r="D11" s="214" t="str">
        <f>IF(E11=0,"",$B$2)</f>
        <v/>
      </c>
      <c r="E11" s="214">
        <f>IF(男子!$S39="",0,男子!$S39)</f>
        <v>0</v>
      </c>
      <c r="F11" s="214" t="str">
        <f>IF(男子!$K39="同姓",男子!$I39,"")</f>
        <v/>
      </c>
      <c r="G11" s="214" t="str">
        <f>男子!$K39</f>
        <v/>
      </c>
      <c r="H11" s="215"/>
      <c r="O11" s="215" t="str">
        <f t="shared" si="3"/>
        <v/>
      </c>
      <c r="P11" s="214" t="str">
        <f t="shared" si="4"/>
        <v/>
      </c>
      <c r="Q11" s="214">
        <f>IF(女子!$S39="",0,女子!$S39)</f>
        <v>0</v>
      </c>
      <c r="R11" s="214" t="str">
        <f>IF(女子!$K39="同姓",女子!$I39,"")</f>
        <v/>
      </c>
      <c r="S11" s="214" t="str">
        <f>女子!$K39</f>
        <v/>
      </c>
    </row>
    <row r="12" spans="1:26">
      <c r="A12" s="214" t="str">
        <f>IF(AND(C12="",H12="",O12="",T12=""),"",IF(男子!$I$2&lt;&gt;"",男子!$I$2,女子!$I$2))</f>
        <v/>
      </c>
      <c r="B12" s="214" t="str">
        <f>IF(AND(C12="",H12="",O12="",T12=""),"",VLOOKUP(A12,学校一覧!$A$2:$D$46,4))</f>
        <v/>
      </c>
      <c r="C12" s="215" t="str">
        <f t="shared" si="0"/>
        <v/>
      </c>
      <c r="D12" s="214" t="str">
        <f>IF(E12=0,"",$B$2)</f>
        <v/>
      </c>
      <c r="E12" s="214">
        <f>IF(男子!$S40="",0,男子!$S40)</f>
        <v>0</v>
      </c>
      <c r="F12" s="214" t="str">
        <f>IF(男子!$K40="同姓",男子!$I40,"")</f>
        <v/>
      </c>
      <c r="G12" s="214" t="str">
        <f>男子!$K40</f>
        <v/>
      </c>
      <c r="H12" s="215"/>
      <c r="O12" s="215" t="str">
        <f t="shared" si="3"/>
        <v/>
      </c>
      <c r="P12" s="214" t="str">
        <f t="shared" si="4"/>
        <v/>
      </c>
      <c r="Q12" s="214">
        <f>IF(女子!$S40="",0,女子!$S40)</f>
        <v>0</v>
      </c>
      <c r="R12" s="214" t="str">
        <f>IF(女子!$K40="同姓",女子!$I40,"")</f>
        <v/>
      </c>
      <c r="S12" s="214" t="str">
        <f>女子!$K40</f>
        <v/>
      </c>
    </row>
    <row r="13" spans="1:26">
      <c r="A13" s="214" t="str">
        <f>IF(AND(C13="",H13="",O13="",T13=""),"",IF(男子!$I$2&lt;&gt;"",男子!$I$2,女子!$I$2))</f>
        <v/>
      </c>
      <c r="B13" s="214" t="str">
        <f>IF(AND(C13="",H13="",O13="",T13=""),"",VLOOKUP(A13,学校一覧!$A$2:$D$46,4))</f>
        <v/>
      </c>
      <c r="C13" s="215" t="str">
        <f t="shared" si="0"/>
        <v/>
      </c>
      <c r="D13" s="214" t="str">
        <f>IF(E13=0,"",$B$2)</f>
        <v/>
      </c>
      <c r="E13" s="214">
        <f>IF(男子!$S41="",0,男子!$S41)</f>
        <v>0</v>
      </c>
      <c r="F13" s="214" t="str">
        <f>IF(男子!$K41="同姓",男子!$I41,"")</f>
        <v/>
      </c>
      <c r="G13" s="214" t="str">
        <f>男子!$K41</f>
        <v/>
      </c>
      <c r="H13" s="215"/>
      <c r="O13" s="215" t="str">
        <f t="shared" si="3"/>
        <v/>
      </c>
      <c r="P13" s="214" t="str">
        <f t="shared" si="4"/>
        <v/>
      </c>
      <c r="Q13" s="214">
        <f>IF(女子!$S41="",0,女子!$S41)</f>
        <v>0</v>
      </c>
      <c r="R13" s="214" t="str">
        <f>IF(女子!$K41="同姓",女子!$I41,"")</f>
        <v/>
      </c>
      <c r="S13" s="214" t="str">
        <f>女子!$K41</f>
        <v/>
      </c>
    </row>
    <row r="14" spans="1:26">
      <c r="A14" s="214" t="str">
        <f>IF(AND(C14="",H14="",O14="",T14=""),"",IF(男子!$I$2&lt;&gt;"",男子!$I$2,女子!$I$2))</f>
        <v/>
      </c>
      <c r="B14" s="214" t="str">
        <f>IF(AND(C14="",H14="",O14="",T14=""),"",VLOOKUP(A14,学校一覧!$A$2:$D$46,4))</f>
        <v/>
      </c>
      <c r="C14" s="215" t="str">
        <f t="shared" si="0"/>
        <v/>
      </c>
      <c r="D14" s="214" t="str">
        <f>IF(E14=0,"",$B$2)</f>
        <v/>
      </c>
      <c r="E14" s="214">
        <f>IF(男子!$S42="",0,男子!$S42)</f>
        <v>0</v>
      </c>
      <c r="F14" s="214" t="str">
        <f>IF(男子!$K42="同姓",男子!$I42,"")</f>
        <v/>
      </c>
      <c r="G14" s="214" t="str">
        <f>男子!$K42</f>
        <v/>
      </c>
      <c r="H14" s="215"/>
      <c r="O14" s="215" t="str">
        <f t="shared" si="3"/>
        <v/>
      </c>
      <c r="P14" s="214" t="str">
        <f t="shared" si="4"/>
        <v/>
      </c>
      <c r="Q14" s="214">
        <f>IF(女子!$S42="",0,女子!$S42)</f>
        <v>0</v>
      </c>
      <c r="R14" s="214" t="str">
        <f>IF(女子!$K42="同姓",女子!$I42,"")</f>
        <v/>
      </c>
      <c r="S14" s="214" t="str">
        <f>女子!$K42</f>
        <v/>
      </c>
    </row>
    <row r="15" spans="1:26">
      <c r="A15" s="214" t="str">
        <f>IF(AND(C15="",H15="",O15="",T15=""),"",IF(男子!$I$2&lt;&gt;"",男子!$I$2,女子!$I$2))</f>
        <v/>
      </c>
      <c r="B15" s="214" t="str">
        <f>IF(AND(C15="",H15="",O15="",T15=""),"",VLOOKUP(A15,学校一覧!$A$2:$D$46,4))</f>
        <v/>
      </c>
      <c r="C15" s="215" t="str">
        <f t="shared" si="0"/>
        <v/>
      </c>
      <c r="D15" s="214" t="str">
        <f>IF(E15=0,"",$B$2)</f>
        <v/>
      </c>
      <c r="E15" s="214">
        <f>IF(男子!$S43="",0,男子!$S43)</f>
        <v>0</v>
      </c>
      <c r="F15" s="214" t="str">
        <f>IF(男子!$K43="同姓",男子!$I43,"")</f>
        <v/>
      </c>
      <c r="G15" s="214" t="str">
        <f>男子!$K43</f>
        <v/>
      </c>
      <c r="H15" s="215"/>
      <c r="O15" s="215" t="str">
        <f t="shared" si="3"/>
        <v/>
      </c>
      <c r="P15" s="214" t="str">
        <f t="shared" si="4"/>
        <v/>
      </c>
      <c r="Q15" s="214">
        <f>IF(女子!$S43="",0,女子!$S43)</f>
        <v>0</v>
      </c>
      <c r="R15" s="214" t="str">
        <f>IF(女子!$K43="同姓",女子!$I43,"")</f>
        <v/>
      </c>
      <c r="S15" s="214" t="str">
        <f>女子!$K43</f>
        <v/>
      </c>
    </row>
    <row r="16" spans="1:26">
      <c r="A16" s="214" t="str">
        <f>IF(AND(C16="",H16="",O16="",T16=""),"",IF(男子!$I$2&lt;&gt;"",男子!$I$2,女子!$I$2))</f>
        <v/>
      </c>
      <c r="B16" s="214" t="str">
        <f>IF(AND(C16="",H16="",O16="",T16=""),"",VLOOKUP(A16,学校一覧!$A$2:$D$46,4))</f>
        <v/>
      </c>
      <c r="C16" s="215" t="str">
        <f t="shared" si="0"/>
        <v/>
      </c>
      <c r="D16" s="214" t="str">
        <f>IF(E16=0,"",$B$2)</f>
        <v/>
      </c>
      <c r="E16" s="214">
        <f>IF(男子!$S44="",0,男子!$S44)</f>
        <v>0</v>
      </c>
      <c r="F16" s="214" t="str">
        <f>IF(男子!$K44="同姓",男子!$I44,"")</f>
        <v/>
      </c>
      <c r="G16" s="214" t="str">
        <f>男子!$K44</f>
        <v/>
      </c>
      <c r="H16" s="215"/>
      <c r="O16" s="215" t="str">
        <f t="shared" si="3"/>
        <v/>
      </c>
      <c r="P16" s="214" t="str">
        <f t="shared" si="4"/>
        <v/>
      </c>
      <c r="Q16" s="214">
        <f>IF(女子!$S44="",0,女子!$S44)</f>
        <v>0</v>
      </c>
      <c r="R16" s="214" t="str">
        <f>IF(女子!$K44="同姓",女子!$I44,"")</f>
        <v/>
      </c>
      <c r="S16" s="214" t="str">
        <f>女子!$K44</f>
        <v/>
      </c>
    </row>
    <row r="17" spans="1:25">
      <c r="A17" s="214" t="str">
        <f>IF(AND(C17="",H17="",O17="",T17=""),"",IF(男子!$I$2&lt;&gt;"",男子!$I$2,女子!$I$2))</f>
        <v/>
      </c>
      <c r="B17" s="214" t="str">
        <f>IF(AND(C17="",H17="",O17="",T17=""),"",VLOOKUP(A17,学校一覧!$A$2:$D$46,4))</f>
        <v/>
      </c>
      <c r="C17" s="215" t="str">
        <f t="shared" si="0"/>
        <v/>
      </c>
      <c r="D17" s="214" t="str">
        <f>IF(E17=0,"",$B$2)</f>
        <v/>
      </c>
      <c r="E17" s="214">
        <f>IF(男子!$S45="",0,男子!$S45)</f>
        <v>0</v>
      </c>
      <c r="F17" s="214" t="str">
        <f>IF(男子!$K45="同姓",男子!$I45,"")</f>
        <v/>
      </c>
      <c r="G17" s="214" t="str">
        <f>男子!$K45</f>
        <v/>
      </c>
      <c r="H17" s="215"/>
      <c r="O17" s="215" t="str">
        <f t="shared" si="3"/>
        <v/>
      </c>
      <c r="P17" s="214" t="str">
        <f t="shared" si="4"/>
        <v/>
      </c>
      <c r="Q17" s="214">
        <f>IF(女子!$S45="",0,女子!$S45)</f>
        <v>0</v>
      </c>
      <c r="R17" s="214" t="str">
        <f>IF(女子!$K45="同姓",女子!$I45,"")</f>
        <v/>
      </c>
      <c r="S17" s="214" t="str">
        <f>女子!$K45</f>
        <v/>
      </c>
    </row>
    <row r="18" spans="1:25">
      <c r="A18" s="214" t="str">
        <f>IF(AND(C18="",H18="",O18="",T18=""),"",IF(男子!$I$2&lt;&gt;"",男子!$I$2,女子!$I$2))</f>
        <v/>
      </c>
      <c r="B18" s="214" t="str">
        <f>IF(AND(C18="",H18="",O18="",T18=""),"",VLOOKUP(A18,学校一覧!$A$2:$D$46,4))</f>
        <v/>
      </c>
      <c r="C18" s="215" t="str">
        <f t="shared" si="0"/>
        <v/>
      </c>
      <c r="D18" s="214" t="str">
        <f>IF(E18=0,"",$B$2)</f>
        <v/>
      </c>
      <c r="E18" s="214">
        <f>IF(男子!$S46="",0,男子!$S46)</f>
        <v>0</v>
      </c>
      <c r="F18" s="214" t="str">
        <f>IF(男子!$K46="同姓",男子!$I46,"")</f>
        <v/>
      </c>
      <c r="G18" s="214" t="str">
        <f>男子!$K46</f>
        <v/>
      </c>
      <c r="H18" s="215"/>
      <c r="O18" s="215" t="str">
        <f t="shared" si="3"/>
        <v/>
      </c>
      <c r="P18" s="214" t="str">
        <f t="shared" si="4"/>
        <v/>
      </c>
      <c r="Q18" s="214">
        <f>IF(女子!$S46="",0,女子!$S46)</f>
        <v>0</v>
      </c>
      <c r="R18" s="214" t="str">
        <f>IF(女子!$K46="同姓",女子!$I46,"")</f>
        <v/>
      </c>
      <c r="S18" s="214" t="str">
        <f>女子!$K46</f>
        <v/>
      </c>
    </row>
    <row r="19" spans="1:25">
      <c r="A19" s="214" t="str">
        <f>IF(AND(C19="",H19="",O19="",T19=""),"",IF(男子!$I$2&lt;&gt;"",男子!$I$2,女子!$I$2))</f>
        <v/>
      </c>
      <c r="B19" s="214" t="str">
        <f>IF(AND(C19="",H19="",O19="",T19=""),"",VLOOKUP(A19,学校一覧!$A$2:$D$46,4))</f>
        <v/>
      </c>
      <c r="C19" s="215" t="str">
        <f t="shared" si="0"/>
        <v/>
      </c>
      <c r="D19" s="214" t="str">
        <f>IF(E19=0,"",$B$2)</f>
        <v/>
      </c>
      <c r="E19" s="214">
        <f>IF(男子!$S47="",0,男子!$S47)</f>
        <v>0</v>
      </c>
      <c r="F19" s="214" t="str">
        <f>IF(男子!$K47="同姓",男子!$I47,"")</f>
        <v/>
      </c>
      <c r="G19" s="214" t="str">
        <f>男子!$K47</f>
        <v/>
      </c>
      <c r="H19" s="215"/>
      <c r="O19" s="215" t="str">
        <f t="shared" si="3"/>
        <v/>
      </c>
      <c r="P19" s="214" t="str">
        <f t="shared" si="4"/>
        <v/>
      </c>
      <c r="Q19" s="214">
        <f>IF(女子!$S47="",0,女子!$S47)</f>
        <v>0</v>
      </c>
      <c r="R19" s="214" t="str">
        <f>IF(女子!$K47="同姓",女子!$I47,"")</f>
        <v/>
      </c>
      <c r="S19" s="214" t="str">
        <f>女子!$K47</f>
        <v/>
      </c>
    </row>
    <row r="22" spans="1:25">
      <c r="F22" s="215"/>
      <c r="G22" s="215"/>
      <c r="H22" s="215"/>
      <c r="L22" s="215"/>
      <c r="M22" s="215"/>
      <c r="S22" s="215"/>
      <c r="X22" s="215"/>
      <c r="Y22" s="215"/>
    </row>
  </sheetData>
  <sheetProtection sheet="1"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2586-C7A3-414B-A49E-31C9B13781D0}">
  <dimension ref="A1:D46"/>
  <sheetViews>
    <sheetView workbookViewId="0"/>
  </sheetViews>
  <sheetFormatPr defaultRowHeight="13.5"/>
  <cols>
    <col min="1" max="1" width="11" bestFit="1" customWidth="1"/>
    <col min="2" max="2" width="27.625" bestFit="1" customWidth="1"/>
    <col min="3" max="3" width="13" bestFit="1" customWidth="1"/>
    <col min="4" max="4" width="7.125" bestFit="1" customWidth="1"/>
  </cols>
  <sheetData>
    <row r="1" spans="1:4">
      <c r="A1" t="s">
        <v>57</v>
      </c>
      <c r="B1" t="s">
        <v>302</v>
      </c>
      <c r="C1" t="s">
        <v>303</v>
      </c>
      <c r="D1" t="s">
        <v>59</v>
      </c>
    </row>
    <row r="2" spans="1:4">
      <c r="A2">
        <v>1</v>
      </c>
      <c r="B2" t="s">
        <v>161</v>
      </c>
      <c r="C2" t="s">
        <v>162</v>
      </c>
      <c r="D2" t="s">
        <v>163</v>
      </c>
    </row>
    <row r="3" spans="1:4">
      <c r="A3">
        <v>2</v>
      </c>
      <c r="B3" t="s">
        <v>164</v>
      </c>
      <c r="C3" t="s">
        <v>165</v>
      </c>
      <c r="D3" t="s">
        <v>134</v>
      </c>
    </row>
    <row r="4" spans="1:4">
      <c r="A4">
        <v>3</v>
      </c>
      <c r="B4" t="s">
        <v>166</v>
      </c>
      <c r="C4" t="s">
        <v>167</v>
      </c>
      <c r="D4" t="s">
        <v>282</v>
      </c>
    </row>
    <row r="5" spans="1:4">
      <c r="A5">
        <v>4</v>
      </c>
      <c r="B5" t="s">
        <v>168</v>
      </c>
      <c r="C5" t="s">
        <v>169</v>
      </c>
      <c r="D5" t="s">
        <v>283</v>
      </c>
    </row>
    <row r="6" spans="1:4">
      <c r="A6">
        <v>5</v>
      </c>
      <c r="B6" t="s">
        <v>170</v>
      </c>
      <c r="C6" t="s">
        <v>171</v>
      </c>
      <c r="D6" t="s">
        <v>284</v>
      </c>
    </row>
    <row r="7" spans="1:4">
      <c r="A7">
        <v>6</v>
      </c>
      <c r="B7" t="s">
        <v>172</v>
      </c>
      <c r="C7" t="s">
        <v>173</v>
      </c>
      <c r="D7" t="s">
        <v>285</v>
      </c>
    </row>
    <row r="8" spans="1:4">
      <c r="A8">
        <v>7</v>
      </c>
      <c r="B8" t="s">
        <v>174</v>
      </c>
      <c r="C8" t="s">
        <v>175</v>
      </c>
      <c r="D8" t="s">
        <v>286</v>
      </c>
    </row>
    <row r="9" spans="1:4">
      <c r="A9">
        <v>8</v>
      </c>
      <c r="B9" t="s">
        <v>176</v>
      </c>
      <c r="C9" t="s">
        <v>177</v>
      </c>
      <c r="D9" t="s">
        <v>135</v>
      </c>
    </row>
    <row r="10" spans="1:4">
      <c r="A10">
        <v>9</v>
      </c>
      <c r="B10" t="s">
        <v>178</v>
      </c>
      <c r="C10" t="s">
        <v>179</v>
      </c>
      <c r="D10" t="s">
        <v>136</v>
      </c>
    </row>
    <row r="11" spans="1:4">
      <c r="A11">
        <v>10</v>
      </c>
      <c r="B11" t="s">
        <v>180</v>
      </c>
      <c r="C11" t="s">
        <v>181</v>
      </c>
      <c r="D11" t="s">
        <v>137</v>
      </c>
    </row>
    <row r="12" spans="1:4">
      <c r="A12">
        <v>11</v>
      </c>
      <c r="B12" t="s">
        <v>182</v>
      </c>
      <c r="C12" t="s">
        <v>183</v>
      </c>
      <c r="D12" t="s">
        <v>138</v>
      </c>
    </row>
    <row r="13" spans="1:4">
      <c r="A13">
        <v>12</v>
      </c>
      <c r="B13" t="s">
        <v>184</v>
      </c>
      <c r="C13" t="s">
        <v>185</v>
      </c>
      <c r="D13" t="s">
        <v>287</v>
      </c>
    </row>
    <row r="14" spans="1:4">
      <c r="A14">
        <v>13</v>
      </c>
      <c r="B14" t="s">
        <v>186</v>
      </c>
      <c r="C14" t="s">
        <v>187</v>
      </c>
      <c r="D14" t="s">
        <v>139</v>
      </c>
    </row>
    <row r="15" spans="1:4">
      <c r="A15">
        <v>14</v>
      </c>
      <c r="B15" t="s">
        <v>188</v>
      </c>
      <c r="C15" t="s">
        <v>189</v>
      </c>
      <c r="D15" t="s">
        <v>140</v>
      </c>
    </row>
    <row r="16" spans="1:4">
      <c r="A16">
        <v>15</v>
      </c>
      <c r="B16" t="s">
        <v>190</v>
      </c>
      <c r="C16" t="s">
        <v>191</v>
      </c>
      <c r="D16" t="s">
        <v>141</v>
      </c>
    </row>
    <row r="17" spans="1:4">
      <c r="A17">
        <v>16</v>
      </c>
      <c r="B17" t="s">
        <v>192</v>
      </c>
      <c r="C17" t="s">
        <v>193</v>
      </c>
      <c r="D17" t="s">
        <v>142</v>
      </c>
    </row>
    <row r="18" spans="1:4">
      <c r="A18">
        <v>17</v>
      </c>
      <c r="B18" t="s">
        <v>194</v>
      </c>
      <c r="C18" t="s">
        <v>195</v>
      </c>
      <c r="D18" t="s">
        <v>288</v>
      </c>
    </row>
    <row r="19" spans="1:4">
      <c r="A19">
        <v>18</v>
      </c>
      <c r="B19" t="s">
        <v>196</v>
      </c>
      <c r="C19" t="s">
        <v>197</v>
      </c>
      <c r="D19" t="s">
        <v>143</v>
      </c>
    </row>
    <row r="20" spans="1:4">
      <c r="A20">
        <v>19</v>
      </c>
      <c r="B20" t="s">
        <v>198</v>
      </c>
      <c r="C20" t="s">
        <v>199</v>
      </c>
      <c r="D20" t="s">
        <v>144</v>
      </c>
    </row>
    <row r="21" spans="1:4">
      <c r="A21">
        <v>20</v>
      </c>
      <c r="B21" t="s">
        <v>200</v>
      </c>
      <c r="C21" t="s">
        <v>201</v>
      </c>
      <c r="D21" t="s">
        <v>145</v>
      </c>
    </row>
    <row r="22" spans="1:4">
      <c r="A22">
        <v>21</v>
      </c>
      <c r="B22" t="s">
        <v>202</v>
      </c>
      <c r="C22" t="s">
        <v>203</v>
      </c>
      <c r="D22" t="s">
        <v>146</v>
      </c>
    </row>
    <row r="23" spans="1:4">
      <c r="A23">
        <v>22</v>
      </c>
      <c r="B23" t="s">
        <v>204</v>
      </c>
      <c r="C23" t="s">
        <v>205</v>
      </c>
      <c r="D23" t="s">
        <v>289</v>
      </c>
    </row>
    <row r="24" spans="1:4">
      <c r="A24">
        <v>23</v>
      </c>
      <c r="B24" t="s">
        <v>206</v>
      </c>
      <c r="C24" t="s">
        <v>207</v>
      </c>
      <c r="D24" t="s">
        <v>290</v>
      </c>
    </row>
    <row r="25" spans="1:4">
      <c r="A25">
        <v>24</v>
      </c>
      <c r="B25" t="s">
        <v>208</v>
      </c>
      <c r="C25" t="s">
        <v>209</v>
      </c>
      <c r="D25" t="s">
        <v>291</v>
      </c>
    </row>
    <row r="26" spans="1:4">
      <c r="A26">
        <v>25</v>
      </c>
      <c r="B26" t="s">
        <v>210</v>
      </c>
      <c r="C26" t="s">
        <v>211</v>
      </c>
      <c r="D26" t="s">
        <v>147</v>
      </c>
    </row>
    <row r="27" spans="1:4">
      <c r="A27">
        <v>26</v>
      </c>
      <c r="B27" t="s">
        <v>212</v>
      </c>
      <c r="C27" t="s">
        <v>213</v>
      </c>
      <c r="D27" t="s">
        <v>148</v>
      </c>
    </row>
    <row r="28" spans="1:4">
      <c r="A28">
        <v>27</v>
      </c>
      <c r="B28" t="s">
        <v>214</v>
      </c>
      <c r="C28" t="s">
        <v>215</v>
      </c>
      <c r="D28" t="s">
        <v>149</v>
      </c>
    </row>
    <row r="29" spans="1:4">
      <c r="A29">
        <v>28</v>
      </c>
      <c r="B29" t="s">
        <v>216</v>
      </c>
      <c r="C29" t="s">
        <v>216</v>
      </c>
      <c r="D29" t="s">
        <v>292</v>
      </c>
    </row>
    <row r="30" spans="1:4">
      <c r="A30">
        <v>29</v>
      </c>
      <c r="B30" t="s">
        <v>217</v>
      </c>
      <c r="C30" t="s">
        <v>218</v>
      </c>
      <c r="D30" t="s">
        <v>150</v>
      </c>
    </row>
    <row r="31" spans="1:4">
      <c r="A31">
        <v>30</v>
      </c>
      <c r="B31" t="s">
        <v>219</v>
      </c>
      <c r="C31" t="s">
        <v>220</v>
      </c>
      <c r="D31" t="s">
        <v>151</v>
      </c>
    </row>
    <row r="32" spans="1:4">
      <c r="A32">
        <v>31</v>
      </c>
      <c r="B32" t="s">
        <v>221</v>
      </c>
      <c r="C32" t="s">
        <v>222</v>
      </c>
      <c r="D32" t="s">
        <v>293</v>
      </c>
    </row>
    <row r="33" spans="1:4">
      <c r="A33">
        <v>32</v>
      </c>
      <c r="B33" t="s">
        <v>223</v>
      </c>
      <c r="C33" t="s">
        <v>224</v>
      </c>
      <c r="D33" t="s">
        <v>152</v>
      </c>
    </row>
    <row r="34" spans="1:4">
      <c r="A34">
        <v>33</v>
      </c>
      <c r="B34" t="s">
        <v>225</v>
      </c>
      <c r="C34" t="s">
        <v>226</v>
      </c>
      <c r="D34" t="s">
        <v>294</v>
      </c>
    </row>
    <row r="35" spans="1:4">
      <c r="A35">
        <v>34</v>
      </c>
      <c r="B35" t="s">
        <v>227</v>
      </c>
      <c r="C35" t="s">
        <v>228</v>
      </c>
      <c r="D35" t="s">
        <v>295</v>
      </c>
    </row>
    <row r="36" spans="1:4">
      <c r="A36">
        <v>35</v>
      </c>
      <c r="B36" t="s">
        <v>229</v>
      </c>
      <c r="C36" t="s">
        <v>230</v>
      </c>
      <c r="D36" t="s">
        <v>296</v>
      </c>
    </row>
    <row r="37" spans="1:4">
      <c r="A37">
        <v>36</v>
      </c>
      <c r="B37" t="s">
        <v>231</v>
      </c>
      <c r="C37" t="s">
        <v>232</v>
      </c>
      <c r="D37" t="s">
        <v>297</v>
      </c>
    </row>
    <row r="38" spans="1:4">
      <c r="A38">
        <v>37</v>
      </c>
      <c r="B38" t="s">
        <v>233</v>
      </c>
      <c r="C38" t="s">
        <v>234</v>
      </c>
      <c r="D38" t="s">
        <v>153</v>
      </c>
    </row>
    <row r="39" spans="1:4">
      <c r="A39">
        <v>38</v>
      </c>
      <c r="B39" t="s">
        <v>235</v>
      </c>
      <c r="C39" t="s">
        <v>236</v>
      </c>
      <c r="D39" t="s">
        <v>298</v>
      </c>
    </row>
    <row r="40" spans="1:4">
      <c r="A40">
        <v>39</v>
      </c>
      <c r="B40" t="s">
        <v>237</v>
      </c>
      <c r="C40" t="s">
        <v>238</v>
      </c>
      <c r="D40" t="s">
        <v>299</v>
      </c>
    </row>
    <row r="41" spans="1:4">
      <c r="A41">
        <v>40</v>
      </c>
      <c r="B41" t="s">
        <v>239</v>
      </c>
      <c r="C41" t="s">
        <v>240</v>
      </c>
      <c r="D41" t="s">
        <v>154</v>
      </c>
    </row>
    <row r="42" spans="1:4">
      <c r="A42">
        <v>46</v>
      </c>
      <c r="B42" t="s">
        <v>241</v>
      </c>
      <c r="C42" t="s">
        <v>242</v>
      </c>
      <c r="D42" t="s">
        <v>155</v>
      </c>
    </row>
    <row r="43" spans="1:4">
      <c r="A43">
        <v>42</v>
      </c>
      <c r="B43" t="s">
        <v>243</v>
      </c>
      <c r="C43" t="s">
        <v>244</v>
      </c>
      <c r="D43" t="s">
        <v>300</v>
      </c>
    </row>
    <row r="44" spans="1:4">
      <c r="A44">
        <v>43</v>
      </c>
      <c r="B44" t="s">
        <v>245</v>
      </c>
      <c r="C44" t="s">
        <v>246</v>
      </c>
      <c r="D44" t="s">
        <v>301</v>
      </c>
    </row>
    <row r="45" spans="1:4">
      <c r="A45">
        <v>47</v>
      </c>
      <c r="B45" t="s">
        <v>247</v>
      </c>
      <c r="C45" t="s">
        <v>248</v>
      </c>
      <c r="D45" t="s">
        <v>156</v>
      </c>
    </row>
    <row r="46" spans="1:4">
      <c r="A46">
        <v>48</v>
      </c>
      <c r="B46" t="s">
        <v>249</v>
      </c>
      <c r="C46" t="s">
        <v>250</v>
      </c>
      <c r="D46" t="s">
        <v>157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男子</vt:lpstr>
      <vt:lpstr>女子</vt:lpstr>
      <vt:lpstr>学校対抗一覧用</vt:lpstr>
      <vt:lpstr>抽選作業用</vt:lpstr>
      <vt:lpstr>学校一覧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高体連バドミントン専門部</dc:creator>
  <cp:lastModifiedBy>K20-0553</cp:lastModifiedBy>
  <cp:lastPrinted>2023-07-29T11:59:59Z</cp:lastPrinted>
  <dcterms:created xsi:type="dcterms:W3CDTF">2005-03-22T04:18:41Z</dcterms:created>
  <dcterms:modified xsi:type="dcterms:W3CDTF">2023-08-08T07:38:30Z</dcterms:modified>
</cp:coreProperties>
</file>