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500"/>
  </bookViews>
  <sheets>
    <sheet name="男子" sheetId="1" r:id="rId1"/>
    <sheet name="女子" sheetId="2" r:id="rId2"/>
    <sheet name="ﾌﾟﾛｸﾞﾗﾑ用" sheetId="4" r:id="rId3"/>
    <sheet name="抽選作業用" sheetId="3" r:id="rId4"/>
  </sheets>
  <externalReferences>
    <externalReference r:id="rId5"/>
  </externalReferences>
  <definedNames>
    <definedName name="_xlnm.Print_Area" localSheetId="1">女子!$A$1:$Q$49</definedName>
    <definedName name="_xlnm.Print_Area" localSheetId="0">男子!$A$1:$Q$49</definedName>
  </definedNames>
  <calcPr calcId="125725"/>
</workbook>
</file>

<file path=xl/calcChain.xml><?xml version="1.0" encoding="utf-8"?>
<calcChain xmlns="http://schemas.openxmlformats.org/spreadsheetml/2006/main">
  <c r="P14" i="1"/>
  <c r="P20" s="1"/>
  <c r="P4" i="4"/>
  <c r="B4"/>
  <c r="B3"/>
  <c r="P3"/>
  <c r="Z2" i="3" l="1"/>
  <c r="Z1"/>
  <c r="C2" i="1"/>
  <c r="C2" i="2"/>
  <c r="I22" i="3" l="1"/>
  <c r="I21"/>
  <c r="I20"/>
  <c r="I19"/>
  <c r="I18"/>
  <c r="I17"/>
  <c r="I16"/>
  <c r="I15"/>
  <c r="I14"/>
  <c r="U22"/>
  <c r="U21"/>
  <c r="U20"/>
  <c r="U19"/>
  <c r="U18"/>
  <c r="U17"/>
  <c r="U16"/>
  <c r="U15"/>
  <c r="U14"/>
  <c r="G22"/>
  <c r="G21"/>
  <c r="G20"/>
  <c r="G19"/>
  <c r="G18"/>
  <c r="G17"/>
  <c r="G16"/>
  <c r="G15"/>
  <c r="G14"/>
  <c r="S22"/>
  <c r="S21"/>
  <c r="S20"/>
  <c r="S19"/>
  <c r="S16"/>
  <c r="S18"/>
  <c r="S17"/>
  <c r="S15"/>
  <c r="S14"/>
  <c r="S13"/>
  <c r="S11"/>
  <c r="S12"/>
  <c r="P14" i="2"/>
  <c r="P20" s="1"/>
  <c r="T14" i="3" l="1"/>
  <c r="T15"/>
  <c r="T17"/>
  <c r="T19"/>
  <c r="T21"/>
  <c r="T22"/>
  <c r="T20"/>
  <c r="T18"/>
  <c r="T16"/>
  <c r="H14"/>
  <c r="H15"/>
  <c r="H17"/>
  <c r="H18"/>
  <c r="H19"/>
  <c r="H21"/>
  <c r="H22"/>
  <c r="H20"/>
  <c r="H16"/>
  <c r="P4" i="1"/>
  <c r="P4" i="2"/>
  <c r="U9" i="4" l="1"/>
  <c r="U8"/>
  <c r="U7"/>
  <c r="U6"/>
  <c r="U5"/>
  <c r="U4"/>
  <c r="U3"/>
  <c r="G9"/>
  <c r="G8"/>
  <c r="G6"/>
  <c r="G5"/>
  <c r="G4"/>
  <c r="F4"/>
  <c r="AJ14" i="2"/>
  <c r="AJ20" s="1"/>
  <c r="AI4"/>
  <c r="S1"/>
  <c r="F3" i="4"/>
  <c r="E1" i="3"/>
  <c r="S1" i="1"/>
  <c r="F5" i="4"/>
  <c r="F6"/>
  <c r="F7"/>
  <c r="F8"/>
  <c r="T9"/>
  <c r="T8"/>
  <c r="T7"/>
  <c r="T6"/>
  <c r="T5"/>
  <c r="T4"/>
  <c r="T3"/>
  <c r="R8"/>
  <c r="R6"/>
  <c r="R3"/>
  <c r="G7"/>
  <c r="G3"/>
  <c r="F9"/>
  <c r="D8"/>
  <c r="D6"/>
  <c r="D3"/>
  <c r="E22" i="3"/>
  <c r="E21"/>
  <c r="E20"/>
  <c r="E19"/>
  <c r="D22"/>
  <c r="D21"/>
  <c r="D20"/>
  <c r="D19"/>
  <c r="B22"/>
  <c r="B21"/>
  <c r="B20"/>
  <c r="B19"/>
  <c r="K13"/>
  <c r="K12"/>
  <c r="J13"/>
  <c r="I13" s="1"/>
  <c r="J12"/>
  <c r="I12" s="1"/>
  <c r="Q22"/>
  <c r="Q21"/>
  <c r="Q20"/>
  <c r="Q19"/>
  <c r="P22"/>
  <c r="P21"/>
  <c r="P20"/>
  <c r="P19"/>
  <c r="N22"/>
  <c r="N21"/>
  <c r="N20"/>
  <c r="N19"/>
  <c r="W13"/>
  <c r="W12"/>
  <c r="V13"/>
  <c r="U13" s="1"/>
  <c r="V12"/>
  <c r="U12" s="1"/>
  <c r="G13"/>
  <c r="G12"/>
  <c r="W11"/>
  <c r="W10"/>
  <c r="W9"/>
  <c r="W8"/>
  <c r="W7"/>
  <c r="W6"/>
  <c r="W5"/>
  <c r="V11"/>
  <c r="V10"/>
  <c r="V9"/>
  <c r="V8"/>
  <c r="U8" s="1"/>
  <c r="V7"/>
  <c r="U7" s="1"/>
  <c r="V6"/>
  <c r="U6" s="1"/>
  <c r="V5"/>
  <c r="U5" s="1"/>
  <c r="S10"/>
  <c r="S9"/>
  <c r="S8"/>
  <c r="S7"/>
  <c r="S6"/>
  <c r="S5"/>
  <c r="Q6"/>
  <c r="Q7"/>
  <c r="Q8"/>
  <c r="Q9"/>
  <c r="Q10"/>
  <c r="Q11"/>
  <c r="Q12"/>
  <c r="Q13"/>
  <c r="Q14"/>
  <c r="Q15"/>
  <c r="Q16"/>
  <c r="Q17"/>
  <c r="Q18"/>
  <c r="Q5"/>
  <c r="P6"/>
  <c r="P7"/>
  <c r="P8"/>
  <c r="P9"/>
  <c r="P10"/>
  <c r="P11"/>
  <c r="P12"/>
  <c r="P13"/>
  <c r="P14"/>
  <c r="P15"/>
  <c r="P16"/>
  <c r="P17"/>
  <c r="P18"/>
  <c r="P5"/>
  <c r="N6"/>
  <c r="N7"/>
  <c r="N8"/>
  <c r="N9"/>
  <c r="N10"/>
  <c r="N11"/>
  <c r="N12"/>
  <c r="N13"/>
  <c r="N14"/>
  <c r="N15"/>
  <c r="N16"/>
  <c r="N17"/>
  <c r="N18"/>
  <c r="N5"/>
  <c r="K11"/>
  <c r="K10"/>
  <c r="K9"/>
  <c r="K8"/>
  <c r="K7"/>
  <c r="K6"/>
  <c r="J11"/>
  <c r="I11" s="1"/>
  <c r="J10"/>
  <c r="I10" s="1"/>
  <c r="J9"/>
  <c r="I9" s="1"/>
  <c r="J8"/>
  <c r="J7"/>
  <c r="J6"/>
  <c r="I6" s="1"/>
  <c r="K5"/>
  <c r="J5"/>
  <c r="G11"/>
  <c r="G10"/>
  <c r="G9"/>
  <c r="G8"/>
  <c r="G7"/>
  <c r="G6"/>
  <c r="G5"/>
  <c r="D6"/>
  <c r="D7"/>
  <c r="D8"/>
  <c r="D9"/>
  <c r="D10"/>
  <c r="D11"/>
  <c r="D12"/>
  <c r="D13"/>
  <c r="D14"/>
  <c r="D15"/>
  <c r="D16"/>
  <c r="D17"/>
  <c r="D18"/>
  <c r="D5"/>
  <c r="E6"/>
  <c r="E7"/>
  <c r="E8"/>
  <c r="E9"/>
  <c r="E10"/>
  <c r="E11"/>
  <c r="E12"/>
  <c r="E13"/>
  <c r="E14"/>
  <c r="E15"/>
  <c r="E16"/>
  <c r="E17"/>
  <c r="E18"/>
  <c r="E5"/>
  <c r="B6"/>
  <c r="B7"/>
  <c r="B8"/>
  <c r="B9"/>
  <c r="B10"/>
  <c r="B11"/>
  <c r="B12"/>
  <c r="B13"/>
  <c r="B14"/>
  <c r="B15"/>
  <c r="B16"/>
  <c r="B17"/>
  <c r="B18"/>
  <c r="B5"/>
  <c r="AJ14" i="1"/>
  <c r="AJ20" s="1"/>
  <c r="AI4"/>
  <c r="M4" i="3"/>
  <c r="M3"/>
  <c r="M2"/>
  <c r="M1"/>
  <c r="U9" l="1"/>
  <c r="K1"/>
  <c r="H1"/>
  <c r="U10"/>
  <c r="U11"/>
  <c r="I7"/>
  <c r="I5"/>
  <c r="I8"/>
  <c r="R1" i="4" l="1"/>
  <c r="O5" i="3" l="1"/>
  <c r="C17"/>
  <c r="H11"/>
  <c r="C20"/>
  <c r="C18"/>
  <c r="H10"/>
  <c r="C19"/>
  <c r="H7"/>
  <c r="C12"/>
  <c r="C8"/>
  <c r="C5"/>
  <c r="H6"/>
  <c r="C11"/>
  <c r="C7"/>
  <c r="C15"/>
  <c r="H13"/>
  <c r="C22"/>
  <c r="C16"/>
  <c r="H12"/>
  <c r="C21"/>
  <c r="H9"/>
  <c r="C14"/>
  <c r="C10"/>
  <c r="C6"/>
  <c r="H8"/>
  <c r="C13"/>
  <c r="C9"/>
  <c r="H5"/>
  <c r="T13"/>
  <c r="T12"/>
  <c r="T11"/>
  <c r="O15"/>
  <c r="O11"/>
  <c r="O19"/>
  <c r="O18"/>
  <c r="O14"/>
  <c r="T8"/>
  <c r="O20"/>
  <c r="T7"/>
  <c r="O7"/>
  <c r="T6"/>
  <c r="O8"/>
  <c r="T5"/>
  <c r="O17"/>
  <c r="O13"/>
  <c r="T9"/>
  <c r="O21"/>
  <c r="O16"/>
  <c r="O12"/>
  <c r="T10"/>
  <c r="O22"/>
  <c r="O9"/>
  <c r="O10"/>
  <c r="O6"/>
</calcChain>
</file>

<file path=xl/comments1.xml><?xml version="1.0" encoding="utf-8"?>
<comments xmlns="http://schemas.openxmlformats.org/spreadsheetml/2006/main">
  <authors>
    <author>k7499q</author>
    <author>k09-0275</author>
  </authors>
  <commentList>
    <comment ref="C2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高体連番号を入力して下さい。</t>
        </r>
      </text>
    </comment>
    <comment ref="U2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高体連番号を入力して下さい。</t>
        </r>
      </text>
    </comment>
    <comment ref="H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I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N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O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2.xml><?xml version="1.0" encoding="utf-8"?>
<comments xmlns="http://schemas.openxmlformats.org/spreadsheetml/2006/main">
  <authors>
    <author>k7499q</author>
    <author>k09-0275</author>
  </authors>
  <commentList>
    <comment ref="U2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高体連番号を入力して下さい。</t>
        </r>
      </text>
    </comment>
    <comment ref="H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I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N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O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3.xml><?xml version="1.0" encoding="utf-8"?>
<comments xmlns="http://schemas.openxmlformats.org/spreadsheetml/2006/main">
  <authors>
    <author>k09-0275</author>
  </authors>
  <commentList>
    <comment ref="D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F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R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T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</commentList>
</comments>
</file>

<file path=xl/sharedStrings.xml><?xml version="1.0" encoding="utf-8"?>
<sst xmlns="http://schemas.openxmlformats.org/spreadsheetml/2006/main" count="830" uniqueCount="296">
  <si>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</si>
  <si>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</si>
  <si>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</si>
  <si>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３</t>
  </si>
  <si>
    <t>４</t>
  </si>
  <si>
    <t>５</t>
  </si>
  <si>
    <t>６</t>
  </si>
  <si>
    <t>７</t>
  </si>
  <si>
    <t>８</t>
  </si>
  <si>
    <t>９</t>
  </si>
  <si>
    <t>１１</t>
    <phoneticPr fontId="2"/>
  </si>
  <si>
    <t>備考</t>
    <rPh sb="0" eb="2">
      <t>ビコウ</t>
    </rPh>
    <phoneticPr fontId="2"/>
  </si>
  <si>
    <t>出場生徒氏名一覧（マネージャー含む）</t>
    <rPh sb="0" eb="2">
      <t>シュツジョウ</t>
    </rPh>
    <rPh sb="2" eb="4">
      <t>セイト</t>
    </rPh>
    <rPh sb="4" eb="6">
      <t>シメイ</t>
    </rPh>
    <rPh sb="6" eb="8">
      <t>イチラン</t>
    </rPh>
    <rPh sb="15" eb="16">
      <t>フク</t>
    </rPh>
    <phoneticPr fontId="2"/>
  </si>
  <si>
    <t>学　校　対　抗</t>
    <rPh sb="0" eb="1">
      <t>ガク</t>
    </rPh>
    <rPh sb="2" eb="3">
      <t>コウ</t>
    </rPh>
    <rPh sb="4" eb="5">
      <t>ツイ</t>
    </rPh>
    <rPh sb="6" eb="7">
      <t>コウ</t>
    </rPh>
    <phoneticPr fontId="2"/>
  </si>
  <si>
    <t>個　人　対　抗</t>
    <rPh sb="0" eb="1">
      <t>コ</t>
    </rPh>
    <rPh sb="2" eb="3">
      <t>ジン</t>
    </rPh>
    <rPh sb="4" eb="5">
      <t>タイ</t>
    </rPh>
    <rPh sb="6" eb="7">
      <t>コウ</t>
    </rPh>
    <phoneticPr fontId="2"/>
  </si>
  <si>
    <t>氏　　名</t>
    <rPh sb="0" eb="1">
      <t>シ</t>
    </rPh>
    <rPh sb="3" eb="4">
      <t>メイ</t>
    </rPh>
    <phoneticPr fontId="2"/>
  </si>
  <si>
    <t>ＮO</t>
    <phoneticPr fontId="2"/>
  </si>
  <si>
    <t>１</t>
    <phoneticPr fontId="2"/>
  </si>
  <si>
    <t>２</t>
    <phoneticPr fontId="2"/>
  </si>
  <si>
    <t>コーチ</t>
    <phoneticPr fontId="2"/>
  </si>
  <si>
    <t>１</t>
    <phoneticPr fontId="2"/>
  </si>
  <si>
    <t>マネージャー</t>
    <phoneticPr fontId="2"/>
  </si>
  <si>
    <t>シ　ン　グ　ル　ス</t>
    <phoneticPr fontId="2"/>
  </si>
  <si>
    <t>ダ　ブ　ル　ス</t>
    <phoneticPr fontId="2"/>
  </si>
  <si>
    <t>１</t>
    <phoneticPr fontId="2"/>
  </si>
  <si>
    <t>２</t>
    <phoneticPr fontId="2"/>
  </si>
  <si>
    <t>人</t>
    <rPh sb="0" eb="1">
      <t>ヒト</t>
    </rPh>
    <phoneticPr fontId="2"/>
  </si>
  <si>
    <t>性別</t>
    <rPh sb="0" eb="2">
      <t>セイベツ</t>
    </rPh>
    <phoneticPr fontId="2"/>
  </si>
  <si>
    <t>２</t>
  </si>
  <si>
    <t>１０</t>
  </si>
  <si>
    <t>１１</t>
  </si>
  <si>
    <t>１２</t>
  </si>
  <si>
    <t>１３</t>
  </si>
  <si>
    <t>１４</t>
  </si>
  <si>
    <t>１５</t>
  </si>
  <si>
    <t>１６</t>
  </si>
  <si>
    <t>１４</t>
    <phoneticPr fontId="2"/>
  </si>
  <si>
    <t>１７</t>
  </si>
  <si>
    <t>１８</t>
  </si>
  <si>
    <t>１９</t>
  </si>
  <si>
    <t>２０</t>
  </si>
  <si>
    <t>１２</t>
    <phoneticPr fontId="2"/>
  </si>
  <si>
    <t>１３</t>
    <phoneticPr fontId="2"/>
  </si>
  <si>
    <t>１０</t>
    <phoneticPr fontId="2"/>
  </si>
  <si>
    <t>個人戦　　　　　　　の　 み             参　 加　　　　　　　　　　人 　数</t>
    <rPh sb="0" eb="3">
      <t>コジンセン</t>
    </rPh>
    <rPh sb="27" eb="28">
      <t>サン</t>
    </rPh>
    <rPh sb="30" eb="31">
      <t>カ</t>
    </rPh>
    <rPh sb="41" eb="42">
      <t>ヒト</t>
    </rPh>
    <rPh sb="44" eb="45">
      <t>スウ</t>
    </rPh>
    <phoneticPr fontId="2"/>
  </si>
  <si>
    <t>参　 加　　　　　　　　　　実人数</t>
    <rPh sb="0" eb="1">
      <t>サン</t>
    </rPh>
    <rPh sb="3" eb="4">
      <t>カ</t>
    </rPh>
    <rPh sb="14" eb="15">
      <t>ジツ</t>
    </rPh>
    <rPh sb="15" eb="17">
      <t>ニンズウ</t>
    </rPh>
    <phoneticPr fontId="2"/>
  </si>
  <si>
    <t>上記の者は標記大会に出場することを認めます。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2"/>
  </si>
  <si>
    <t>監　督</t>
    <rPh sb="0" eb="1">
      <t>ラン</t>
    </rPh>
    <rPh sb="2" eb="3">
      <t>ヨシ</t>
    </rPh>
    <phoneticPr fontId="2"/>
  </si>
  <si>
    <t>引率責任者名</t>
    <rPh sb="0" eb="2">
      <t>インソツ</t>
    </rPh>
    <rPh sb="2" eb="5">
      <t>セキニンシャ</t>
    </rPh>
    <rPh sb="5" eb="6">
      <t>ナ</t>
    </rPh>
    <phoneticPr fontId="2"/>
  </si>
  <si>
    <t>引率者名（全員記入）</t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</si>
  <si>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t>学  　校　　名</t>
    <rPh sb="0" eb="1">
      <t>ガク</t>
    </rPh>
    <rPh sb="4" eb="5">
      <t>コウ</t>
    </rPh>
    <rPh sb="7" eb="8">
      <t>メイ</t>
    </rPh>
    <phoneticPr fontId="2"/>
  </si>
  <si>
    <t>　氏　　　名</t>
    <rPh sb="1" eb="2">
      <t>シ</t>
    </rPh>
    <rPh sb="5" eb="6">
      <t>メイ</t>
    </rPh>
    <phoneticPr fontId="2"/>
  </si>
  <si>
    <t>区　　別</t>
    <rPh sb="0" eb="1">
      <t>ク</t>
    </rPh>
    <rPh sb="3" eb="4">
      <t>ベツ</t>
    </rPh>
    <phoneticPr fontId="2"/>
  </si>
  <si>
    <t>参加
種別
（○×）</t>
    <rPh sb="0" eb="2">
      <t>サンカ</t>
    </rPh>
    <rPh sb="3" eb="5">
      <t>シュベツ</t>
    </rPh>
    <phoneticPr fontId="2"/>
  </si>
  <si>
    <t>年</t>
    <rPh sb="0" eb="1">
      <t>ネン</t>
    </rPh>
    <phoneticPr fontId="2"/>
  </si>
  <si>
    <t>選　手</t>
    <rPh sb="0" eb="1">
      <t>セン</t>
    </rPh>
    <rPh sb="2" eb="3">
      <t>テ</t>
    </rPh>
    <phoneticPr fontId="2"/>
  </si>
  <si>
    <t>団体（○）</t>
    <rPh sb="0" eb="2">
      <t>ダンタイ</t>
    </rPh>
    <phoneticPr fontId="2"/>
  </si>
  <si>
    <t>個人（○）</t>
    <rPh sb="0" eb="2">
      <t>コジン</t>
    </rPh>
    <phoneticPr fontId="2"/>
  </si>
  <si>
    <t>抽選作業用シート</t>
    <rPh sb="0" eb="2">
      <t>チュウセン</t>
    </rPh>
    <rPh sb="2" eb="5">
      <t>サギョウヨウ</t>
    </rPh>
    <phoneticPr fontId="2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</si>
  <si>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2"/>
  </si>
  <si>
    <t>学校名</t>
    <rPh sb="0" eb="2">
      <t>ガッコウ</t>
    </rPh>
    <rPh sb="2" eb="3">
      <t>メイ</t>
    </rPh>
    <phoneticPr fontId="2"/>
  </si>
  <si>
    <t>略記</t>
    <rPh sb="0" eb="2">
      <t>リャッキ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</si>
  <si>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</si>
  <si>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</si>
  <si>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略記</t>
    <rPh sb="0" eb="1">
      <t>リャク</t>
    </rPh>
    <rPh sb="1" eb="2">
      <t>キ</t>
    </rPh>
    <phoneticPr fontId="2"/>
  </si>
  <si>
    <t>シングルス</t>
    <phoneticPr fontId="2"/>
  </si>
  <si>
    <t>名（同姓）</t>
    <rPh sb="0" eb="1">
      <t>ナ</t>
    </rPh>
    <rPh sb="2" eb="4">
      <t>ドウセイ</t>
    </rPh>
    <phoneticPr fontId="2"/>
  </si>
  <si>
    <t>同姓の有無</t>
    <rPh sb="0" eb="2">
      <t>ドウセイ</t>
    </rPh>
    <rPh sb="3" eb="5">
      <t>ウム</t>
    </rPh>
    <phoneticPr fontId="2"/>
  </si>
  <si>
    <t>ダブルス</t>
    <phoneticPr fontId="2"/>
  </si>
  <si>
    <t>三本松高等学校</t>
    <rPh sb="0" eb="3">
      <t>サンボンマツ</t>
    </rPh>
    <phoneticPr fontId="11"/>
  </si>
  <si>
    <t>（三本松）</t>
    <rPh sb="1" eb="4">
      <t>サンボンマツ</t>
    </rPh>
    <phoneticPr fontId="2"/>
  </si>
  <si>
    <t>津田高等学校</t>
    <rPh sb="0" eb="2">
      <t>ツダ</t>
    </rPh>
    <phoneticPr fontId="11"/>
  </si>
  <si>
    <t>（津田）</t>
    <rPh sb="1" eb="3">
      <t>ツダ</t>
    </rPh>
    <phoneticPr fontId="2"/>
  </si>
  <si>
    <t>石田高等学校</t>
    <rPh sb="0" eb="2">
      <t>イシダ</t>
    </rPh>
    <phoneticPr fontId="11"/>
  </si>
  <si>
    <t>（石田）</t>
    <rPh sb="1" eb="3">
      <t>イシダ</t>
    </rPh>
    <phoneticPr fontId="2"/>
  </si>
  <si>
    <t>三木高等学校</t>
    <rPh sb="0" eb="2">
      <t>ミキ</t>
    </rPh>
    <phoneticPr fontId="11"/>
  </si>
  <si>
    <t>（三木）</t>
    <rPh sb="1" eb="3">
      <t>ミキ</t>
    </rPh>
    <phoneticPr fontId="2"/>
  </si>
  <si>
    <t>高松北高等学校</t>
    <rPh sb="0" eb="2">
      <t>タカマツ</t>
    </rPh>
    <rPh sb="2" eb="3">
      <t>キタ</t>
    </rPh>
    <phoneticPr fontId="11"/>
  </si>
  <si>
    <t>（高松北）</t>
    <rPh sb="1" eb="4">
      <t>タカマツキタ</t>
    </rPh>
    <phoneticPr fontId="2"/>
  </si>
  <si>
    <t>高松東高等学校</t>
    <rPh sb="0" eb="2">
      <t>タカマツ</t>
    </rPh>
    <rPh sb="2" eb="3">
      <t>ヒガシ</t>
    </rPh>
    <phoneticPr fontId="11"/>
  </si>
  <si>
    <t>（高松東）</t>
    <rPh sb="1" eb="4">
      <t>タカマツヒガシ</t>
    </rPh>
    <phoneticPr fontId="2"/>
  </si>
  <si>
    <t>高松中央高等学校</t>
    <rPh sb="0" eb="2">
      <t>タカマツ</t>
    </rPh>
    <rPh sb="2" eb="4">
      <t>チュウオウ</t>
    </rPh>
    <phoneticPr fontId="11"/>
  </si>
  <si>
    <t>（高中央）</t>
    <rPh sb="1" eb="2">
      <t>タカ</t>
    </rPh>
    <rPh sb="2" eb="4">
      <t>チュウオウ</t>
    </rPh>
    <phoneticPr fontId="2"/>
  </si>
  <si>
    <t>高松商業高等学校</t>
    <rPh sb="0" eb="2">
      <t>タカマツ</t>
    </rPh>
    <rPh sb="2" eb="4">
      <t>ショウギョウ</t>
    </rPh>
    <phoneticPr fontId="11"/>
  </si>
  <si>
    <t>（高松商）</t>
    <rPh sb="1" eb="3">
      <t>タカマツ</t>
    </rPh>
    <rPh sb="3" eb="4">
      <t>ショウ</t>
    </rPh>
    <phoneticPr fontId="2"/>
  </si>
  <si>
    <t>高松高等学校</t>
    <rPh sb="0" eb="2">
      <t>タカマツ</t>
    </rPh>
    <phoneticPr fontId="11"/>
  </si>
  <si>
    <t>（高松）</t>
    <rPh sb="1" eb="3">
      <t>タカマツ</t>
    </rPh>
    <phoneticPr fontId="2"/>
  </si>
  <si>
    <t>高松第一高等学校</t>
    <rPh sb="0" eb="2">
      <t>タカマツ</t>
    </rPh>
    <rPh sb="2" eb="4">
      <t>ダイイチ</t>
    </rPh>
    <phoneticPr fontId="11"/>
  </si>
  <si>
    <t>（高松一）</t>
    <rPh sb="1" eb="3">
      <t>タカマツ</t>
    </rPh>
    <rPh sb="3" eb="4">
      <t>イチ</t>
    </rPh>
    <phoneticPr fontId="2"/>
  </si>
  <si>
    <t>高松桜井高等学校</t>
    <rPh sb="0" eb="2">
      <t>タカマツ</t>
    </rPh>
    <rPh sb="2" eb="4">
      <t>サクライ</t>
    </rPh>
    <phoneticPr fontId="11"/>
  </si>
  <si>
    <t>（高桜井）</t>
    <rPh sb="1" eb="2">
      <t>タカ</t>
    </rPh>
    <rPh sb="2" eb="4">
      <t>サクライ</t>
    </rPh>
    <phoneticPr fontId="2"/>
  </si>
  <si>
    <t>高松南高等学校</t>
    <rPh sb="0" eb="2">
      <t>タカマツ</t>
    </rPh>
    <rPh sb="2" eb="3">
      <t>ミナミ</t>
    </rPh>
    <phoneticPr fontId="11"/>
  </si>
  <si>
    <t>（高松南）</t>
    <rPh sb="1" eb="4">
      <t>タカマツミナミ</t>
    </rPh>
    <phoneticPr fontId="2"/>
  </si>
  <si>
    <t>香川中央高等学校</t>
    <rPh sb="0" eb="2">
      <t>カガワ</t>
    </rPh>
    <rPh sb="2" eb="4">
      <t>チュウオウ</t>
    </rPh>
    <phoneticPr fontId="11"/>
  </si>
  <si>
    <t>（香中央）</t>
    <rPh sb="1" eb="2">
      <t>カ</t>
    </rPh>
    <rPh sb="2" eb="4">
      <t>チュウオウ</t>
    </rPh>
    <phoneticPr fontId="2"/>
  </si>
  <si>
    <t>英明高等学校</t>
    <rPh sb="0" eb="2">
      <t>エイメイ</t>
    </rPh>
    <phoneticPr fontId="11"/>
  </si>
  <si>
    <t>（英明）</t>
    <rPh sb="1" eb="3">
      <t>エイメイ</t>
    </rPh>
    <phoneticPr fontId="2"/>
  </si>
  <si>
    <t>高松工芸高等学校</t>
    <rPh sb="0" eb="2">
      <t>タカマツ</t>
    </rPh>
    <rPh sb="2" eb="4">
      <t>コウゲイ</t>
    </rPh>
    <phoneticPr fontId="11"/>
  </si>
  <si>
    <t>（高工芸）</t>
    <rPh sb="1" eb="2">
      <t>タカ</t>
    </rPh>
    <rPh sb="2" eb="4">
      <t>コウゲイ</t>
    </rPh>
    <phoneticPr fontId="2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</si>
  <si>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13"/>
  </si>
  <si>
    <t>（大手高）</t>
    <rPh sb="1" eb="3">
      <t>オオテ</t>
    </rPh>
    <rPh sb="3" eb="4">
      <t>タカ</t>
    </rPh>
    <phoneticPr fontId="2"/>
  </si>
  <si>
    <t>香川誠陵高等学校</t>
    <rPh sb="0" eb="2">
      <t>カガワ</t>
    </rPh>
    <rPh sb="2" eb="3">
      <t>マコト</t>
    </rPh>
    <rPh sb="3" eb="4">
      <t>リョウ</t>
    </rPh>
    <phoneticPr fontId="13"/>
  </si>
  <si>
    <t>（香誠陵）</t>
    <rPh sb="1" eb="2">
      <t>カ</t>
    </rPh>
    <rPh sb="2" eb="3">
      <t>マコト</t>
    </rPh>
    <rPh sb="3" eb="4">
      <t>リョウ</t>
    </rPh>
    <phoneticPr fontId="2"/>
  </si>
  <si>
    <t>高松西高等学校</t>
    <rPh sb="0" eb="2">
      <t>タカマツ</t>
    </rPh>
    <rPh sb="2" eb="3">
      <t>ニシ</t>
    </rPh>
    <phoneticPr fontId="13"/>
  </si>
  <si>
    <t>（高松西）</t>
    <rPh sb="1" eb="4">
      <t>タカマツニシ</t>
    </rPh>
    <phoneticPr fontId="2"/>
  </si>
  <si>
    <t>農業経営高等学校</t>
    <rPh sb="0" eb="2">
      <t>ノウギョウ</t>
    </rPh>
    <rPh sb="2" eb="4">
      <t>ケイエイ</t>
    </rPh>
    <phoneticPr fontId="13"/>
  </si>
  <si>
    <t>（農経）</t>
    <rPh sb="1" eb="2">
      <t>ノウ</t>
    </rPh>
    <rPh sb="2" eb="3">
      <t>ケイ</t>
    </rPh>
    <phoneticPr fontId="2"/>
  </si>
  <si>
    <t>飯山高等学校</t>
    <rPh sb="0" eb="2">
      <t>ハンザン</t>
    </rPh>
    <phoneticPr fontId="13"/>
  </si>
  <si>
    <t>（飯山）</t>
    <rPh sb="1" eb="3">
      <t>ハンザン</t>
    </rPh>
    <phoneticPr fontId="2"/>
  </si>
  <si>
    <t>坂出高等学校</t>
    <rPh sb="0" eb="2">
      <t>サカイデ</t>
    </rPh>
    <phoneticPr fontId="13"/>
  </si>
  <si>
    <t>（坂出）</t>
    <rPh sb="1" eb="3">
      <t>サカイデ</t>
    </rPh>
    <phoneticPr fontId="2"/>
  </si>
  <si>
    <t>坂出商業高等学校</t>
    <rPh sb="0" eb="2">
      <t>サカイデ</t>
    </rPh>
    <rPh sb="2" eb="4">
      <t>ショウギョウ</t>
    </rPh>
    <phoneticPr fontId="13"/>
  </si>
  <si>
    <t>（坂出商）</t>
    <rPh sb="1" eb="3">
      <t>サカイデ</t>
    </rPh>
    <rPh sb="3" eb="4">
      <t>ショウ</t>
    </rPh>
    <phoneticPr fontId="2"/>
  </si>
  <si>
    <t>坂出第一高等学校</t>
    <rPh sb="0" eb="2">
      <t>サカイデ</t>
    </rPh>
    <rPh sb="2" eb="4">
      <t>ダイイチ</t>
    </rPh>
    <phoneticPr fontId="13"/>
  </si>
  <si>
    <t>（坂出一）</t>
    <rPh sb="1" eb="3">
      <t>サカイデ</t>
    </rPh>
    <rPh sb="3" eb="4">
      <t>イチ</t>
    </rPh>
    <phoneticPr fontId="2"/>
  </si>
  <si>
    <t>坂出工業高等学校</t>
    <rPh sb="0" eb="2">
      <t>サカイデ</t>
    </rPh>
    <rPh sb="2" eb="4">
      <t>コウギョウ</t>
    </rPh>
    <phoneticPr fontId="13"/>
  </si>
  <si>
    <t>（坂出工）</t>
    <rPh sb="1" eb="3">
      <t>サカイデ</t>
    </rPh>
    <rPh sb="3" eb="4">
      <t>コウ</t>
    </rPh>
    <phoneticPr fontId="2"/>
  </si>
  <si>
    <t>丸亀城西高等学校</t>
    <rPh sb="0" eb="2">
      <t>マルガメ</t>
    </rPh>
    <rPh sb="2" eb="4">
      <t>ジョウセイ</t>
    </rPh>
    <phoneticPr fontId="13"/>
  </si>
  <si>
    <t>（丸城西）</t>
    <rPh sb="1" eb="2">
      <t>マル</t>
    </rPh>
    <rPh sb="2" eb="3">
      <t>シロ</t>
    </rPh>
    <rPh sb="3" eb="4">
      <t>ニシ</t>
    </rPh>
    <phoneticPr fontId="2"/>
  </si>
  <si>
    <t>善通寺第一高等学校</t>
    <rPh sb="0" eb="3">
      <t>ゼンツウジ</t>
    </rPh>
    <rPh sb="3" eb="5">
      <t>ダイイチ</t>
    </rPh>
    <phoneticPr fontId="13"/>
  </si>
  <si>
    <t>（善一）</t>
    <rPh sb="1" eb="3">
      <t>ゼンイチ</t>
    </rPh>
    <phoneticPr fontId="2"/>
  </si>
  <si>
    <t>尽誠学園高等学校</t>
    <rPh sb="0" eb="4">
      <t>ジンセイガクエン</t>
    </rPh>
    <phoneticPr fontId="13"/>
  </si>
  <si>
    <t>（尽誠）</t>
    <rPh sb="1" eb="2">
      <t>ジン</t>
    </rPh>
    <rPh sb="2" eb="3">
      <t>マコト</t>
    </rPh>
    <phoneticPr fontId="2"/>
  </si>
  <si>
    <t>琴平高等学校</t>
    <rPh sb="0" eb="2">
      <t>コトヒラ</t>
    </rPh>
    <phoneticPr fontId="13"/>
  </si>
  <si>
    <t>（琴平）</t>
    <rPh sb="1" eb="3">
      <t>コトヒラ</t>
    </rPh>
    <phoneticPr fontId="2"/>
  </si>
  <si>
    <t>高瀬高等学校</t>
    <rPh sb="0" eb="2">
      <t>タカセ</t>
    </rPh>
    <phoneticPr fontId="13"/>
  </si>
  <si>
    <t>（高瀬）</t>
    <rPh sb="1" eb="3">
      <t>タカセ</t>
    </rPh>
    <phoneticPr fontId="2"/>
  </si>
  <si>
    <t>笠田高等学校</t>
    <rPh sb="0" eb="1">
      <t>カサ</t>
    </rPh>
    <rPh sb="1" eb="2">
      <t>タ</t>
    </rPh>
    <phoneticPr fontId="13"/>
  </si>
  <si>
    <t>（笠田）</t>
    <rPh sb="1" eb="2">
      <t>カサ</t>
    </rPh>
    <rPh sb="2" eb="3">
      <t>タ</t>
    </rPh>
    <phoneticPr fontId="2"/>
  </si>
  <si>
    <t>観音寺第一高等学校</t>
    <rPh sb="0" eb="3">
      <t>カンオンジ</t>
    </rPh>
    <rPh sb="3" eb="5">
      <t>ダイイチ</t>
    </rPh>
    <phoneticPr fontId="13"/>
  </si>
  <si>
    <t>（観一）</t>
    <rPh sb="1" eb="2">
      <t>カン</t>
    </rPh>
    <rPh sb="2" eb="3">
      <t>イチ</t>
    </rPh>
    <phoneticPr fontId="2"/>
  </si>
  <si>
    <t>香川高専高松キャンパス</t>
    <rPh sb="0" eb="2">
      <t>カガワ</t>
    </rPh>
    <rPh sb="2" eb="4">
      <t>コウセン</t>
    </rPh>
    <rPh sb="4" eb="6">
      <t>タカマツ</t>
    </rPh>
    <phoneticPr fontId="13"/>
  </si>
  <si>
    <t>（高専高）</t>
    <rPh sb="1" eb="3">
      <t>コウセン</t>
    </rPh>
    <rPh sb="3" eb="4">
      <t>タカ</t>
    </rPh>
    <phoneticPr fontId="2"/>
  </si>
  <si>
    <t>香川高専詫間キャンパス</t>
    <rPh sb="0" eb="2">
      <t>カガワ</t>
    </rPh>
    <rPh sb="2" eb="4">
      <t>コウセン</t>
    </rPh>
    <rPh sb="4" eb="6">
      <t>タクマ</t>
    </rPh>
    <phoneticPr fontId="13"/>
  </si>
  <si>
    <t>（高専詫）</t>
    <rPh sb="1" eb="3">
      <t>コウセン</t>
    </rPh>
    <rPh sb="3" eb="4">
      <t>タク</t>
    </rPh>
    <phoneticPr fontId="2"/>
  </si>
  <si>
    <t>選手１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</si>
  <si>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</si>
  <si>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</si>
  <si>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</si>
  <si>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</si>
  <si>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</si>
  <si>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</si>
  <si>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</si>
  <si>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○○</t>
    <phoneticPr fontId="2"/>
  </si>
  <si>
    <t>△△</t>
    <phoneticPr fontId="2"/>
  </si>
  <si>
    <t>選手1</t>
    <rPh sb="0" eb="2">
      <t>センシュ</t>
    </rPh>
    <phoneticPr fontId="2"/>
  </si>
  <si>
    <t>団体（○）</t>
  </si>
  <si>
    <t>団体（×）</t>
    <phoneticPr fontId="2"/>
  </si>
  <si>
    <t>個人（○）</t>
  </si>
  <si>
    <t>個人（×）</t>
    <phoneticPr fontId="2"/>
  </si>
  <si>
    <t>当該校職員</t>
    <rPh sb="0" eb="2">
      <t>トウガイ</t>
    </rPh>
    <rPh sb="2" eb="3">
      <t>コウ</t>
    </rPh>
    <rPh sb="3" eb="5">
      <t>ショクイン</t>
    </rPh>
    <phoneticPr fontId="2"/>
  </si>
  <si>
    <t>外部指導者</t>
    <rPh sb="0" eb="2">
      <t>ガイブ</t>
    </rPh>
    <rPh sb="2" eb="5">
      <t>シドウシャ</t>
    </rPh>
    <phoneticPr fontId="2"/>
  </si>
  <si>
    <t>生徒</t>
    <rPh sb="0" eb="2">
      <t>セイト</t>
    </rPh>
    <phoneticPr fontId="2"/>
  </si>
  <si>
    <t>同姓</t>
    <rPh sb="0" eb="2">
      <t>ドウセイ</t>
    </rPh>
    <phoneticPr fontId="2"/>
  </si>
  <si>
    <t>選手</t>
    <rPh sb="0" eb="2">
      <t>センシュ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</si>
  <si>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4" eb="45">
      <t>フク</t>
    </rPh>
    <phoneticPr fontId="2"/>
  </si>
  <si>
    <t>○</t>
  </si>
  <si>
    <t>○</t>
    <phoneticPr fontId="2"/>
  </si>
  <si>
    <t>１８</t>
    <phoneticPr fontId="2"/>
  </si>
  <si>
    <t>８</t>
    <phoneticPr fontId="2"/>
  </si>
  <si>
    <t>９</t>
    <phoneticPr fontId="2"/>
  </si>
  <si>
    <t>印</t>
    <rPh sb="0" eb="1">
      <t>イン</t>
    </rPh>
    <phoneticPr fontId="2"/>
  </si>
  <si>
    <t>学校長</t>
    <rPh sb="0" eb="2">
      <t>ガッコウ</t>
    </rPh>
    <rPh sb="2" eb="3">
      <t>チョウ</t>
    </rPh>
    <phoneticPr fontId="2"/>
  </si>
  <si>
    <t>選　手　名　簿　</t>
    <rPh sb="0" eb="1">
      <t>セン</t>
    </rPh>
    <rPh sb="2" eb="3">
      <t>テ</t>
    </rPh>
    <rPh sb="4" eb="5">
      <t>メイ</t>
    </rPh>
    <rPh sb="6" eb="7">
      <t>ボ</t>
    </rPh>
    <phoneticPr fontId="2"/>
  </si>
  <si>
    <t>（</t>
    <phoneticPr fontId="2"/>
  </si>
  <si>
    <t>）</t>
    <phoneticPr fontId="2"/>
  </si>
  <si>
    <t>監督</t>
    <rPh sb="0" eb="2">
      <t>カントク</t>
    </rPh>
    <phoneticPr fontId="2"/>
  </si>
  <si>
    <t>（例）</t>
    <rPh sb="1" eb="2">
      <t>レイ</t>
    </rPh>
    <phoneticPr fontId="2"/>
  </si>
  <si>
    <t>③</t>
    <phoneticPr fontId="2"/>
  </si>
  <si>
    <t>・・・・・・・・</t>
    <phoneticPr fontId="2"/>
  </si>
  <si>
    <t>②</t>
    <phoneticPr fontId="2"/>
  </si>
  <si>
    <t>①</t>
    <phoneticPr fontId="2"/>
  </si>
  <si>
    <t>三本松</t>
    <rPh sb="0" eb="3">
      <t>サンボンマツ</t>
    </rPh>
    <phoneticPr fontId="11"/>
  </si>
  <si>
    <t>津田</t>
    <rPh sb="0" eb="2">
      <t>ツダ</t>
    </rPh>
    <phoneticPr fontId="11"/>
  </si>
  <si>
    <t>石田</t>
    <rPh sb="0" eb="2">
      <t>イシダ</t>
    </rPh>
    <phoneticPr fontId="11"/>
  </si>
  <si>
    <t>三木</t>
    <rPh sb="0" eb="2">
      <t>ミキ</t>
    </rPh>
    <phoneticPr fontId="11"/>
  </si>
  <si>
    <t>高松北</t>
    <rPh sb="0" eb="2">
      <t>タカマツ</t>
    </rPh>
    <rPh sb="2" eb="3">
      <t>キタ</t>
    </rPh>
    <phoneticPr fontId="11"/>
  </si>
  <si>
    <t>高松東</t>
    <rPh sb="0" eb="2">
      <t>タカマツ</t>
    </rPh>
    <rPh sb="2" eb="3">
      <t>ヒガシ</t>
    </rPh>
    <phoneticPr fontId="11"/>
  </si>
  <si>
    <t>高松中央</t>
    <rPh sb="0" eb="2">
      <t>タカマツ</t>
    </rPh>
    <rPh sb="2" eb="4">
      <t>チュウオウ</t>
    </rPh>
    <phoneticPr fontId="11"/>
  </si>
  <si>
    <t>高松商業</t>
    <rPh sb="0" eb="2">
      <t>タカマツ</t>
    </rPh>
    <rPh sb="2" eb="4">
      <t>ショウギョウ</t>
    </rPh>
    <phoneticPr fontId="11"/>
  </si>
  <si>
    <t>高松</t>
    <rPh sb="0" eb="2">
      <t>タカマツ</t>
    </rPh>
    <phoneticPr fontId="11"/>
  </si>
  <si>
    <t>高松第一</t>
    <rPh sb="0" eb="2">
      <t>タカマツ</t>
    </rPh>
    <rPh sb="2" eb="4">
      <t>ダイイチ</t>
    </rPh>
    <phoneticPr fontId="11"/>
  </si>
  <si>
    <t>高松桜井</t>
    <rPh sb="0" eb="2">
      <t>タカマツ</t>
    </rPh>
    <rPh sb="2" eb="4">
      <t>サクライ</t>
    </rPh>
    <phoneticPr fontId="11"/>
  </si>
  <si>
    <t>高松南</t>
    <rPh sb="0" eb="2">
      <t>タカマツ</t>
    </rPh>
    <rPh sb="2" eb="3">
      <t>ミナミ</t>
    </rPh>
    <phoneticPr fontId="11"/>
  </si>
  <si>
    <t>香川中央</t>
    <rPh sb="0" eb="2">
      <t>カガワ</t>
    </rPh>
    <rPh sb="2" eb="4">
      <t>チュウオウ</t>
    </rPh>
    <phoneticPr fontId="11"/>
  </si>
  <si>
    <t>英明</t>
    <rPh sb="0" eb="2">
      <t>エイメイ</t>
    </rPh>
    <phoneticPr fontId="11"/>
  </si>
  <si>
    <t>高松工芸</t>
    <rPh sb="0" eb="2">
      <t>タカマツ</t>
    </rPh>
    <rPh sb="2" eb="4">
      <t>コウゲイ</t>
    </rPh>
    <phoneticPr fontId="11"/>
  </si>
  <si>
    <t>大手前高松</t>
    <rPh sb="0" eb="3">
      <t>オオテマエ</t>
    </rPh>
    <rPh sb="3" eb="5">
      <t>タカマツ</t>
    </rPh>
    <phoneticPr fontId="13"/>
  </si>
  <si>
    <t>香川誠陵</t>
    <rPh sb="0" eb="2">
      <t>カガワ</t>
    </rPh>
    <rPh sb="2" eb="3">
      <t>マコト</t>
    </rPh>
    <rPh sb="3" eb="4">
      <t>リョウ</t>
    </rPh>
    <phoneticPr fontId="13"/>
  </si>
  <si>
    <t>高松西</t>
    <rPh sb="0" eb="2">
      <t>タカマツ</t>
    </rPh>
    <rPh sb="2" eb="3">
      <t>ニシ</t>
    </rPh>
    <phoneticPr fontId="13"/>
  </si>
  <si>
    <t>農業経営</t>
    <rPh sb="0" eb="2">
      <t>ノウギョウ</t>
    </rPh>
    <rPh sb="2" eb="4">
      <t>ケイエイ</t>
    </rPh>
    <phoneticPr fontId="13"/>
  </si>
  <si>
    <t>飯山</t>
    <rPh sb="0" eb="2">
      <t>ハンザン</t>
    </rPh>
    <phoneticPr fontId="13"/>
  </si>
  <si>
    <t>坂出</t>
    <rPh sb="0" eb="2">
      <t>サカイデ</t>
    </rPh>
    <phoneticPr fontId="13"/>
  </si>
  <si>
    <t>坂出商業</t>
    <rPh sb="0" eb="2">
      <t>サカイデ</t>
    </rPh>
    <rPh sb="2" eb="4">
      <t>ショウギョウ</t>
    </rPh>
    <phoneticPr fontId="13"/>
  </si>
  <si>
    <t>坂出第一</t>
    <rPh sb="0" eb="2">
      <t>サカイデ</t>
    </rPh>
    <rPh sb="2" eb="4">
      <t>ダイイチ</t>
    </rPh>
    <phoneticPr fontId="13"/>
  </si>
  <si>
    <t>坂出工業</t>
    <rPh sb="0" eb="2">
      <t>サカイデ</t>
    </rPh>
    <rPh sb="2" eb="4">
      <t>コウギョウ</t>
    </rPh>
    <phoneticPr fontId="13"/>
  </si>
  <si>
    <t>丸亀城西</t>
    <rPh sb="0" eb="2">
      <t>マルガメ</t>
    </rPh>
    <rPh sb="2" eb="4">
      <t>ジョウセイ</t>
    </rPh>
    <phoneticPr fontId="13"/>
  </si>
  <si>
    <t>善通寺第一</t>
    <rPh sb="0" eb="3">
      <t>ゼンツウジ</t>
    </rPh>
    <rPh sb="3" eb="5">
      <t>ダイイチ</t>
    </rPh>
    <phoneticPr fontId="13"/>
  </si>
  <si>
    <t>尽誠学園</t>
    <rPh sb="0" eb="4">
      <t>ジンセイガクエン</t>
    </rPh>
    <phoneticPr fontId="13"/>
  </si>
  <si>
    <t>琴平</t>
    <rPh sb="0" eb="2">
      <t>コトヒラ</t>
    </rPh>
    <phoneticPr fontId="13"/>
  </si>
  <si>
    <t>高瀬</t>
    <rPh sb="0" eb="2">
      <t>タカセ</t>
    </rPh>
    <phoneticPr fontId="13"/>
  </si>
  <si>
    <t>笠田</t>
    <rPh sb="0" eb="1">
      <t>カサ</t>
    </rPh>
    <rPh sb="1" eb="2">
      <t>タ</t>
    </rPh>
    <phoneticPr fontId="13"/>
  </si>
  <si>
    <t>観音寺第一</t>
    <rPh sb="0" eb="3">
      <t>カンオンジ</t>
    </rPh>
    <rPh sb="3" eb="5">
      <t>ダイイチ</t>
    </rPh>
    <phoneticPr fontId="13"/>
  </si>
  <si>
    <t>香川高専高松</t>
    <rPh sb="0" eb="2">
      <t>カガワ</t>
    </rPh>
    <rPh sb="2" eb="4">
      <t>コウセン</t>
    </rPh>
    <rPh sb="4" eb="6">
      <t>タカマツ</t>
    </rPh>
    <phoneticPr fontId="13"/>
  </si>
  <si>
    <t>香川高専詫間</t>
    <rPh sb="0" eb="2">
      <t>カガワ</t>
    </rPh>
    <rPh sb="2" eb="4">
      <t>コウセン</t>
    </rPh>
    <rPh sb="4" eb="6">
      <t>タクマ</t>
    </rPh>
    <phoneticPr fontId="13"/>
  </si>
  <si>
    <t>プログラム用</t>
    <rPh sb="5" eb="6">
      <t>ヨウ</t>
    </rPh>
    <phoneticPr fontId="2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</si>
  <si>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2"/>
  </si>
  <si>
    <t>（寒川）</t>
    <rPh sb="1" eb="3">
      <t>サンガワ</t>
    </rPh>
    <phoneticPr fontId="2"/>
  </si>
  <si>
    <t>寒川</t>
    <rPh sb="0" eb="2">
      <t>サンガワ</t>
    </rPh>
    <phoneticPr fontId="2"/>
  </si>
  <si>
    <t>申請中</t>
    <rPh sb="0" eb="3">
      <t>シンセイチュウ</t>
    </rPh>
    <phoneticPr fontId="2"/>
  </si>
  <si>
    <t>小豆島中央高等学校</t>
    <rPh sb="0" eb="3">
      <t>ショウドシマ</t>
    </rPh>
    <rPh sb="3" eb="5">
      <t>チュウオウ</t>
    </rPh>
    <rPh sb="5" eb="7">
      <t>コウトウ</t>
    </rPh>
    <rPh sb="7" eb="9">
      <t>ガッコウ</t>
    </rPh>
    <phoneticPr fontId="11"/>
  </si>
  <si>
    <t>（小中央）</t>
    <rPh sb="1" eb="2">
      <t>ショウ</t>
    </rPh>
    <rPh sb="2" eb="4">
      <t>チュウオウ</t>
    </rPh>
    <phoneticPr fontId="2"/>
  </si>
  <si>
    <t>志度高校</t>
    <rPh sb="0" eb="2">
      <t>シド</t>
    </rPh>
    <rPh sb="2" eb="4">
      <t>コウコウ</t>
    </rPh>
    <phoneticPr fontId="11"/>
  </si>
  <si>
    <t>（志度）</t>
    <rPh sb="1" eb="3">
      <t>シド</t>
    </rPh>
    <phoneticPr fontId="2"/>
  </si>
  <si>
    <t>志度</t>
    <rPh sb="0" eb="2">
      <t>シド</t>
    </rPh>
    <phoneticPr fontId="11"/>
  </si>
  <si>
    <t>丸亀</t>
    <rPh sb="0" eb="2">
      <t>マルガメ</t>
    </rPh>
    <phoneticPr fontId="13"/>
  </si>
  <si>
    <t>（丸亀）</t>
    <rPh sb="1" eb="3">
      <t>マルガメ</t>
    </rPh>
    <phoneticPr fontId="2"/>
  </si>
  <si>
    <t>大手前丸亀高等学校</t>
    <rPh sb="0" eb="3">
      <t>オオテマエ</t>
    </rPh>
    <rPh sb="3" eb="5">
      <t>マルガメ</t>
    </rPh>
    <rPh sb="5" eb="7">
      <t>コウトウ</t>
    </rPh>
    <phoneticPr fontId="13"/>
  </si>
  <si>
    <t>（大手丸）</t>
    <rPh sb="1" eb="3">
      <t>オオテ</t>
    </rPh>
    <rPh sb="3" eb="4">
      <t>マル</t>
    </rPh>
    <phoneticPr fontId="2"/>
  </si>
  <si>
    <t>大手前丸亀</t>
    <rPh sb="0" eb="3">
      <t>オオテマエ</t>
    </rPh>
    <rPh sb="3" eb="5">
      <t>マルガメ</t>
    </rPh>
    <phoneticPr fontId="13"/>
  </si>
  <si>
    <t>藤井高等学校</t>
    <rPh sb="0" eb="2">
      <t>フジイ</t>
    </rPh>
    <rPh sb="2" eb="4">
      <t>コウトウ</t>
    </rPh>
    <phoneticPr fontId="13"/>
  </si>
  <si>
    <t>（藤井）</t>
    <rPh sb="1" eb="3">
      <t>フジイ</t>
    </rPh>
    <phoneticPr fontId="2"/>
  </si>
  <si>
    <t>藤井</t>
    <rPh sb="0" eb="2">
      <t>フジイ</t>
    </rPh>
    <phoneticPr fontId="13"/>
  </si>
  <si>
    <t>多度津高等学校</t>
    <rPh sb="0" eb="3">
      <t>タドツ</t>
    </rPh>
    <rPh sb="3" eb="5">
      <t>コウトウ</t>
    </rPh>
    <phoneticPr fontId="13"/>
  </si>
  <si>
    <t>（多度津）</t>
    <rPh sb="1" eb="4">
      <t>タドツ</t>
    </rPh>
    <phoneticPr fontId="2"/>
  </si>
  <si>
    <t>多度津</t>
    <rPh sb="0" eb="3">
      <t>タドツ</t>
    </rPh>
    <phoneticPr fontId="13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</si>
  <si>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13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</si>
  <si>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13"/>
  </si>
  <si>
    <t>（四香西）</t>
    <rPh sb="1" eb="2">
      <t>ヨン</t>
    </rPh>
    <rPh sb="2" eb="4">
      <t>コウザイ</t>
    </rPh>
    <phoneticPr fontId="2"/>
  </si>
  <si>
    <t>観音寺総合高等学校</t>
    <rPh sb="0" eb="3">
      <t>カンオンジ</t>
    </rPh>
    <rPh sb="3" eb="5">
      <t>ソウゴウ</t>
    </rPh>
    <rPh sb="5" eb="7">
      <t>コウトウ</t>
    </rPh>
    <phoneticPr fontId="13"/>
  </si>
  <si>
    <t>（観総合）</t>
    <rPh sb="1" eb="2">
      <t>カン</t>
    </rPh>
    <rPh sb="2" eb="4">
      <t>ソウゴウ</t>
    </rPh>
    <phoneticPr fontId="2"/>
  </si>
  <si>
    <t>観音寺総合</t>
    <rPh sb="0" eb="3">
      <t>カンオンジ</t>
    </rPh>
    <rPh sb="3" eb="5">
      <t>ソウゴウ</t>
    </rPh>
    <phoneticPr fontId="13"/>
  </si>
  <si>
    <t>聾学校</t>
    <rPh sb="0" eb="1">
      <t>ロウ</t>
    </rPh>
    <rPh sb="1" eb="3">
      <t>ガッコウ</t>
    </rPh>
    <phoneticPr fontId="13"/>
  </si>
  <si>
    <t>（聾）</t>
    <rPh sb="1" eb="2">
      <t>ロウ</t>
    </rPh>
    <phoneticPr fontId="2"/>
  </si>
  <si>
    <t>聾</t>
    <rPh sb="0" eb="1">
      <t>ロウ</t>
    </rPh>
    <phoneticPr fontId="13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</si>
  <si>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13"/>
  </si>
  <si>
    <t>（禅林）</t>
    <rPh sb="1" eb="3">
      <t>ゼンリン</t>
    </rPh>
    <phoneticPr fontId="2"/>
  </si>
  <si>
    <t>星槎国際高等学校</t>
    <rPh sb="0" eb="2">
      <t>セイサ</t>
    </rPh>
    <rPh sb="2" eb="4">
      <t>コクサイ</t>
    </rPh>
    <rPh sb="4" eb="6">
      <t>コウトウ</t>
    </rPh>
    <rPh sb="6" eb="8">
      <t>ガッコウ</t>
    </rPh>
    <phoneticPr fontId="13"/>
  </si>
  <si>
    <t>（星槎）</t>
    <rPh sb="1" eb="3">
      <t>セイサ</t>
    </rPh>
    <phoneticPr fontId="2"/>
  </si>
  <si>
    <t>星槎</t>
    <rPh sb="0" eb="2">
      <t>セイサ</t>
    </rPh>
    <phoneticPr fontId="2"/>
  </si>
  <si>
    <t>禅林</t>
    <rPh sb="0" eb="2">
      <t>ゼンリン</t>
    </rPh>
    <phoneticPr fontId="13"/>
  </si>
  <si>
    <t>小豆島中央</t>
    <rPh sb="0" eb="3">
      <t>ショウドシマ</t>
    </rPh>
    <rPh sb="3" eb="5">
      <t>チュウオウ</t>
    </rPh>
    <phoneticPr fontId="11"/>
  </si>
  <si>
    <t>高松　太郎</t>
    <rPh sb="0" eb="1">
      <t>タカ</t>
    </rPh>
    <rPh sb="1" eb="2">
      <t>マツ</t>
    </rPh>
    <rPh sb="3" eb="5">
      <t>タロウ</t>
    </rPh>
    <phoneticPr fontId="2"/>
  </si>
  <si>
    <t>観音寺　一郎</t>
    <rPh sb="0" eb="3">
      <t>カンオンジ</t>
    </rPh>
    <rPh sb="4" eb="6">
      <t>イチロウ</t>
    </rPh>
    <phoneticPr fontId="2"/>
  </si>
  <si>
    <t>観音寺第一</t>
    <rPh sb="0" eb="3">
      <t>カンオンジ</t>
    </rPh>
    <rPh sb="3" eb="5">
      <t>ダイイチ</t>
    </rPh>
    <phoneticPr fontId="2"/>
  </si>
  <si>
    <t>100234568</t>
    <phoneticPr fontId="2"/>
  </si>
  <si>
    <t>100234569</t>
  </si>
  <si>
    <t>100234570</t>
  </si>
  <si>
    <t>100234571</t>
  </si>
  <si>
    <t>100234572</t>
  </si>
  <si>
    <t>100234573</t>
  </si>
  <si>
    <t>1000234567</t>
    <phoneticPr fontId="2"/>
  </si>
  <si>
    <t>鹿島朝日</t>
    <rPh sb="0" eb="2">
      <t>カシマ</t>
    </rPh>
    <rPh sb="2" eb="4">
      <t>アサヒ</t>
    </rPh>
    <phoneticPr fontId="2"/>
  </si>
  <si>
    <t>村上</t>
    <rPh sb="0" eb="2">
      <t>ムラカミ</t>
    </rPh>
    <phoneticPr fontId="2"/>
  </si>
  <si>
    <t>（村上）</t>
    <rPh sb="1" eb="3">
      <t>ムラカミ</t>
    </rPh>
    <phoneticPr fontId="2"/>
  </si>
  <si>
    <t>（鹿朝日）</t>
    <rPh sb="1" eb="2">
      <t>シカ</t>
    </rPh>
    <rPh sb="2" eb="4">
      <t>アサヒ</t>
    </rPh>
    <phoneticPr fontId="2"/>
  </si>
  <si>
    <t>飯野　馨</t>
    <rPh sb="0" eb="2">
      <t>イイノ</t>
    </rPh>
    <rPh sb="3" eb="4">
      <t>カオル</t>
    </rPh>
    <phoneticPr fontId="2"/>
  </si>
  <si>
    <t>※男子部の女子マネージャーは、
男子としてカウントすること。</t>
    <rPh sb="1" eb="3">
      <t>ダンシ</t>
    </rPh>
    <rPh sb="3" eb="4">
      <t>ブ</t>
    </rPh>
    <rPh sb="5" eb="7">
      <t>ジョシ</t>
    </rPh>
    <rPh sb="16" eb="18">
      <t>ダンシ</t>
    </rPh>
    <phoneticPr fontId="2"/>
  </si>
  <si>
    <t>男</t>
    <rPh sb="0" eb="1">
      <t>オトコ</t>
    </rPh>
    <phoneticPr fontId="2"/>
  </si>
  <si>
    <t>番号</t>
    <rPh sb="0" eb="2">
      <t>バンゴウ</t>
    </rPh>
    <phoneticPr fontId="2"/>
  </si>
  <si>
    <t>種目
番号</t>
    <phoneticPr fontId="2"/>
  </si>
  <si>
    <t>観音寺　花子</t>
    <rPh sb="0" eb="3">
      <t>カンオンジ</t>
    </rPh>
    <rPh sb="4" eb="6">
      <t>ハナコ</t>
    </rPh>
    <phoneticPr fontId="2"/>
  </si>
  <si>
    <t>女</t>
    <rPh sb="0" eb="1">
      <t>オンナ</t>
    </rPh>
    <phoneticPr fontId="2"/>
  </si>
  <si>
    <t>女子</t>
    <rPh sb="0" eb="1">
      <t>ジョシ</t>
    </rPh>
    <phoneticPr fontId="2"/>
  </si>
  <si>
    <t>男子</t>
    <rPh sb="0" eb="2">
      <t>ダンシ</t>
    </rPh>
    <phoneticPr fontId="2"/>
  </si>
  <si>
    <t>ふりがな</t>
    <phoneticPr fontId="2"/>
  </si>
  <si>
    <t>○○　　○○</t>
    <phoneticPr fontId="2"/>
  </si>
  <si>
    <t>観音寺第一高等学校</t>
  </si>
  <si>
    <t>令和３年　　月　　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</si>
  <si>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有資格者については、備考欄左側に○印を入力する。
同姓がいる場合は、
　　　　　　そのことがわかるように備考欄の右側に入力する。</t>
    <rPh sb="10" eb="12">
      <t>ビコウ</t>
    </rPh>
    <rPh sb="12" eb="13">
      <t>ラン</t>
    </rPh>
    <rPh sb="13" eb="14">
      <t>ヒダリ</t>
    </rPh>
    <rPh sb="14" eb="15">
      <t>ガワ</t>
    </rPh>
    <rPh sb="17" eb="18">
      <t>シルシ</t>
    </rPh>
    <rPh sb="19" eb="21">
      <t>ニュウリョク</t>
    </rPh>
    <rPh sb="53" eb="55">
      <t>ビコウ</t>
    </rPh>
    <rPh sb="55" eb="56">
      <t>ラン</t>
    </rPh>
    <rPh sb="57" eb="59">
      <t>ミギガワ</t>
    </rPh>
    <rPh sb="60" eb="62">
      <t>ニュウリョク</t>
    </rPh>
    <phoneticPr fontId="2"/>
  </si>
  <si>
    <t>　　　監督・コーチを含む学校長が認めた引率者全員を記入のこと。　　女子の運営希望は（　　）書きにして下さい。</t>
    <rPh sb="12" eb="15">
      <t>ガッコウチョウ</t>
    </rPh>
    <rPh sb="16" eb="17">
      <t>ミト</t>
    </rPh>
    <rPh sb="19" eb="22">
      <t>インソツシャ</t>
    </rPh>
    <rPh sb="22" eb="24">
      <t>ゼンイン</t>
    </rPh>
    <rPh sb="25" eb="27">
      <t>キニュウ</t>
    </rPh>
    <rPh sb="33" eb="35">
      <t>ジョシ</t>
    </rPh>
    <rPh sb="36" eb="38">
      <t>ウンエイ</t>
    </rPh>
    <rPh sb="38" eb="40">
      <t>キボウ</t>
    </rPh>
    <rPh sb="45" eb="46">
      <t>ガ</t>
    </rPh>
    <rPh sb="50" eb="51">
      <t>クダ</t>
    </rPh>
    <phoneticPr fontId="2"/>
  </si>
  <si>
    <t>　○○　○○　　　△△　△△　　（ □□　□□ ）</t>
    <phoneticPr fontId="2"/>
  </si>
  <si>
    <t>氏</t>
    <rPh sb="0" eb="1">
      <t>シ</t>
    </rPh>
    <phoneticPr fontId="2"/>
  </si>
  <si>
    <t>名</t>
    <rPh sb="0" eb="1">
      <t>メイ</t>
    </rPh>
    <phoneticPr fontId="2"/>
  </si>
  <si>
    <t>区　　　　　別</t>
    <rPh sb="0" eb="1">
      <t>ク</t>
    </rPh>
    <rPh sb="6" eb="7">
      <t>ベツ</t>
    </rPh>
    <phoneticPr fontId="2"/>
  </si>
  <si>
    <t>　氏　　　　　　名</t>
    <rPh sb="1" eb="2">
      <t>シ</t>
    </rPh>
    <rPh sb="8" eb="9">
      <t>メイ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</si>
  <si>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
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5" eb="46">
      <t>フク</t>
    </rPh>
    <phoneticPr fontId="2"/>
  </si>
  <si>
    <t>　※男子部の女子マネージャーは、
　　 男子として数えてください。</t>
    <rPh sb="2" eb="4">
      <t>ダンシ</t>
    </rPh>
    <rPh sb="4" eb="5">
      <t>ブ</t>
    </rPh>
    <rPh sb="6" eb="8">
      <t>ジョシ</t>
    </rPh>
    <rPh sb="20" eb="22">
      <t>ダンシ</t>
    </rPh>
    <rPh sb="25" eb="26">
      <t>カゾ</t>
    </rPh>
    <phoneticPr fontId="2"/>
  </si>
  <si>
    <r>
      <t>引率者名　</t>
    </r>
    <r>
      <rPr>
        <b/>
        <sz val="12"/>
        <color rgb="FFFF0000"/>
        <rFont val="ＭＳ Ｐゴシック"/>
        <family val="3"/>
        <charset val="128"/>
      </rPr>
      <t>全員記入</t>
    </r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</si>
  <si>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r>
      <t>　　　監督・コーチを含む学校長が認めた引率者全員を記入のこと。　　女子の運営希望は</t>
    </r>
    <r>
      <rPr>
        <b/>
        <sz val="10"/>
        <color rgb="FFFF0000"/>
        <rFont val="ＭＳ Ｐゴシック"/>
        <family val="3"/>
        <charset val="128"/>
      </rPr>
      <t>（　　）</t>
    </r>
    <r>
      <rPr>
        <sz val="10"/>
        <color rgb="FFFF0000"/>
        <rFont val="ＭＳ Ｐゴシック"/>
        <family val="3"/>
        <charset val="128"/>
      </rPr>
      <t>書き</t>
    </r>
    <r>
      <rPr>
        <sz val="10"/>
        <rFont val="ＭＳ Ｐゴシック"/>
        <family val="3"/>
        <charset val="128"/>
      </rPr>
      <t>にして下さい。</t>
    </r>
    <rPh sb="12" eb="15">
      <t>ガッコウチョウ</t>
    </rPh>
    <rPh sb="16" eb="17">
      <t>ミト</t>
    </rPh>
    <rPh sb="19" eb="22">
      <t>インソツシャ</t>
    </rPh>
    <rPh sb="22" eb="24">
      <t>ゼンイン</t>
    </rPh>
    <rPh sb="25" eb="27">
      <t>キニュウ</t>
    </rPh>
    <rPh sb="33" eb="35">
      <t>ジョシ</t>
    </rPh>
    <rPh sb="36" eb="38">
      <t>ウンエイ</t>
    </rPh>
    <rPh sb="38" eb="40">
      <t>キボウ</t>
    </rPh>
    <rPh sb="45" eb="46">
      <t>ガ</t>
    </rPh>
    <rPh sb="50" eb="51">
      <t>クダ</t>
    </rPh>
    <phoneticPr fontId="2"/>
  </si>
  <si>
    <t>有資格者については、備考欄左側に○印を入力する。
同姓がいる場合は、そのことがわかるように備考欄の
右側に「同姓」と入力する。</t>
    <rPh sb="10" eb="12">
      <t>ビコウ</t>
    </rPh>
    <rPh sb="12" eb="13">
      <t>ラン</t>
    </rPh>
    <rPh sb="13" eb="14">
      <t>ヒダリ</t>
    </rPh>
    <rPh sb="14" eb="15">
      <t>ガワ</t>
    </rPh>
    <rPh sb="17" eb="18">
      <t>シルシ</t>
    </rPh>
    <rPh sb="19" eb="21">
      <t>ニュウリョク</t>
    </rPh>
    <rPh sb="52" eb="53">
      <t>ガワ</t>
    </rPh>
    <rPh sb="55" eb="57">
      <t>ドウセイ</t>
    </rPh>
    <rPh sb="59" eb="61">
      <t>ニュウリョク</t>
    </rPh>
    <phoneticPr fontId="2"/>
  </si>
  <si>
    <r>
      <t>　　　監督・コーチを含む学校長が認めた引率者全員を記入のこと。　　男子の運営希望は</t>
    </r>
    <r>
      <rPr>
        <b/>
        <sz val="10"/>
        <color rgb="FFFF0000"/>
        <rFont val="ＭＳ Ｐゴシック"/>
        <family val="3"/>
        <charset val="128"/>
      </rPr>
      <t>（　　）書き</t>
    </r>
    <r>
      <rPr>
        <sz val="10"/>
        <rFont val="ＭＳ Ｐゴシック"/>
        <family val="3"/>
        <charset val="128"/>
      </rPr>
      <t>にして下さい。</t>
    </r>
    <rPh sb="12" eb="15">
      <t>ガッコウチョウ</t>
    </rPh>
    <rPh sb="16" eb="17">
      <t>ミト</t>
    </rPh>
    <rPh sb="19" eb="22">
      <t>インソツシャ</t>
    </rPh>
    <rPh sb="22" eb="24">
      <t>ゼンイン</t>
    </rPh>
    <rPh sb="25" eb="27">
      <t>キニュウ</t>
    </rPh>
    <rPh sb="33" eb="35">
      <t>ダンシ</t>
    </rPh>
    <rPh sb="36" eb="38">
      <t>ウンエイ</t>
    </rPh>
    <rPh sb="38" eb="40">
      <t>キボウ</t>
    </rPh>
    <rPh sb="45" eb="46">
      <t>ガ</t>
    </rPh>
    <rPh sb="50" eb="51">
      <t>クダ</t>
    </rPh>
    <phoneticPr fontId="2"/>
  </si>
  <si>
    <t>種目
番号</t>
    <phoneticPr fontId="2"/>
  </si>
  <si>
    <t>高体連
番号</t>
    <rPh sb="0" eb="2">
      <t>コウタイレン</t>
    </rPh>
    <rPh sb="4" eb="6">
      <t>バンゴウ</t>
    </rPh>
    <phoneticPr fontId="2"/>
  </si>
  <si>
    <t>学校対抗参加チームは、プログラム用シート</t>
    <rPh sb="0" eb="2">
      <t>ガッコウ</t>
    </rPh>
    <rPh sb="2" eb="4">
      <t>タイコウ</t>
    </rPh>
    <rPh sb="4" eb="6">
      <t>サンカ</t>
    </rPh>
    <rPh sb="16" eb="17">
      <t>ヨウ</t>
    </rPh>
    <phoneticPr fontId="2"/>
  </si>
  <si>
    <t>をメールで送信願います。</t>
    <rPh sb="5" eb="7">
      <t>ソウシン</t>
    </rPh>
    <rPh sb="7" eb="8">
      <t>ネガ</t>
    </rPh>
    <phoneticPr fontId="2"/>
  </si>
  <si>
    <t>部活動指導員</t>
    <rPh sb="0" eb="6">
      <t>ブカツドウシドウイン</t>
    </rPh>
    <phoneticPr fontId="2"/>
  </si>
  <si>
    <t>令和５年度第６３回香川県高等学校総合体育大会バドミントン競技　参加申込書</t>
    <rPh sb="0" eb="2">
      <t>レイワ</t>
    </rPh>
    <rPh sb="3" eb="5">
      <t>ネンド</t>
    </rPh>
    <rPh sb="5" eb="6">
      <t>ダイ</t>
    </rPh>
    <rPh sb="8" eb="9">
      <t>カイ</t>
    </rPh>
    <rPh sb="9" eb="12">
      <t>カガワケン</t>
    </rPh>
    <rPh sb="12" eb="14">
      <t>コウトウ</t>
    </rPh>
    <rPh sb="14" eb="16">
      <t>ガッコウ</t>
    </rPh>
    <rPh sb="16" eb="18">
      <t>ソウゴウ</t>
    </rPh>
    <rPh sb="18" eb="20">
      <t>タイイク</t>
    </rPh>
    <rPh sb="20" eb="22">
      <t>タイカイ</t>
    </rPh>
    <rPh sb="28" eb="30">
      <t>キョウギ</t>
    </rPh>
    <rPh sb="31" eb="33">
      <t>サンカ</t>
    </rPh>
    <rPh sb="33" eb="36">
      <t>モウシコミショ</t>
    </rPh>
    <phoneticPr fontId="2"/>
  </si>
  <si>
    <t>令和５年　　月　　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</si>
  <si>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プログラム用メンバー表の提出は、メールでの返信をお願いします。</t>
    <phoneticPr fontId="2"/>
  </si>
  <si>
    <t>チームの抱負は必要ありません。</t>
    <rPh sb="4" eb="6">
      <t>ホウフ</t>
    </rPh>
    <rPh sb="7" eb="9">
      <t>ヒツヨウ</t>
    </rPh>
    <phoneticPr fontId="2"/>
  </si>
  <si>
    <t>メ－ルアドレス　ti0451@kagawa-edu.jp</t>
    <phoneticPr fontId="2"/>
  </si>
  <si>
    <t>山本　敏雄　まで</t>
    <rPh sb="0" eb="2">
      <t>ヤマモト</t>
    </rPh>
    <rPh sb="3" eb="5">
      <t>トシオ</t>
    </rPh>
    <phoneticPr fontId="2"/>
  </si>
  <si>
    <t>　ti0451@kagawa-edu.jp</t>
    <phoneticPr fontId="2"/>
  </si>
  <si>
    <t>山本敏雄　まで</t>
    <rPh sb="0" eb="2">
      <t>ヤマモト</t>
    </rPh>
    <rPh sb="2" eb="4">
      <t>トシオ</t>
    </rPh>
    <phoneticPr fontId="2"/>
  </si>
  <si>
    <t>山本敏雄　まで</t>
    <phoneticPr fontId="2"/>
  </si>
</sst>
</file>

<file path=xl/styles.xml><?xml version="1.0" encoding="utf-8"?>
<styleSheet xmlns="http://schemas.openxmlformats.org/spreadsheetml/2006/main">
  <numFmts count="1">
    <numFmt numFmtId="176" formatCode="#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52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7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0" fillId="0" borderId="0" xfId="0" applyNumberFormat="1" applyAlignment="1"/>
    <xf numFmtId="176" fontId="7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Fill="1" applyAlignment="1"/>
    <xf numFmtId="176" fontId="0" fillId="2" borderId="0" xfId="0" applyNumberFormat="1" applyFill="1" applyAlignment="1"/>
    <xf numFmtId="176" fontId="12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 shrinkToFit="1"/>
    </xf>
    <xf numFmtId="176" fontId="0" fillId="3" borderId="0" xfId="0" applyNumberFormat="1" applyFill="1" applyAlignment="1"/>
    <xf numFmtId="176" fontId="12" fillId="3" borderId="0" xfId="0" applyNumberFormat="1" applyFont="1" applyFill="1" applyAlignment="1">
      <alignment horizontal="center" vertical="center"/>
    </xf>
    <xf numFmtId="176" fontId="7" fillId="3" borderId="0" xfId="0" applyNumberFormat="1" applyFont="1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 shrinkToFit="1"/>
    </xf>
    <xf numFmtId="176" fontId="0" fillId="0" borderId="0" xfId="0" applyNumberFormat="1" applyAlignment="1">
      <alignment horizontal="center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distributed" vertical="center" justifyLastLine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9" xfId="0" quotePrefix="1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20" xfId="0" quotePrefix="1" applyFont="1" applyBorder="1" applyAlignment="1">
      <alignment vertical="center"/>
    </xf>
    <xf numFmtId="0" fontId="5" fillId="0" borderId="22" xfId="0" quotePrefix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5" fillId="0" borderId="22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5" fillId="0" borderId="47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49" xfId="0" quotePrefix="1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19" xfId="0" quotePrefix="1" applyFont="1" applyBorder="1" applyAlignment="1">
      <alignment vertical="center"/>
    </xf>
    <xf numFmtId="0" fontId="5" fillId="0" borderId="50" xfId="0" quotePrefix="1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quotePrefix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0" fillId="0" borderId="55" xfId="0" applyBorder="1" applyAlignment="1">
      <alignment horizontal="center" vertical="center"/>
    </xf>
    <xf numFmtId="0" fontId="0" fillId="0" borderId="5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9" xfId="0" applyBorder="1" applyAlignment="1">
      <alignment horizontal="center" vertical="distributed" textRotation="255" justifyLastLine="1"/>
    </xf>
    <xf numFmtId="0" fontId="2" fillId="0" borderId="59" xfId="0" applyFont="1" applyBorder="1" applyAlignment="1">
      <alignment horizontal="center" vertical="center" wrapText="1" shrinkToFit="1"/>
    </xf>
    <xf numFmtId="0" fontId="0" fillId="0" borderId="59" xfId="0" applyBorder="1" applyAlignment="1">
      <alignment horizontal="centerContinuous" vertical="center"/>
    </xf>
    <xf numFmtId="0" fontId="0" fillId="0" borderId="59" xfId="0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0" fillId="0" borderId="0" xfId="0" applyBorder="1" applyAlignment="1">
      <alignment horizontal="center" vertical="distributed" textRotation="255" justifyLastLine="1"/>
    </xf>
    <xf numFmtId="0" fontId="2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12" fillId="0" borderId="55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 shrinkToFit="1"/>
      <protection locked="0"/>
    </xf>
    <xf numFmtId="0" fontId="5" fillId="0" borderId="62" xfId="0" applyFont="1" applyBorder="1" applyAlignment="1" applyProtection="1">
      <alignment horizontal="center" vertical="center" shrinkToFit="1"/>
      <protection locked="0"/>
    </xf>
    <xf numFmtId="0" fontId="6" fillId="0" borderId="61" xfId="0" applyFont="1" applyBorder="1" applyAlignment="1" applyProtection="1">
      <alignment horizontal="center" vertical="center" wrapText="1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66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49" fontId="10" fillId="0" borderId="67" xfId="0" quotePrefix="1" applyNumberFormat="1" applyFont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 shrinkToFit="1"/>
    </xf>
    <xf numFmtId="49" fontId="10" fillId="0" borderId="68" xfId="0" applyNumberFormat="1" applyFont="1" applyBorder="1" applyAlignment="1">
      <alignment vertical="center" shrinkToFit="1"/>
    </xf>
    <xf numFmtId="49" fontId="10" fillId="0" borderId="67" xfId="0" applyNumberFormat="1" applyFont="1" applyBorder="1" applyAlignment="1">
      <alignment horizontal="center" vertical="center" shrinkToFit="1"/>
    </xf>
    <xf numFmtId="49" fontId="5" fillId="0" borderId="57" xfId="0" applyNumberFormat="1" applyFont="1" applyBorder="1" applyAlignment="1">
      <alignment horizontal="center" vertical="center" shrinkToFit="1"/>
    </xf>
    <xf numFmtId="49" fontId="5" fillId="0" borderId="58" xfId="0" applyNumberFormat="1" applyFont="1" applyBorder="1" applyAlignment="1">
      <alignment horizontal="center" vertical="center" shrinkToFit="1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10" fillId="0" borderId="57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vertical="center" shrinkToFit="1"/>
      <protection locked="0"/>
    </xf>
    <xf numFmtId="49" fontId="5" fillId="0" borderId="57" xfId="0" applyNumberFormat="1" applyFont="1" applyBorder="1" applyAlignment="1" applyProtection="1">
      <alignment horizontal="center" vertical="center" shrinkToFit="1"/>
      <protection locked="0"/>
    </xf>
    <xf numFmtId="49" fontId="5" fillId="0" borderId="58" xfId="0" applyNumberFormat="1" applyFont="1" applyBorder="1" applyAlignment="1" applyProtection="1">
      <alignment horizontal="center" vertical="center" shrinkToFit="1"/>
      <protection locked="0"/>
    </xf>
    <xf numFmtId="49" fontId="10" fillId="0" borderId="57" xfId="0" applyNumberFormat="1" applyFont="1" applyBorder="1" applyAlignment="1" applyProtection="1">
      <alignment vertical="center" shrinkToFit="1"/>
      <protection locked="0"/>
    </xf>
    <xf numFmtId="0" fontId="5" fillId="0" borderId="7" xfId="0" applyFont="1" applyBorder="1" applyAlignment="1">
      <alignment horizontal="center" vertical="center" shrinkToFit="1"/>
    </xf>
    <xf numFmtId="57" fontId="0" fillId="0" borderId="8" xfId="0" applyNumberFormat="1" applyBorder="1" applyAlignment="1" applyProtection="1">
      <alignment horizontal="center" vertical="center" shrinkToFit="1"/>
      <protection locked="0"/>
    </xf>
    <xf numFmtId="57" fontId="0" fillId="0" borderId="7" xfId="0" applyNumberFormat="1" applyBorder="1" applyAlignment="1" applyProtection="1">
      <alignment horizontal="center" vertical="center" shrinkToFit="1"/>
      <protection locked="0"/>
    </xf>
    <xf numFmtId="57" fontId="0" fillId="0" borderId="47" xfId="0" applyNumberForma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57" fontId="0" fillId="0" borderId="7" xfId="0" applyNumberFormat="1" applyBorder="1" applyAlignment="1" applyProtection="1">
      <alignment vertical="center" shrinkToFit="1"/>
      <protection locked="0"/>
    </xf>
    <xf numFmtId="57" fontId="0" fillId="0" borderId="8" xfId="0" applyNumberFormat="1" applyBorder="1" applyAlignment="1">
      <alignment horizontal="center" vertical="center" shrinkToFit="1"/>
    </xf>
    <xf numFmtId="57" fontId="0" fillId="0" borderId="7" xfId="0" applyNumberForma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57" fontId="0" fillId="0" borderId="47" xfId="0" applyNumberFormat="1" applyBorder="1" applyAlignment="1">
      <alignment vertical="center" shrinkToFit="1"/>
    </xf>
    <xf numFmtId="0" fontId="0" fillId="0" borderId="69" xfId="0" quotePrefix="1" applyBorder="1" applyAlignment="1">
      <alignment horizontal="center" vertical="center"/>
    </xf>
    <xf numFmtId="0" fontId="0" fillId="0" borderId="70" xfId="0" applyFont="1" applyBorder="1" applyAlignment="1">
      <alignment horizontal="center" vertical="center" wrapText="1"/>
    </xf>
    <xf numFmtId="0" fontId="0" fillId="0" borderId="7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shrinkToFit="1"/>
    </xf>
    <xf numFmtId="0" fontId="9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 vertical="top" wrapText="1" shrinkToFit="1"/>
    </xf>
    <xf numFmtId="0" fontId="6" fillId="0" borderId="0" xfId="0" applyFont="1" applyBorder="1" applyAlignment="1">
      <alignment horizontal="center" vertical="top" shrinkToFit="1"/>
    </xf>
    <xf numFmtId="0" fontId="23" fillId="0" borderId="0" xfId="0" quotePrefix="1" applyFont="1" applyFill="1" applyBorder="1" applyAlignment="1">
      <alignment vertical="top"/>
    </xf>
    <xf numFmtId="0" fontId="23" fillId="0" borderId="0" xfId="0" applyFont="1" applyFill="1" applyBorder="1" applyAlignment="1">
      <alignment vertical="top"/>
    </xf>
    <xf numFmtId="0" fontId="0" fillId="0" borderId="69" xfId="0" applyNumberFormat="1" applyBorder="1" applyAlignment="1">
      <alignment horizontal="center" vertical="center" shrinkToFi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57" fontId="0" fillId="6" borderId="7" xfId="0" applyNumberFormat="1" applyFill="1" applyBorder="1" applyAlignment="1" applyProtection="1">
      <alignment horizontal="center" vertical="center" shrinkToFit="1"/>
      <protection locked="0"/>
    </xf>
    <xf numFmtId="57" fontId="0" fillId="0" borderId="7" xfId="0" applyNumberFormat="1" applyFill="1" applyBorder="1" applyAlignment="1" applyProtection="1">
      <alignment horizontal="center" vertical="center" shrinkToFit="1"/>
      <protection locked="0"/>
    </xf>
    <xf numFmtId="0" fontId="5" fillId="6" borderId="19" xfId="0" quotePrefix="1" applyFont="1" applyFill="1" applyBorder="1" applyAlignment="1">
      <alignment horizontal="center" vertical="center"/>
    </xf>
    <xf numFmtId="0" fontId="5" fillId="6" borderId="7" xfId="0" applyFont="1" applyFill="1" applyBorder="1" applyAlignment="1" applyProtection="1">
      <alignment horizontal="center" vertical="center"/>
      <protection locked="0"/>
    </xf>
    <xf numFmtId="49" fontId="10" fillId="6" borderId="5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98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/>
    </xf>
    <xf numFmtId="57" fontId="0" fillId="6" borderId="7" xfId="0" applyNumberFormat="1" applyFill="1" applyBorder="1" applyAlignment="1">
      <alignment horizontal="center" vertical="center" shrinkToFit="1"/>
    </xf>
    <xf numFmtId="49" fontId="10" fillId="6" borderId="57" xfId="0" applyNumberFormat="1" applyFont="1" applyFill="1" applyBorder="1" applyAlignment="1">
      <alignment horizontal="center" vertical="center" shrinkToFit="1"/>
    </xf>
    <xf numFmtId="0" fontId="5" fillId="0" borderId="13" xfId="0" quotePrefix="1" applyFont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horizontal="center" vertical="center" shrinkToFit="1"/>
      <protection locked="0"/>
    </xf>
    <xf numFmtId="0" fontId="5" fillId="0" borderId="91" xfId="0" applyFont="1" applyBorder="1" applyAlignment="1">
      <alignment horizontal="center" vertical="center"/>
    </xf>
    <xf numFmtId="176" fontId="0" fillId="0" borderId="0" xfId="0" applyNumberFormat="1" applyAlignment="1">
      <alignment shrinkToFit="1"/>
    </xf>
    <xf numFmtId="176" fontId="6" fillId="0" borderId="0" xfId="0" applyNumberFormat="1" applyFont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116" xfId="0" quotePrefix="1" applyFont="1" applyBorder="1" applyAlignment="1">
      <alignment horizontal="center" vertical="center"/>
    </xf>
    <xf numFmtId="0" fontId="5" fillId="0" borderId="117" xfId="0" applyFont="1" applyBorder="1" applyAlignment="1" applyProtection="1">
      <alignment horizontal="center" vertical="center" shrinkToFit="1"/>
      <protection locked="0"/>
    </xf>
    <xf numFmtId="0" fontId="5" fillId="0" borderId="118" xfId="0" applyFont="1" applyBorder="1" applyAlignment="1" applyProtection="1">
      <alignment horizontal="center" vertical="center" shrinkToFit="1"/>
      <protection locked="0"/>
    </xf>
    <xf numFmtId="0" fontId="6" fillId="0" borderId="117" xfId="0" applyFont="1" applyBorder="1" applyAlignment="1" applyProtection="1">
      <alignment horizontal="center" vertical="center" wrapText="1"/>
      <protection locked="0"/>
    </xf>
    <xf numFmtId="0" fontId="6" fillId="0" borderId="119" xfId="0" applyFont="1" applyBorder="1" applyAlignment="1" applyProtection="1">
      <alignment horizontal="center" vertical="center"/>
      <protection locked="0"/>
    </xf>
    <xf numFmtId="0" fontId="5" fillId="0" borderId="120" xfId="0" applyFont="1" applyBorder="1" applyAlignment="1" applyProtection="1">
      <alignment horizontal="center" vertical="center" shrinkToFit="1"/>
      <protection locked="0"/>
    </xf>
    <xf numFmtId="0" fontId="5" fillId="0" borderId="121" xfId="0" applyFont="1" applyBorder="1" applyAlignment="1" applyProtection="1">
      <alignment horizontal="center" vertical="center" shrinkToFit="1"/>
      <protection locked="0"/>
    </xf>
    <xf numFmtId="0" fontId="6" fillId="0" borderId="122" xfId="0" applyFont="1" applyBorder="1" applyAlignment="1" applyProtection="1">
      <alignment horizontal="center" vertical="center" wrapText="1"/>
      <protection locked="0"/>
    </xf>
    <xf numFmtId="0" fontId="6" fillId="0" borderId="123" xfId="0" applyFont="1" applyBorder="1" applyAlignment="1" applyProtection="1">
      <alignment horizontal="center" vertical="center"/>
      <protection locked="0"/>
    </xf>
    <xf numFmtId="176" fontId="0" fillId="2" borderId="0" xfId="0" applyNumberFormat="1" applyFill="1" applyAlignment="1">
      <alignment shrinkToFit="1"/>
    </xf>
    <xf numFmtId="176" fontId="0" fillId="3" borderId="0" xfId="0" applyNumberFormat="1" applyFill="1" applyAlignment="1">
      <alignment shrinkToFi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5" fillId="0" borderId="19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20" fillId="0" borderId="0" xfId="0" quotePrefix="1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6" fillId="0" borderId="77" xfId="0" applyFont="1" applyBorder="1" applyAlignment="1">
      <alignment horizontal="center" vertical="center"/>
    </xf>
    <xf numFmtId="0" fontId="15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5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12" fillId="0" borderId="98" xfId="0" applyFont="1" applyBorder="1" applyAlignment="1">
      <alignment horizontal="center" vertical="center" shrinkToFit="1"/>
    </xf>
    <xf numFmtId="0" fontId="12" fillId="0" borderId="104" xfId="0" applyFont="1" applyBorder="1" applyAlignment="1">
      <alignment horizontal="center" vertical="center" shrinkToFit="1"/>
    </xf>
    <xf numFmtId="0" fontId="12" fillId="0" borderId="105" xfId="0" applyFont="1" applyBorder="1" applyAlignment="1">
      <alignment horizontal="center" vertical="center" shrinkToFit="1"/>
    </xf>
    <xf numFmtId="0" fontId="6" fillId="0" borderId="75" xfId="0" applyFont="1" applyBorder="1" applyAlignment="1" applyProtection="1">
      <alignment horizontal="center" vertical="center" textRotation="255"/>
      <protection locked="0"/>
    </xf>
    <xf numFmtId="0" fontId="6" fillId="0" borderId="76" xfId="0" applyFont="1" applyBorder="1" applyAlignment="1" applyProtection="1">
      <alignment horizontal="center" vertical="center" textRotation="255"/>
      <protection locked="0"/>
    </xf>
    <xf numFmtId="0" fontId="16" fillId="0" borderId="59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5" fillId="0" borderId="55" xfId="0" applyFont="1" applyBorder="1" applyAlignment="1">
      <alignment horizontal="left" vertical="center"/>
    </xf>
    <xf numFmtId="0" fontId="5" fillId="0" borderId="77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top" wrapText="1" shrinkToFit="1"/>
    </xf>
    <xf numFmtId="0" fontId="6" fillId="0" borderId="0" xfId="0" applyFont="1" applyBorder="1" applyAlignment="1">
      <alignment horizontal="center" vertical="top" shrinkToFit="1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0" xfId="0" quotePrefix="1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9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12" fillId="0" borderId="98" xfId="0" applyFont="1" applyBorder="1" applyAlignment="1" applyProtection="1">
      <alignment horizontal="center" vertical="center" shrinkToFit="1"/>
      <protection locked="0"/>
    </xf>
    <xf numFmtId="0" fontId="12" fillId="0" borderId="104" xfId="0" applyFont="1" applyBorder="1" applyAlignment="1" applyProtection="1">
      <alignment horizontal="center" vertical="center" shrinkToFit="1"/>
      <protection locked="0"/>
    </xf>
    <xf numFmtId="0" fontId="12" fillId="0" borderId="105" xfId="0" applyFont="1" applyBorder="1" applyAlignment="1" applyProtection="1">
      <alignment horizontal="center" vertical="center" shrinkToFit="1"/>
      <protection locked="0"/>
    </xf>
    <xf numFmtId="0" fontId="16" fillId="0" borderId="78" xfId="0" applyFont="1" applyBorder="1" applyAlignment="1">
      <alignment horizontal="center"/>
    </xf>
    <xf numFmtId="0" fontId="16" fillId="0" borderId="79" xfId="0" applyFont="1" applyBorder="1" applyAlignment="1">
      <alignment horizontal="center"/>
    </xf>
    <xf numFmtId="0" fontId="16" fillId="0" borderId="115" xfId="0" applyFont="1" applyBorder="1" applyAlignment="1">
      <alignment horizontal="center"/>
    </xf>
    <xf numFmtId="0" fontId="16" fillId="0" borderId="95" xfId="0" applyFont="1" applyBorder="1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16" fillId="0" borderId="106" xfId="0" applyFont="1" applyBorder="1" applyAlignment="1">
      <alignment horizontal="center"/>
    </xf>
    <xf numFmtId="0" fontId="16" fillId="0" borderId="64" xfId="0" applyFont="1" applyBorder="1" applyAlignment="1">
      <alignment horizontal="center"/>
    </xf>
    <xf numFmtId="0" fontId="5" fillId="0" borderId="74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74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100" xfId="0" applyFont="1" applyBorder="1" applyAlignment="1" applyProtection="1">
      <alignment horizontal="center" vertical="center"/>
      <protection locked="0"/>
    </xf>
    <xf numFmtId="0" fontId="5" fillId="0" borderId="109" xfId="0" applyFont="1" applyBorder="1" applyAlignment="1" applyProtection="1">
      <alignment horizontal="center" vertical="center"/>
      <protection locked="0"/>
    </xf>
    <xf numFmtId="0" fontId="0" fillId="0" borderId="81" xfId="0" applyFont="1" applyBorder="1" applyAlignment="1">
      <alignment horizontal="center" vertical="center"/>
    </xf>
    <xf numFmtId="0" fontId="5" fillId="0" borderId="99" xfId="0" applyFont="1" applyBorder="1" applyAlignment="1" applyProtection="1">
      <alignment horizontal="center" vertical="center"/>
      <protection locked="0"/>
    </xf>
    <xf numFmtId="0" fontId="5" fillId="0" borderId="85" xfId="0" quotePrefix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16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4" xfId="0" applyFont="1" applyBorder="1" applyAlignment="1" applyProtection="1">
      <alignment horizontal="distributed" vertical="center" justifyLastLine="1"/>
      <protection locked="0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5" fillId="0" borderId="95" xfId="0" applyFont="1" applyBorder="1" applyAlignment="1">
      <alignment horizontal="left" vertical="center" wrapText="1"/>
    </xf>
    <xf numFmtId="0" fontId="30" fillId="7" borderId="0" xfId="1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101" xfId="0" applyFont="1" applyBorder="1" applyAlignment="1" applyProtection="1">
      <alignment horizontal="center" vertical="center"/>
      <protection locked="0"/>
    </xf>
    <xf numFmtId="0" fontId="5" fillId="0" borderId="102" xfId="0" applyFont="1" applyBorder="1" applyAlignment="1" applyProtection="1">
      <alignment horizontal="center" vertical="center"/>
      <protection locked="0"/>
    </xf>
    <xf numFmtId="0" fontId="5" fillId="0" borderId="10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93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5" fillId="4" borderId="59" xfId="0" quotePrefix="1" applyFont="1" applyFill="1" applyBorder="1" applyAlignment="1">
      <alignment horizontal="center" vertical="center" wrapText="1"/>
    </xf>
    <xf numFmtId="0" fontId="5" fillId="4" borderId="7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16" fillId="0" borderId="75" xfId="0" quotePrefix="1" applyFont="1" applyBorder="1" applyAlignment="1">
      <alignment horizontal="center" vertical="center"/>
    </xf>
    <xf numFmtId="0" fontId="16" fillId="0" borderId="76" xfId="0" quotePrefix="1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 wrapText="1"/>
    </xf>
    <xf numFmtId="0" fontId="5" fillId="4" borderId="55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 textRotation="255"/>
    </xf>
    <xf numFmtId="0" fontId="6" fillId="4" borderId="73" xfId="0" applyFont="1" applyFill="1" applyBorder="1" applyAlignment="1">
      <alignment horizontal="center" vertical="center" textRotation="255"/>
    </xf>
    <xf numFmtId="0" fontId="16" fillId="0" borderId="59" xfId="0" applyFont="1" applyBorder="1" applyAlignment="1" applyProtection="1">
      <alignment horizontal="center" vertical="center"/>
      <protection locked="0"/>
    </xf>
    <xf numFmtId="0" fontId="16" fillId="0" borderId="72" xfId="0" applyFont="1" applyBorder="1" applyAlignment="1" applyProtection="1">
      <alignment horizontal="center" vertical="center"/>
      <protection locked="0"/>
    </xf>
    <xf numFmtId="0" fontId="16" fillId="0" borderId="74" xfId="0" applyFont="1" applyBorder="1" applyAlignment="1" applyProtection="1">
      <alignment horizontal="center" vertical="center"/>
      <protection locked="0"/>
    </xf>
    <xf numFmtId="0" fontId="16" fillId="0" borderId="73" xfId="0" applyFont="1" applyBorder="1" applyAlignment="1" applyProtection="1">
      <alignment horizontal="center" vertical="center"/>
      <protection locked="0"/>
    </xf>
    <xf numFmtId="0" fontId="6" fillId="4" borderId="75" xfId="0" applyFont="1" applyFill="1" applyBorder="1" applyAlignment="1" applyProtection="1">
      <alignment horizontal="center" vertical="center" textRotation="255" wrapText="1"/>
      <protection locked="0"/>
    </xf>
    <xf numFmtId="0" fontId="6" fillId="4" borderId="76" xfId="0" applyFont="1" applyFill="1" applyBorder="1" applyAlignment="1" applyProtection="1">
      <alignment horizontal="center" vertical="center" textRotation="255"/>
      <protection locked="0"/>
    </xf>
    <xf numFmtId="0" fontId="4" fillId="0" borderId="55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17" fillId="4" borderId="79" xfId="0" applyFont="1" applyFill="1" applyBorder="1" applyAlignment="1">
      <alignment horizontal="center" vertical="center"/>
    </xf>
    <xf numFmtId="0" fontId="17" fillId="4" borderId="81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7" fillId="0" borderId="74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4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9" xfId="0" quotePrefix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12" xfId="0" applyFont="1" applyBorder="1" applyAlignment="1">
      <alignment horizontal="center" vertical="center" wrapText="1"/>
    </xf>
    <xf numFmtId="0" fontId="5" fillId="0" borderId="113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5" fillId="0" borderId="9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7" fillId="0" borderId="78" xfId="0" quotePrefix="1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 shrinkToFit="1"/>
    </xf>
    <xf numFmtId="0" fontId="12" fillId="0" borderId="0" xfId="0" applyFont="1" applyBorder="1" applyAlignment="1">
      <alignment horizontal="left" vertical="top" shrinkToFit="1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>
      <alignment horizontal="center" vertical="center"/>
    </xf>
    <xf numFmtId="0" fontId="5" fillId="0" borderId="54" xfId="0" applyFont="1" applyBorder="1" applyAlignment="1">
      <alignment horizontal="distributed" vertical="center" justifyLastLine="1"/>
    </xf>
    <xf numFmtId="0" fontId="9" fillId="0" borderId="8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0" fillId="0" borderId="83" xfId="0" applyBorder="1" applyAlignment="1">
      <alignment horizontal="center" vertical="center" wrapText="1"/>
    </xf>
    <xf numFmtId="0" fontId="0" fillId="0" borderId="72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 wrapText="1"/>
    </xf>
    <xf numFmtId="0" fontId="0" fillId="0" borderId="8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0" fillId="0" borderId="86" xfId="0" applyFont="1" applyBorder="1" applyAlignment="1">
      <alignment horizontal="center" vertical="center" wrapText="1"/>
    </xf>
    <xf numFmtId="0" fontId="0" fillId="0" borderId="87" xfId="0" applyFont="1" applyBorder="1" applyAlignment="1">
      <alignment horizontal="center" vertical="center" wrapText="1"/>
    </xf>
    <xf numFmtId="0" fontId="0" fillId="0" borderId="88" xfId="0" applyFont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6" fillId="5" borderId="75" xfId="0" applyFont="1" applyFill="1" applyBorder="1" applyAlignment="1" applyProtection="1">
      <alignment horizontal="center" vertical="center" textRotation="255" wrapText="1"/>
      <protection locked="0"/>
    </xf>
    <xf numFmtId="0" fontId="6" fillId="5" borderId="76" xfId="0" applyFont="1" applyFill="1" applyBorder="1" applyAlignment="1" applyProtection="1">
      <alignment horizontal="center" vertical="center" textRotation="255"/>
      <protection locked="0"/>
    </xf>
    <xf numFmtId="0" fontId="6" fillId="5" borderId="72" xfId="0" applyFont="1" applyFill="1" applyBorder="1" applyAlignment="1">
      <alignment horizontal="center" vertical="center" textRotation="255"/>
    </xf>
    <xf numFmtId="0" fontId="6" fillId="5" borderId="73" xfId="0" applyFont="1" applyFill="1" applyBorder="1" applyAlignment="1">
      <alignment horizontal="center" vertical="center" textRotation="255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0" fontId="17" fillId="5" borderId="8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5" borderId="59" xfId="0" quotePrefix="1" applyFont="1" applyFill="1" applyBorder="1" applyAlignment="1">
      <alignment horizontal="center" vertical="center" wrapText="1"/>
    </xf>
    <xf numFmtId="0" fontId="5" fillId="5" borderId="74" xfId="0" applyFont="1" applyFill="1" applyBorder="1" applyAlignment="1">
      <alignment horizontal="center" vertical="center"/>
    </xf>
    <xf numFmtId="0" fontId="16" fillId="0" borderId="75" xfId="0" quotePrefix="1" applyFont="1" applyBorder="1" applyAlignment="1" applyProtection="1">
      <alignment horizontal="center" vertical="center"/>
    </xf>
    <xf numFmtId="0" fontId="16" fillId="0" borderId="76" xfId="0" quotePrefix="1" applyFont="1" applyBorder="1" applyAlignment="1" applyProtection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 wrapText="1"/>
    </xf>
    <xf numFmtId="0" fontId="5" fillId="5" borderId="55" xfId="0" applyFont="1" applyFill="1" applyBorder="1" applyAlignment="1">
      <alignment horizontal="center" vertical="center" wrapText="1"/>
    </xf>
    <xf numFmtId="0" fontId="12" fillId="0" borderId="106" xfId="0" applyFont="1" applyBorder="1" applyAlignment="1" applyProtection="1">
      <alignment horizontal="center" vertical="center" shrinkToFit="1"/>
      <protection locked="0"/>
    </xf>
    <xf numFmtId="0" fontId="12" fillId="0" borderId="107" xfId="0" applyFont="1" applyBorder="1" applyAlignment="1" applyProtection="1">
      <alignment horizontal="center" vertical="center" shrinkToFit="1"/>
      <protection locked="0"/>
    </xf>
    <xf numFmtId="0" fontId="12" fillId="0" borderId="108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top" shrinkToFit="1"/>
    </xf>
    <xf numFmtId="0" fontId="5" fillId="0" borderId="56" xfId="0" applyFont="1" applyBorder="1" applyAlignment="1" applyProtection="1">
      <alignment horizontal="center" vertical="center"/>
    </xf>
    <xf numFmtId="0" fontId="5" fillId="0" borderId="65" xfId="0" applyFont="1" applyBorder="1" applyAlignment="1" applyProtection="1">
      <alignment horizontal="center" vertical="center"/>
    </xf>
    <xf numFmtId="0" fontId="5" fillId="0" borderId="92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16" fillId="0" borderId="78" xfId="0" quotePrefix="1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/>
    </xf>
    <xf numFmtId="0" fontId="5" fillId="0" borderId="58" xfId="0" applyFont="1" applyBorder="1" applyAlignment="1" applyProtection="1">
      <alignment horizontal="center"/>
    </xf>
    <xf numFmtId="0" fontId="17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center" vertical="top"/>
    </xf>
    <xf numFmtId="0" fontId="0" fillId="0" borderId="4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75" xfId="0" applyFont="1" applyBorder="1" applyAlignment="1">
      <alignment horizontal="center" vertical="center" shrinkToFit="1"/>
    </xf>
    <xf numFmtId="0" fontId="0" fillId="0" borderId="94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96" xfId="0" applyBorder="1" applyAlignment="1">
      <alignment horizontal="center" vertical="distributed" textRotation="255" justifyLastLine="1" shrinkToFit="1"/>
    </xf>
    <xf numFmtId="0" fontId="0" fillId="0" borderId="97" xfId="0" applyBorder="1" applyAlignment="1">
      <alignment horizontal="center" vertical="distributed" textRotation="255" justifyLastLine="1" shrinkToFit="1"/>
    </xf>
    <xf numFmtId="0" fontId="0" fillId="0" borderId="96" xfId="0" applyBorder="1" applyAlignment="1">
      <alignment horizontal="center" vertical="distributed" textRotation="255" justifyLastLine="1"/>
    </xf>
    <xf numFmtId="0" fontId="0" fillId="0" borderId="97" xfId="0" applyBorder="1" applyAlignment="1">
      <alignment horizontal="center" vertical="distributed" textRotation="255" justifyLastLine="1"/>
    </xf>
    <xf numFmtId="0" fontId="0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176" fontId="19" fillId="0" borderId="0" xfId="0" quotePrefix="1" applyNumberFormat="1" applyFont="1" applyFill="1" applyBorder="1" applyAlignment="1">
      <alignment horizontal="center" vertical="center" shrinkToFit="1"/>
    </xf>
    <xf numFmtId="0" fontId="12" fillId="0" borderId="75" xfId="0" applyFont="1" applyBorder="1" applyAlignment="1">
      <alignment horizontal="distributed" vertical="center"/>
    </xf>
    <xf numFmtId="0" fontId="12" fillId="0" borderId="94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2" fillId="0" borderId="19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justifyLastLine="1"/>
    </xf>
    <xf numFmtId="0" fontId="0" fillId="0" borderId="23" xfId="0" applyBorder="1" applyAlignment="1">
      <alignment horizontal="center" vertical="center" justifyLastLine="1"/>
    </xf>
    <xf numFmtId="0" fontId="0" fillId="0" borderId="23" xfId="0" applyFont="1" applyBorder="1" applyAlignment="1">
      <alignment horizontal="center" vertical="center" shrinkToFit="1"/>
    </xf>
    <xf numFmtId="176" fontId="7" fillId="2" borderId="0" xfId="0" applyNumberFormat="1" applyFont="1" applyFill="1" applyAlignment="1">
      <alignment horizontal="center" vertical="center" shrinkToFit="1"/>
    </xf>
    <xf numFmtId="176" fontId="7" fillId="3" borderId="0" xfId="0" applyNumberFormat="1" applyFont="1" applyFill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57150</xdr:colOff>
      <xdr:row>15</xdr:row>
      <xdr:rowOff>76200</xdr:rowOff>
    </xdr:from>
    <xdr:to>
      <xdr:col>35</xdr:col>
      <xdr:colOff>193675</xdr:colOff>
      <xdr:row>17</xdr:row>
      <xdr:rowOff>155575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15881350" y="4254500"/>
          <a:ext cx="1673225" cy="536575"/>
        </a:xfrm>
        <a:prstGeom prst="wedgeRoundRectCallout">
          <a:avLst>
            <a:gd name="adj1" fmla="val -42259"/>
            <a:gd name="adj2" fmla="val -3396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</a:t>
          </a:r>
          <a:r>
            <a:rPr lang="ja-JP" altLang="en-US"/>
            <a:t> 区別を選んでください。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254000</xdr:colOff>
      <xdr:row>7</xdr:row>
      <xdr:rowOff>114300</xdr:rowOff>
    </xdr:from>
    <xdr:to>
      <xdr:col>33</xdr:col>
      <xdr:colOff>31750</xdr:colOff>
      <xdr:row>9</xdr:row>
      <xdr:rowOff>266700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 flipH="1">
          <a:off x="16078200" y="2260600"/>
          <a:ext cx="400050" cy="8128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492124</xdr:colOff>
      <xdr:row>28</xdr:row>
      <xdr:rowOff>285750</xdr:rowOff>
    </xdr:from>
    <xdr:to>
      <xdr:col>39</xdr:col>
      <xdr:colOff>492124</xdr:colOff>
      <xdr:row>30</xdr:row>
      <xdr:rowOff>206375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18145124" y="6572250"/>
          <a:ext cx="2047875" cy="555625"/>
        </a:xfrm>
        <a:prstGeom prst="wedgeRoundRectCallout">
          <a:avLst>
            <a:gd name="adj1" fmla="val -67833"/>
            <a:gd name="adj2" fmla="val -117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26</xdr:col>
      <xdr:colOff>31750</xdr:colOff>
      <xdr:row>34</xdr:row>
      <xdr:rowOff>15875</xdr:rowOff>
    </xdr:from>
    <xdr:to>
      <xdr:col>29</xdr:col>
      <xdr:colOff>457947</xdr:colOff>
      <xdr:row>36</xdr:row>
      <xdr:rowOff>49493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3096875" y="8524875"/>
          <a:ext cx="1966072" cy="6686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18</xdr:col>
      <xdr:colOff>97971</xdr:colOff>
      <xdr:row>5</xdr:row>
      <xdr:rowOff>196849</xdr:rowOff>
    </xdr:from>
    <xdr:to>
      <xdr:col>26</xdr:col>
      <xdr:colOff>337911</xdr:colOff>
      <xdr:row>7</xdr:row>
      <xdr:rowOff>76200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9216571" y="1708149"/>
          <a:ext cx="4329340" cy="514351"/>
        </a:xfrm>
        <a:prstGeom prst="wedgeRoundRectCallout">
          <a:avLst>
            <a:gd name="adj1" fmla="val 42463"/>
            <a:gd name="adj2" fmla="val -13825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監督・コーチを含む</a:t>
          </a:r>
          <a:r>
            <a:rPr kumimoji="1" lang="ja-JP" altLang="en-US" sz="1100"/>
            <a:t>学校長が認めた引率者全員（）を記入すること。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女子の運営を希望する場合は（　）をつけてください。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>
            <a:lnSpc>
              <a:spcPts val="1300"/>
            </a:lnSpc>
          </a:pPr>
          <a:endParaRPr kumimoji="1" lang="ja-JP" altLang="en-US" sz="1100"/>
        </a:p>
      </xdr:txBody>
    </xdr:sp>
    <xdr:clientData/>
  </xdr:twoCellAnchor>
  <xdr:twoCellAnchor>
    <xdr:from>
      <xdr:col>19</xdr:col>
      <xdr:colOff>149679</xdr:colOff>
      <xdr:row>21</xdr:row>
      <xdr:rowOff>206828</xdr:rowOff>
    </xdr:from>
    <xdr:to>
      <xdr:col>22</xdr:col>
      <xdr:colOff>639537</xdr:colOff>
      <xdr:row>24</xdr:row>
      <xdr:rowOff>241300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9560379" y="5756728"/>
          <a:ext cx="2737758" cy="821872"/>
        </a:xfrm>
        <a:prstGeom prst="wedgeRoundRectCallout">
          <a:avLst>
            <a:gd name="adj1" fmla="val 102597"/>
            <a:gd name="adj2" fmla="val -22253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プログラム原稿に反映されます。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姓と名の間は、１マス空ける。</a:t>
          </a:r>
          <a:endParaRPr kumimoji="1" lang="en-US" altLang="ja-JP" sz="1100"/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ふりがなも同様に空けて下さい。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27</xdr:col>
      <xdr:colOff>13608</xdr:colOff>
      <xdr:row>7</xdr:row>
      <xdr:rowOff>68035</xdr:rowOff>
    </xdr:from>
    <xdr:to>
      <xdr:col>27</xdr:col>
      <xdr:colOff>385898</xdr:colOff>
      <xdr:row>23</xdr:row>
      <xdr:rowOff>299358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13729608" y="2217964"/>
          <a:ext cx="372290" cy="3170465"/>
        </a:xfrm>
        <a:prstGeom prst="leftBrace">
          <a:avLst>
            <a:gd name="adj1" fmla="val 37573"/>
            <a:gd name="adj2" fmla="val 50000"/>
          </a:avLst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90714</xdr:colOff>
      <xdr:row>3</xdr:row>
      <xdr:rowOff>908</xdr:rowOff>
    </xdr:from>
    <xdr:to>
      <xdr:col>21</xdr:col>
      <xdr:colOff>662215</xdr:colOff>
      <xdr:row>5</xdr:row>
      <xdr:rowOff>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9209314" y="978808"/>
          <a:ext cx="2438401" cy="532492"/>
        </a:xfrm>
        <a:prstGeom prst="wedgeRoundRectCallout">
          <a:avLst>
            <a:gd name="adj1" fmla="val 59553"/>
            <a:gd name="adj2" fmla="val -1361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学校名が自動入力されます。</a:t>
          </a:r>
        </a:p>
      </xdr:txBody>
    </xdr:sp>
    <xdr:clientData/>
  </xdr:twoCellAnchor>
  <xdr:twoCellAnchor>
    <xdr:from>
      <xdr:col>19</xdr:col>
      <xdr:colOff>114300</xdr:colOff>
      <xdr:row>14</xdr:row>
      <xdr:rowOff>114300</xdr:rowOff>
    </xdr:from>
    <xdr:to>
      <xdr:col>22</xdr:col>
      <xdr:colOff>304801</xdr:colOff>
      <xdr:row>15</xdr:row>
      <xdr:rowOff>304800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9525000" y="4165600"/>
          <a:ext cx="2438401" cy="317500"/>
        </a:xfrm>
        <a:prstGeom prst="wedgeRoundRectCallout">
          <a:avLst>
            <a:gd name="adj1" fmla="val 40803"/>
            <a:gd name="adj2" fmla="val -12797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登録番号は１０桁です。</a:t>
          </a:r>
        </a:p>
      </xdr:txBody>
    </xdr:sp>
    <xdr:clientData/>
  </xdr:twoCellAnchor>
  <xdr:twoCellAnchor>
    <xdr:from>
      <xdr:col>27</xdr:col>
      <xdr:colOff>266701</xdr:colOff>
      <xdr:row>7</xdr:row>
      <xdr:rowOff>25400</xdr:rowOff>
    </xdr:from>
    <xdr:to>
      <xdr:col>32</xdr:col>
      <xdr:colOff>254000</xdr:colOff>
      <xdr:row>8</xdr:row>
      <xdr:rowOff>12700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14097001" y="2171700"/>
          <a:ext cx="1981199" cy="317500"/>
        </a:xfrm>
        <a:prstGeom prst="wedgeRoundRectCallout">
          <a:avLst>
            <a:gd name="adj1" fmla="val -26287"/>
            <a:gd name="adj2" fmla="val 26802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ふりがなを入力して下さい。</a:t>
          </a:r>
        </a:p>
      </xdr:txBody>
    </xdr:sp>
    <xdr:clientData/>
  </xdr:twoCellAnchor>
  <xdr:twoCellAnchor>
    <xdr:from>
      <xdr:col>28</xdr:col>
      <xdr:colOff>171450</xdr:colOff>
      <xdr:row>3</xdr:row>
      <xdr:rowOff>0</xdr:rowOff>
    </xdr:from>
    <xdr:to>
      <xdr:col>33</xdr:col>
      <xdr:colOff>381000</xdr:colOff>
      <xdr:row>4</xdr:row>
      <xdr:rowOff>139700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14636750" y="889000"/>
          <a:ext cx="2190750" cy="571500"/>
        </a:xfrm>
        <a:prstGeom prst="wedgeRoundRectCallout">
          <a:avLst>
            <a:gd name="adj1" fmla="val 38192"/>
            <a:gd name="adj2" fmla="val -924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ドロップダウンリストから出場する種別を</a:t>
          </a:r>
          <a:r>
            <a:rPr lang="ja-JP" altLang="en-US"/>
            <a:t> 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177800</xdr:colOff>
      <xdr:row>1</xdr:row>
      <xdr:rowOff>25400</xdr:rowOff>
    </xdr:from>
    <xdr:to>
      <xdr:col>33</xdr:col>
      <xdr:colOff>577850</xdr:colOff>
      <xdr:row>2</xdr:row>
      <xdr:rowOff>254000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 flipH="1">
          <a:off x="16624300" y="317500"/>
          <a:ext cx="400050" cy="5207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28</xdr:col>
      <xdr:colOff>158750</xdr:colOff>
      <xdr:row>2</xdr:row>
      <xdr:rowOff>237671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13309600" y="292100"/>
          <a:ext cx="1416050" cy="529771"/>
        </a:xfrm>
        <a:prstGeom prst="wedgeRoundRectCallout">
          <a:avLst>
            <a:gd name="adj1" fmla="val 69081"/>
            <a:gd name="adj2" fmla="val 532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492124</xdr:colOff>
      <xdr:row>27</xdr:row>
      <xdr:rowOff>285750</xdr:rowOff>
    </xdr:from>
    <xdr:to>
      <xdr:col>39</xdr:col>
      <xdr:colOff>492124</xdr:colOff>
      <xdr:row>29</xdr:row>
      <xdr:rowOff>206375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18132424" y="6638925"/>
          <a:ext cx="2057400" cy="568325"/>
        </a:xfrm>
        <a:prstGeom prst="wedgeRoundRectCallout">
          <a:avLst>
            <a:gd name="adj1" fmla="val -67833"/>
            <a:gd name="adj2" fmla="val -117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26</xdr:col>
      <xdr:colOff>31750</xdr:colOff>
      <xdr:row>34</xdr:row>
      <xdr:rowOff>0</xdr:rowOff>
    </xdr:from>
    <xdr:to>
      <xdr:col>29</xdr:col>
      <xdr:colOff>457947</xdr:colOff>
      <xdr:row>36</xdr:row>
      <xdr:rowOff>33618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13096875" y="8509000"/>
          <a:ext cx="1966072" cy="6686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19</xdr:col>
      <xdr:colOff>174625</xdr:colOff>
      <xdr:row>21</xdr:row>
      <xdr:rowOff>100239</xdr:rowOff>
    </xdr:from>
    <xdr:to>
      <xdr:col>22</xdr:col>
      <xdr:colOff>587376</xdr:colOff>
      <xdr:row>24</xdr:row>
      <xdr:rowOff>63500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9585325" y="5650139"/>
          <a:ext cx="2660651" cy="750661"/>
        </a:xfrm>
        <a:prstGeom prst="wedgeRoundRectCallout">
          <a:avLst>
            <a:gd name="adj1" fmla="val 103574"/>
            <a:gd name="adj2" fmla="val -2311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プログラム原稿に反映されます。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姓と名の間は、１マス空ける。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ふりがなも同様に空けて下さい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526143</xdr:colOff>
      <xdr:row>7</xdr:row>
      <xdr:rowOff>63501</xdr:rowOff>
    </xdr:from>
    <xdr:to>
      <xdr:col>27</xdr:col>
      <xdr:colOff>317499</xdr:colOff>
      <xdr:row>23</xdr:row>
      <xdr:rowOff>254001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13591268" y="2222501"/>
          <a:ext cx="410481" cy="3048000"/>
        </a:xfrm>
        <a:prstGeom prst="leftBrace">
          <a:avLst>
            <a:gd name="adj1" fmla="val 37573"/>
            <a:gd name="adj2" fmla="val 50000"/>
          </a:avLst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29</xdr:col>
      <xdr:colOff>450850</xdr:colOff>
      <xdr:row>13</xdr:row>
      <xdr:rowOff>215900</xdr:rowOff>
    </xdr:from>
    <xdr:to>
      <xdr:col>33</xdr:col>
      <xdr:colOff>434975</xdr:colOff>
      <xdr:row>15</xdr:row>
      <xdr:rowOff>304799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15208250" y="3937000"/>
          <a:ext cx="1673225" cy="546099"/>
        </a:xfrm>
        <a:prstGeom prst="wedgeRoundRectCallout">
          <a:avLst>
            <a:gd name="adj1" fmla="val 1764"/>
            <a:gd name="adj2" fmla="val -28051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</a:t>
          </a:r>
          <a:r>
            <a:rPr lang="ja-JP" altLang="en-US"/>
            <a:t> 区別を選んでください。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254000</xdr:colOff>
      <xdr:row>7</xdr:row>
      <xdr:rowOff>114300</xdr:rowOff>
    </xdr:from>
    <xdr:to>
      <xdr:col>33</xdr:col>
      <xdr:colOff>31750</xdr:colOff>
      <xdr:row>9</xdr:row>
      <xdr:rowOff>266700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 flipH="1">
          <a:off x="15932150" y="2266950"/>
          <a:ext cx="396875" cy="8001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31750</xdr:colOff>
      <xdr:row>34</xdr:row>
      <xdr:rowOff>15875</xdr:rowOff>
    </xdr:from>
    <xdr:to>
      <xdr:col>29</xdr:col>
      <xdr:colOff>457947</xdr:colOff>
      <xdr:row>36</xdr:row>
      <xdr:rowOff>49493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13128625" y="9512300"/>
          <a:ext cx="1959722" cy="6813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18</xdr:col>
      <xdr:colOff>97971</xdr:colOff>
      <xdr:row>5</xdr:row>
      <xdr:rowOff>196849</xdr:rowOff>
    </xdr:from>
    <xdr:to>
      <xdr:col>26</xdr:col>
      <xdr:colOff>337911</xdr:colOff>
      <xdr:row>7</xdr:row>
      <xdr:rowOff>76200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9216571" y="1708149"/>
          <a:ext cx="4329340" cy="514351"/>
        </a:xfrm>
        <a:prstGeom prst="wedgeRoundRectCallout">
          <a:avLst>
            <a:gd name="adj1" fmla="val 42463"/>
            <a:gd name="adj2" fmla="val -1160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学校長が認めた引率者全員（監督・コーチを含む）を記入すること。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男子の運営を希望する場合は（　）をつけてください。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endParaRPr kumimoji="1" lang="ja-JP" altLang="en-US" sz="1100"/>
        </a:p>
      </xdr:txBody>
    </xdr:sp>
    <xdr:clientData/>
  </xdr:twoCellAnchor>
  <xdr:twoCellAnchor>
    <xdr:from>
      <xdr:col>18</xdr:col>
      <xdr:colOff>65314</xdr:colOff>
      <xdr:row>3</xdr:row>
      <xdr:rowOff>908</xdr:rowOff>
    </xdr:from>
    <xdr:to>
      <xdr:col>21</xdr:col>
      <xdr:colOff>636815</xdr:colOff>
      <xdr:row>5</xdr:row>
      <xdr:rowOff>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>
        <a:xfrm>
          <a:off x="9183914" y="978808"/>
          <a:ext cx="2438401" cy="532492"/>
        </a:xfrm>
        <a:prstGeom prst="wedgeRoundRectCallout">
          <a:avLst>
            <a:gd name="adj1" fmla="val 58511"/>
            <a:gd name="adj2" fmla="val -13851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学校名が自動入力されます。</a:t>
          </a:r>
          <a:endParaRPr lang="ja-JP" altLang="ja-JP">
            <a:effectLst/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152400</xdr:colOff>
      <xdr:row>14</xdr:row>
      <xdr:rowOff>114300</xdr:rowOff>
    </xdr:from>
    <xdr:to>
      <xdr:col>22</xdr:col>
      <xdr:colOff>342901</xdr:colOff>
      <xdr:row>15</xdr:row>
      <xdr:rowOff>304800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/>
      </xdr:nvSpPr>
      <xdr:spPr>
        <a:xfrm>
          <a:off x="9563100" y="4165600"/>
          <a:ext cx="2438401" cy="317500"/>
        </a:xfrm>
        <a:prstGeom prst="wedgeRoundRectCallout">
          <a:avLst>
            <a:gd name="adj1" fmla="val 39240"/>
            <a:gd name="adj2" fmla="val -13997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登録番号は１０桁です。</a:t>
          </a:r>
        </a:p>
      </xdr:txBody>
    </xdr:sp>
    <xdr:clientData/>
  </xdr:twoCellAnchor>
  <xdr:twoCellAnchor>
    <xdr:from>
      <xdr:col>27</xdr:col>
      <xdr:colOff>63501</xdr:colOff>
      <xdr:row>7</xdr:row>
      <xdr:rowOff>304800</xdr:rowOff>
    </xdr:from>
    <xdr:to>
      <xdr:col>32</xdr:col>
      <xdr:colOff>88901</xdr:colOff>
      <xdr:row>8</xdr:row>
      <xdr:rowOff>292100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/>
      </xdr:nvSpPr>
      <xdr:spPr>
        <a:xfrm>
          <a:off x="13893801" y="2451100"/>
          <a:ext cx="2019300" cy="317500"/>
        </a:xfrm>
        <a:prstGeom prst="wedgeRoundRectCallout">
          <a:avLst>
            <a:gd name="adj1" fmla="val -16852"/>
            <a:gd name="adj2" fmla="val 18802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ふりがなを入力して下さい。</a:t>
          </a:r>
        </a:p>
      </xdr:txBody>
    </xdr:sp>
    <xdr:clientData/>
  </xdr:twoCellAnchor>
  <xdr:twoCellAnchor>
    <xdr:from>
      <xdr:col>28</xdr:col>
      <xdr:colOff>171450</xdr:colOff>
      <xdr:row>3</xdr:row>
      <xdr:rowOff>0</xdr:rowOff>
    </xdr:from>
    <xdr:to>
      <xdr:col>33</xdr:col>
      <xdr:colOff>317500</xdr:colOff>
      <xdr:row>4</xdr:row>
      <xdr:rowOff>114300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/>
      </xdr:nvSpPr>
      <xdr:spPr>
        <a:xfrm>
          <a:off x="14636750" y="889000"/>
          <a:ext cx="2127250" cy="546100"/>
        </a:xfrm>
        <a:prstGeom prst="wedgeRoundRectCallout">
          <a:avLst>
            <a:gd name="adj1" fmla="val 38434"/>
            <a:gd name="adj2" fmla="val -11083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</a:t>
          </a:r>
          <a:r>
            <a:rPr lang="ja-JP" altLang="en-US"/>
            <a:t> 出場する種別を選んでください。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177800</xdr:colOff>
      <xdr:row>1</xdr:row>
      <xdr:rowOff>25400</xdr:rowOff>
    </xdr:from>
    <xdr:to>
      <xdr:col>33</xdr:col>
      <xdr:colOff>577850</xdr:colOff>
      <xdr:row>2</xdr:row>
      <xdr:rowOff>254000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/>
      </xdr:nvSpPr>
      <xdr:spPr>
        <a:xfrm flipH="1">
          <a:off x="16475075" y="320675"/>
          <a:ext cx="400050" cy="523875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22</xdr:col>
      <xdr:colOff>348342</xdr:colOff>
      <xdr:row>1</xdr:row>
      <xdr:rowOff>228601</xdr:rowOff>
    </xdr:from>
    <xdr:to>
      <xdr:col>26</xdr:col>
      <xdr:colOff>226785</xdr:colOff>
      <xdr:row>3</xdr:row>
      <xdr:rowOff>193222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/>
      </xdr:nvSpPr>
      <xdr:spPr>
        <a:xfrm>
          <a:off x="12083142" y="495301"/>
          <a:ext cx="1427843" cy="523421"/>
        </a:xfrm>
        <a:prstGeom prst="wedgeRoundRectCallout">
          <a:avLst>
            <a:gd name="adj1" fmla="val 83312"/>
            <a:gd name="adj2" fmla="val -4562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47625</xdr:rowOff>
    </xdr:from>
    <xdr:to>
      <xdr:col>3</xdr:col>
      <xdr:colOff>571500</xdr:colOff>
      <xdr:row>13</xdr:row>
      <xdr:rowOff>63500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361950" y="2857500"/>
          <a:ext cx="1114425" cy="358775"/>
        </a:xfrm>
        <a:prstGeom prst="wedgeRoundRectCallout">
          <a:avLst>
            <a:gd name="adj1" fmla="val -35119"/>
            <a:gd name="adj2" fmla="val 17119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</a:t>
          </a:r>
        </a:p>
      </xdr:txBody>
    </xdr:sp>
    <xdr:clientData/>
  </xdr:twoCellAnchor>
  <xdr:twoCellAnchor>
    <xdr:from>
      <xdr:col>5</xdr:col>
      <xdr:colOff>224117</xdr:colOff>
      <xdr:row>11</xdr:row>
      <xdr:rowOff>56029</xdr:rowOff>
    </xdr:from>
    <xdr:to>
      <xdr:col>11</xdr:col>
      <xdr:colOff>56028</xdr:colOff>
      <xdr:row>13</xdr:row>
      <xdr:rowOff>78441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2081492" y="2865904"/>
          <a:ext cx="2213161" cy="365312"/>
        </a:xfrm>
        <a:prstGeom prst="wedgeRoundRectCallout">
          <a:avLst>
            <a:gd name="adj1" fmla="val -41138"/>
            <a:gd name="adj2" fmla="val 18125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姓と名の間は、</a:t>
          </a:r>
          <a:r>
            <a:rPr kumimoji="1" lang="en-US" altLang="ja-JP" sz="1100"/>
            <a:t>1</a:t>
          </a:r>
          <a:r>
            <a:rPr kumimoji="1" lang="ja-JP" altLang="en-US" sz="1100"/>
            <a:t>マス空ける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1\KojinnDATA\&#23554;&#38272;&#37096;\&#21332;&#20250;&#26479;\25&#12539;&#21332;&#20250;&#26479;&#30003;&#36796;&#263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男子"/>
      <sheetName val="女子"/>
      <sheetName val="抽選作業用"/>
    </sheetNames>
    <sheetDataSet>
      <sheetData sheetId="0">
        <row r="11">
          <cell r="J11" t="str">
            <v>学年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0451@kagawa-edu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i0451@kagawa-edu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R53"/>
  <sheetViews>
    <sheetView tabSelected="1" view="pageBreakPreview" zoomScale="75" zoomScaleNormal="100" zoomScaleSheetLayoutView="75" workbookViewId="0">
      <selection sqref="A1:Q1"/>
    </sheetView>
  </sheetViews>
  <sheetFormatPr defaultColWidth="9"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5" style="1" customWidth="1"/>
    <col min="6" max="6" width="1.25" style="1" customWidth="1"/>
    <col min="7" max="7" width="3.75" style="1" customWidth="1"/>
    <col min="8" max="8" width="8.125" style="1" customWidth="1"/>
    <col min="9" max="9" width="8.25" style="1" customWidth="1"/>
    <col min="10" max="10" width="5.125" style="1" customWidth="1"/>
    <col min="11" max="11" width="6.25" style="1" customWidth="1"/>
    <col min="12" max="13" width="3.75" style="1" customWidth="1"/>
    <col min="14" max="15" width="8.125" style="1" customWidth="1"/>
    <col min="16" max="16" width="3.75" style="1" customWidth="1"/>
    <col min="17" max="17" width="6.25" style="1" customWidth="1"/>
    <col min="18" max="18" width="5" style="1" customWidth="1"/>
    <col min="19" max="19" width="3.75" style="1" customWidth="1"/>
    <col min="20" max="20" width="15" style="1" customWidth="1"/>
    <col min="21" max="21" width="5.625" style="1" customWidth="1"/>
    <col min="22" max="22" width="8.75" style="1" customWidth="1"/>
    <col min="23" max="23" width="11.25" style="1" customWidth="1"/>
    <col min="24" max="24" width="1.25" style="1" customWidth="1"/>
    <col min="25" max="26" width="3.75" style="1" customWidth="1"/>
    <col min="27" max="27" width="8.125" style="1" customWidth="1"/>
    <col min="28" max="28" width="8.25" style="1" customWidth="1"/>
    <col min="29" max="29" width="3.75" style="1" customWidth="1"/>
    <col min="30" max="30" width="6.25" style="1" customWidth="1"/>
    <col min="31" max="32" width="3.75" style="1" customWidth="1"/>
    <col min="33" max="34" width="8.125" style="1" customWidth="1"/>
    <col min="35" max="35" width="3.75" style="1" customWidth="1"/>
    <col min="36" max="36" width="6.25" style="1" customWidth="1"/>
    <col min="37" max="42" width="9" style="1"/>
    <col min="43" max="44" width="12.625" style="1" customWidth="1"/>
    <col min="45" max="16384" width="9" style="1"/>
  </cols>
  <sheetData>
    <row r="1" spans="1:44" ht="21" customHeight="1" thickBot="1">
      <c r="A1" s="359" t="s">
        <v>287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6"/>
      <c r="S1" s="399" t="str">
        <f>A1</f>
        <v>令和５年度第６３回香川県高等学校総合体育大会バドミントン競技　参加申込書</v>
      </c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  <c r="AE1" s="399"/>
      <c r="AF1" s="399"/>
      <c r="AG1" s="399"/>
      <c r="AH1" s="399"/>
      <c r="AI1" s="399"/>
      <c r="AJ1" s="399"/>
    </row>
    <row r="2" spans="1:44" ht="22.15" customHeight="1">
      <c r="A2" s="364" t="s">
        <v>50</v>
      </c>
      <c r="B2" s="365"/>
      <c r="C2" s="391" t="str">
        <f>IF(I2=0,"",VLOOKUP(I2,抽選作業用!Z4:AB50,2))</f>
        <v/>
      </c>
      <c r="D2" s="391"/>
      <c r="E2" s="391"/>
      <c r="F2" s="391"/>
      <c r="G2" s="392"/>
      <c r="H2" s="360" t="s">
        <v>283</v>
      </c>
      <c r="I2" s="366"/>
      <c r="J2" s="389" t="s">
        <v>282</v>
      </c>
      <c r="K2" s="385">
        <v>11</v>
      </c>
      <c r="L2" s="386"/>
      <c r="M2" s="383" t="s">
        <v>27</v>
      </c>
      <c r="N2" s="393" t="s">
        <v>258</v>
      </c>
      <c r="O2" s="403" t="s">
        <v>53</v>
      </c>
      <c r="P2" s="379"/>
      <c r="Q2" s="380"/>
      <c r="S2" s="400" t="s">
        <v>50</v>
      </c>
      <c r="T2" s="401"/>
      <c r="U2" s="391" t="s">
        <v>267</v>
      </c>
      <c r="V2" s="391"/>
      <c r="W2" s="391"/>
      <c r="X2" s="391"/>
      <c r="Y2" s="391"/>
      <c r="Z2" s="392"/>
      <c r="AA2" s="402" t="s">
        <v>260</v>
      </c>
      <c r="AB2" s="423" t="s">
        <v>10</v>
      </c>
      <c r="AC2" s="258" t="s">
        <v>259</v>
      </c>
      <c r="AD2" s="260">
        <v>39</v>
      </c>
      <c r="AE2" s="261"/>
      <c r="AF2" s="383" t="s">
        <v>27</v>
      </c>
      <c r="AG2" s="393" t="s">
        <v>258</v>
      </c>
      <c r="AH2" s="405" t="s">
        <v>53</v>
      </c>
      <c r="AI2" s="409" t="s">
        <v>56</v>
      </c>
      <c r="AJ2" s="410"/>
      <c r="AQ2" s="1" t="s">
        <v>146</v>
      </c>
      <c r="AR2" s="1" t="s">
        <v>148</v>
      </c>
    </row>
    <row r="3" spans="1:44" ht="22.15" customHeight="1" thickBot="1">
      <c r="A3" s="381" t="s">
        <v>48</v>
      </c>
      <c r="B3" s="382"/>
      <c r="C3" s="357"/>
      <c r="D3" s="357"/>
      <c r="E3" s="357"/>
      <c r="F3" s="357"/>
      <c r="G3" s="358"/>
      <c r="H3" s="361"/>
      <c r="I3" s="367"/>
      <c r="J3" s="390"/>
      <c r="K3" s="387"/>
      <c r="L3" s="388"/>
      <c r="M3" s="384"/>
      <c r="N3" s="394"/>
      <c r="O3" s="413"/>
      <c r="P3" s="421"/>
      <c r="Q3" s="422"/>
      <c r="S3" s="413" t="s">
        <v>48</v>
      </c>
      <c r="T3" s="414"/>
      <c r="U3" s="357" t="s">
        <v>256</v>
      </c>
      <c r="V3" s="357"/>
      <c r="W3" s="357"/>
      <c r="X3" s="357"/>
      <c r="Y3" s="357"/>
      <c r="Z3" s="358"/>
      <c r="AA3" s="318"/>
      <c r="AB3" s="424"/>
      <c r="AC3" s="259"/>
      <c r="AD3" s="262"/>
      <c r="AE3" s="263"/>
      <c r="AF3" s="384"/>
      <c r="AG3" s="394"/>
      <c r="AH3" s="406"/>
      <c r="AI3" s="411" t="s">
        <v>57</v>
      </c>
      <c r="AJ3" s="412"/>
      <c r="AQ3" s="1" t="s">
        <v>147</v>
      </c>
      <c r="AR3" s="1" t="s">
        <v>149</v>
      </c>
    </row>
    <row r="4" spans="1:44" ht="22.15" customHeight="1">
      <c r="A4" s="373" t="s">
        <v>278</v>
      </c>
      <c r="B4" s="374"/>
      <c r="C4" s="37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5"/>
      <c r="O4" s="425" t="s">
        <v>45</v>
      </c>
      <c r="P4" s="429" t="str">
        <f>COUNTA(B8:B34)&amp;" "&amp;"人"</f>
        <v>0 人</v>
      </c>
      <c r="Q4" s="430"/>
      <c r="S4" s="403" t="s">
        <v>49</v>
      </c>
      <c r="T4" s="404"/>
      <c r="U4" s="404"/>
      <c r="V4" s="264" t="s">
        <v>271</v>
      </c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5"/>
      <c r="AH4" s="407" t="s">
        <v>45</v>
      </c>
      <c r="AI4" s="415" t="str">
        <f>COUNTA(T8:T34)&amp;" "&amp;"人"</f>
        <v>8 人</v>
      </c>
      <c r="AJ4" s="416"/>
    </row>
    <row r="5" spans="1:44" ht="15" customHeight="1" thickBot="1">
      <c r="A5" s="266" t="s">
        <v>279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8"/>
      <c r="O5" s="408"/>
      <c r="P5" s="431"/>
      <c r="Q5" s="432"/>
      <c r="S5" s="266" t="s">
        <v>270</v>
      </c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8"/>
      <c r="AH5" s="408"/>
      <c r="AI5" s="417"/>
      <c r="AJ5" s="418"/>
    </row>
    <row r="6" spans="1:44" ht="24.75" customHeight="1" thickBot="1">
      <c r="A6" s="397" t="s">
        <v>12</v>
      </c>
      <c r="B6" s="397"/>
      <c r="C6" s="397"/>
      <c r="D6" s="397"/>
      <c r="E6" s="397"/>
      <c r="F6" s="7"/>
      <c r="G6" s="398" t="s">
        <v>13</v>
      </c>
      <c r="H6" s="398"/>
      <c r="I6" s="398"/>
      <c r="J6" s="398"/>
      <c r="K6" s="398"/>
      <c r="L6" s="398"/>
      <c r="M6" s="398"/>
      <c r="O6" s="2"/>
      <c r="P6" s="2"/>
      <c r="S6" s="397" t="s">
        <v>12</v>
      </c>
      <c r="T6" s="397"/>
      <c r="U6" s="397"/>
      <c r="V6" s="397"/>
      <c r="W6" s="397"/>
      <c r="X6" s="7"/>
      <c r="Z6" s="420" t="s">
        <v>13</v>
      </c>
      <c r="AA6" s="420"/>
      <c r="AB6" s="420"/>
      <c r="AC6" s="420"/>
      <c r="AD6" s="420"/>
      <c r="AE6" s="420"/>
      <c r="AF6" s="420"/>
      <c r="AH6" s="2"/>
      <c r="AI6" s="2"/>
    </row>
    <row r="7" spans="1:44" ht="24.75" customHeight="1" thickBot="1">
      <c r="A7" s="67" t="s">
        <v>16</v>
      </c>
      <c r="B7" s="236" t="s">
        <v>15</v>
      </c>
      <c r="C7" s="236" t="s">
        <v>0</v>
      </c>
      <c r="D7" s="236" t="s">
        <v>1</v>
      </c>
      <c r="E7" s="237" t="s">
        <v>2</v>
      </c>
      <c r="F7" s="7"/>
      <c r="G7" s="395"/>
      <c r="H7" s="396"/>
      <c r="I7" s="362" t="s">
        <v>275</v>
      </c>
      <c r="J7" s="362"/>
      <c r="K7" s="362"/>
      <c r="L7" s="362"/>
      <c r="M7" s="363"/>
      <c r="N7" s="375" t="s">
        <v>274</v>
      </c>
      <c r="O7" s="362"/>
      <c r="P7" s="362"/>
      <c r="Q7" s="363"/>
      <c r="S7" s="67" t="s">
        <v>16</v>
      </c>
      <c r="T7" s="68" t="s">
        <v>15</v>
      </c>
      <c r="U7" s="68" t="s">
        <v>0</v>
      </c>
      <c r="V7" s="68" t="s">
        <v>1</v>
      </c>
      <c r="W7" s="69" t="s">
        <v>2</v>
      </c>
      <c r="X7" s="7"/>
      <c r="Z7" s="395"/>
      <c r="AA7" s="396"/>
      <c r="AB7" s="396" t="s">
        <v>51</v>
      </c>
      <c r="AC7" s="396"/>
      <c r="AD7" s="396"/>
      <c r="AE7" s="396"/>
      <c r="AF7" s="419"/>
      <c r="AG7" s="395" t="s">
        <v>52</v>
      </c>
      <c r="AH7" s="396"/>
      <c r="AI7" s="396"/>
      <c r="AJ7" s="419"/>
    </row>
    <row r="8" spans="1:44" ht="25.5" customHeight="1" thickTop="1">
      <c r="A8" s="49" t="s">
        <v>17</v>
      </c>
      <c r="B8" s="124"/>
      <c r="C8" s="124"/>
      <c r="D8" s="179"/>
      <c r="E8" s="172"/>
      <c r="F8" s="7"/>
      <c r="G8" s="274" t="s">
        <v>47</v>
      </c>
      <c r="H8" s="275"/>
      <c r="I8" s="376"/>
      <c r="J8" s="377"/>
      <c r="K8" s="377"/>
      <c r="L8" s="377"/>
      <c r="M8" s="378"/>
      <c r="N8" s="435"/>
      <c r="O8" s="436"/>
      <c r="P8" s="436"/>
      <c r="Q8" s="437"/>
      <c r="S8" s="49" t="s">
        <v>17</v>
      </c>
      <c r="T8" s="17" t="s">
        <v>135</v>
      </c>
      <c r="U8" s="17">
        <v>3</v>
      </c>
      <c r="V8" s="185">
        <v>36150</v>
      </c>
      <c r="W8" s="166" t="s">
        <v>251</v>
      </c>
      <c r="X8" s="7"/>
      <c r="Z8" s="274" t="s">
        <v>47</v>
      </c>
      <c r="AA8" s="275"/>
      <c r="AB8" s="276" t="s">
        <v>143</v>
      </c>
      <c r="AC8" s="277"/>
      <c r="AD8" s="277"/>
      <c r="AE8" s="277"/>
      <c r="AF8" s="278"/>
      <c r="AG8" s="279" t="s">
        <v>150</v>
      </c>
      <c r="AH8" s="280"/>
      <c r="AI8" s="280"/>
      <c r="AJ8" s="281"/>
      <c r="AQ8" s="1" t="s">
        <v>150</v>
      </c>
      <c r="AR8" s="1" t="s">
        <v>152</v>
      </c>
    </row>
    <row r="9" spans="1:44" ht="25.5" customHeight="1">
      <c r="A9" s="48" t="s">
        <v>18</v>
      </c>
      <c r="B9" s="125"/>
      <c r="C9" s="125"/>
      <c r="D9" s="180"/>
      <c r="E9" s="173"/>
      <c r="F9" s="7"/>
      <c r="G9" s="371" t="s">
        <v>19</v>
      </c>
      <c r="H9" s="372"/>
      <c r="I9" s="368"/>
      <c r="J9" s="369"/>
      <c r="K9" s="369"/>
      <c r="L9" s="369"/>
      <c r="M9" s="370"/>
      <c r="N9" s="346"/>
      <c r="O9" s="347"/>
      <c r="P9" s="347"/>
      <c r="Q9" s="348"/>
      <c r="S9" s="48" t="s">
        <v>18</v>
      </c>
      <c r="T9" s="16" t="s">
        <v>136</v>
      </c>
      <c r="U9" s="16">
        <v>3</v>
      </c>
      <c r="V9" s="186">
        <v>35918</v>
      </c>
      <c r="W9" s="167" t="s">
        <v>245</v>
      </c>
      <c r="X9" s="7"/>
      <c r="Z9" s="371" t="s">
        <v>19</v>
      </c>
      <c r="AA9" s="372"/>
      <c r="AB9" s="288" t="s">
        <v>144</v>
      </c>
      <c r="AC9" s="289"/>
      <c r="AD9" s="289"/>
      <c r="AE9" s="289"/>
      <c r="AF9" s="290"/>
      <c r="AG9" s="271" t="s">
        <v>151</v>
      </c>
      <c r="AH9" s="272"/>
      <c r="AI9" s="272"/>
      <c r="AJ9" s="273"/>
      <c r="AQ9" s="1" t="s">
        <v>151</v>
      </c>
      <c r="AR9" s="1" t="s">
        <v>150</v>
      </c>
    </row>
    <row r="10" spans="1:44" ht="25.5" customHeight="1" thickBot="1">
      <c r="A10" s="48" t="s">
        <v>3</v>
      </c>
      <c r="B10" s="125"/>
      <c r="C10" s="125"/>
      <c r="D10" s="180"/>
      <c r="E10" s="173"/>
      <c r="F10" s="7"/>
      <c r="G10" s="282" t="s">
        <v>21</v>
      </c>
      <c r="H10" s="283"/>
      <c r="I10" s="354"/>
      <c r="J10" s="355"/>
      <c r="K10" s="355"/>
      <c r="L10" s="214"/>
      <c r="M10" s="53" t="s">
        <v>54</v>
      </c>
      <c r="N10" s="356"/>
      <c r="O10" s="357"/>
      <c r="P10" s="357"/>
      <c r="Q10" s="358"/>
      <c r="S10" s="48" t="s">
        <v>3</v>
      </c>
      <c r="T10" s="16" t="s">
        <v>137</v>
      </c>
      <c r="U10" s="16">
        <v>3</v>
      </c>
      <c r="V10" s="186">
        <v>36197</v>
      </c>
      <c r="W10" s="167" t="s">
        <v>246</v>
      </c>
      <c r="X10" s="7"/>
      <c r="Z10" s="282" t="s">
        <v>21</v>
      </c>
      <c r="AA10" s="283"/>
      <c r="AB10" s="286" t="s">
        <v>142</v>
      </c>
      <c r="AC10" s="287"/>
      <c r="AD10" s="287"/>
      <c r="AE10" s="209">
        <v>1</v>
      </c>
      <c r="AF10" s="53" t="s">
        <v>54</v>
      </c>
      <c r="AG10" s="291" t="s">
        <v>152</v>
      </c>
      <c r="AH10" s="292"/>
      <c r="AI10" s="292"/>
      <c r="AJ10" s="293"/>
      <c r="AQ10" s="240" t="s">
        <v>286</v>
      </c>
      <c r="AR10" s="1" t="s">
        <v>151</v>
      </c>
    </row>
    <row r="11" spans="1:44" ht="9.75" customHeight="1">
      <c r="A11" s="203"/>
      <c r="B11" s="204"/>
      <c r="C11" s="204"/>
      <c r="D11" s="201"/>
      <c r="E11" s="205"/>
      <c r="F11" s="7"/>
      <c r="G11" s="284" t="s">
        <v>20</v>
      </c>
      <c r="H11" s="206" t="s">
        <v>265</v>
      </c>
      <c r="I11" s="300"/>
      <c r="J11" s="301"/>
      <c r="K11" s="302"/>
      <c r="L11" s="329"/>
      <c r="M11" s="294" t="s">
        <v>54</v>
      </c>
      <c r="N11" s="199"/>
      <c r="O11" s="199"/>
      <c r="P11" s="199"/>
      <c r="Q11" s="199"/>
      <c r="S11" s="203"/>
      <c r="T11" s="210"/>
      <c r="U11" s="210"/>
      <c r="V11" s="211"/>
      <c r="W11" s="212"/>
      <c r="X11" s="7"/>
      <c r="Z11" s="284" t="s">
        <v>17</v>
      </c>
      <c r="AA11" s="206" t="s">
        <v>265</v>
      </c>
      <c r="AB11" s="255" t="s">
        <v>266</v>
      </c>
      <c r="AC11" s="256"/>
      <c r="AD11" s="257"/>
      <c r="AE11" s="253">
        <v>3</v>
      </c>
      <c r="AF11" s="294" t="s">
        <v>54</v>
      </c>
      <c r="AG11" s="200"/>
      <c r="AH11" s="200"/>
      <c r="AI11" s="200"/>
      <c r="AJ11" s="200"/>
      <c r="AR11" s="240" t="s">
        <v>286</v>
      </c>
    </row>
    <row r="12" spans="1:44" ht="25.5" customHeight="1">
      <c r="A12" s="48" t="s">
        <v>4</v>
      </c>
      <c r="B12" s="125"/>
      <c r="C12" s="125"/>
      <c r="D12" s="180"/>
      <c r="E12" s="173"/>
      <c r="F12" s="7"/>
      <c r="G12" s="285"/>
      <c r="H12" s="18" t="s">
        <v>55</v>
      </c>
      <c r="I12" s="352"/>
      <c r="J12" s="353"/>
      <c r="K12" s="353"/>
      <c r="L12" s="332"/>
      <c r="M12" s="295"/>
      <c r="N12" s="433" t="s">
        <v>277</v>
      </c>
      <c r="O12" s="434"/>
      <c r="P12" s="434"/>
      <c r="Q12" s="434"/>
      <c r="R12" s="10"/>
      <c r="S12" s="48" t="s">
        <v>4</v>
      </c>
      <c r="T12" s="16" t="s">
        <v>138</v>
      </c>
      <c r="U12" s="16">
        <v>2</v>
      </c>
      <c r="V12" s="186">
        <v>36271</v>
      </c>
      <c r="W12" s="167" t="s">
        <v>247</v>
      </c>
      <c r="X12" s="7"/>
      <c r="Z12" s="285"/>
      <c r="AA12" s="18" t="s">
        <v>55</v>
      </c>
      <c r="AB12" s="450" t="s">
        <v>145</v>
      </c>
      <c r="AC12" s="451"/>
      <c r="AD12" s="452"/>
      <c r="AE12" s="254"/>
      <c r="AF12" s="295"/>
      <c r="AG12" s="269" t="s">
        <v>257</v>
      </c>
      <c r="AH12" s="270"/>
      <c r="AI12" s="270"/>
      <c r="AJ12" s="270"/>
    </row>
    <row r="13" spans="1:44" ht="9.75" customHeight="1" thickBot="1">
      <c r="A13" s="203"/>
      <c r="B13" s="204"/>
      <c r="C13" s="204"/>
      <c r="D13" s="201"/>
      <c r="E13" s="205"/>
      <c r="F13" s="7"/>
      <c r="G13" s="284" t="s">
        <v>25</v>
      </c>
      <c r="H13" s="206" t="s">
        <v>265</v>
      </c>
      <c r="I13" s="300"/>
      <c r="J13" s="301"/>
      <c r="K13" s="302"/>
      <c r="L13" s="329"/>
      <c r="M13" s="294" t="s">
        <v>54</v>
      </c>
      <c r="N13" s="194"/>
      <c r="O13" s="195"/>
      <c r="P13" s="195"/>
      <c r="Q13" s="195"/>
      <c r="R13" s="10"/>
      <c r="S13" s="203"/>
      <c r="T13" s="210"/>
      <c r="U13" s="210"/>
      <c r="V13" s="211"/>
      <c r="W13" s="212"/>
      <c r="X13" s="7"/>
      <c r="Z13" s="284" t="s">
        <v>28</v>
      </c>
      <c r="AA13" s="206" t="s">
        <v>265</v>
      </c>
      <c r="AB13" s="255" t="s">
        <v>266</v>
      </c>
      <c r="AC13" s="256"/>
      <c r="AD13" s="257"/>
      <c r="AE13" s="253">
        <v>3</v>
      </c>
      <c r="AF13" s="294" t="s">
        <v>54</v>
      </c>
      <c r="AG13" s="192"/>
      <c r="AH13" s="192"/>
      <c r="AI13" s="192"/>
      <c r="AJ13" s="192"/>
    </row>
    <row r="14" spans="1:44" ht="25.5" customHeight="1">
      <c r="A14" s="48" t="s">
        <v>5</v>
      </c>
      <c r="B14" s="125"/>
      <c r="C14" s="125"/>
      <c r="D14" s="180"/>
      <c r="E14" s="173"/>
      <c r="F14" s="7"/>
      <c r="G14" s="285"/>
      <c r="H14" s="207" t="s">
        <v>55</v>
      </c>
      <c r="I14" s="349"/>
      <c r="J14" s="350"/>
      <c r="K14" s="351"/>
      <c r="L14" s="332"/>
      <c r="M14" s="295"/>
      <c r="O14" s="307" t="s">
        <v>276</v>
      </c>
      <c r="P14" s="303">
        <f>COUNTA(I12,I14,I16,I18,I20,I22,I24,I10)</f>
        <v>0</v>
      </c>
      <c r="Q14" s="304"/>
      <c r="S14" s="48" t="s">
        <v>5</v>
      </c>
      <c r="T14" s="16" t="s">
        <v>139</v>
      </c>
      <c r="U14" s="16">
        <v>2</v>
      </c>
      <c r="V14" s="186">
        <v>36414</v>
      </c>
      <c r="W14" s="167" t="s">
        <v>248</v>
      </c>
      <c r="X14" s="7"/>
      <c r="Z14" s="285"/>
      <c r="AA14" s="18" t="s">
        <v>55</v>
      </c>
      <c r="AB14" s="426" t="s">
        <v>136</v>
      </c>
      <c r="AC14" s="312"/>
      <c r="AD14" s="427"/>
      <c r="AE14" s="254"/>
      <c r="AF14" s="295"/>
      <c r="AH14" s="443" t="s">
        <v>155</v>
      </c>
      <c r="AI14" s="444"/>
      <c r="AJ14" s="440">
        <f>COUNTA(AB10:AD24)</f>
        <v>15</v>
      </c>
      <c r="AQ14" s="1" t="s">
        <v>153</v>
      </c>
    </row>
    <row r="15" spans="1:44" ht="9.75" customHeight="1">
      <c r="A15" s="203"/>
      <c r="B15" s="204"/>
      <c r="C15" s="204"/>
      <c r="D15" s="201"/>
      <c r="E15" s="205"/>
      <c r="F15" s="7"/>
      <c r="G15" s="284" t="s">
        <v>3</v>
      </c>
      <c r="H15" s="206" t="s">
        <v>265</v>
      </c>
      <c r="I15" s="300"/>
      <c r="J15" s="301"/>
      <c r="K15" s="302"/>
      <c r="L15" s="329"/>
      <c r="M15" s="294" t="s">
        <v>54</v>
      </c>
      <c r="O15" s="308"/>
      <c r="P15" s="305"/>
      <c r="Q15" s="306"/>
      <c r="S15" s="203"/>
      <c r="T15" s="210"/>
      <c r="U15" s="210"/>
      <c r="V15" s="211"/>
      <c r="W15" s="212"/>
      <c r="X15" s="7"/>
      <c r="Z15" s="284" t="s">
        <v>3</v>
      </c>
      <c r="AA15" s="206" t="s">
        <v>265</v>
      </c>
      <c r="AB15" s="255" t="s">
        <v>266</v>
      </c>
      <c r="AC15" s="256"/>
      <c r="AD15" s="257"/>
      <c r="AE15" s="253">
        <v>3</v>
      </c>
      <c r="AF15" s="294" t="s">
        <v>54</v>
      </c>
      <c r="AH15" s="445"/>
      <c r="AI15" s="446"/>
      <c r="AJ15" s="441"/>
    </row>
    <row r="16" spans="1:44" ht="25.5" customHeight="1">
      <c r="A16" s="48" t="s">
        <v>6</v>
      </c>
      <c r="B16" s="125"/>
      <c r="C16" s="125"/>
      <c r="D16" s="180"/>
      <c r="E16" s="173"/>
      <c r="F16" s="7"/>
      <c r="G16" s="285"/>
      <c r="H16" s="18" t="s">
        <v>55</v>
      </c>
      <c r="I16" s="352"/>
      <c r="J16" s="353"/>
      <c r="K16" s="353"/>
      <c r="L16" s="332"/>
      <c r="M16" s="295"/>
      <c r="O16" s="308"/>
      <c r="P16" s="305"/>
      <c r="Q16" s="306"/>
      <c r="S16" s="48" t="s">
        <v>6</v>
      </c>
      <c r="T16" s="16" t="s">
        <v>140</v>
      </c>
      <c r="U16" s="16">
        <v>2</v>
      </c>
      <c r="V16" s="186">
        <v>36443</v>
      </c>
      <c r="W16" s="167" t="s">
        <v>249</v>
      </c>
      <c r="X16" s="7"/>
      <c r="Z16" s="285"/>
      <c r="AA16" s="18" t="s">
        <v>55</v>
      </c>
      <c r="AB16" s="450" t="s">
        <v>137</v>
      </c>
      <c r="AC16" s="451"/>
      <c r="AD16" s="452"/>
      <c r="AE16" s="254"/>
      <c r="AF16" s="295"/>
      <c r="AH16" s="447"/>
      <c r="AI16" s="446"/>
      <c r="AJ16" s="441"/>
      <c r="AQ16" s="1" t="s">
        <v>157</v>
      </c>
    </row>
    <row r="17" spans="1:36" ht="9.75" customHeight="1">
      <c r="A17" s="203"/>
      <c r="B17" s="204"/>
      <c r="C17" s="204"/>
      <c r="D17" s="201"/>
      <c r="E17" s="205"/>
      <c r="F17" s="7"/>
      <c r="G17" s="284" t="s">
        <v>4</v>
      </c>
      <c r="H17" s="206" t="s">
        <v>265</v>
      </c>
      <c r="I17" s="300"/>
      <c r="J17" s="301"/>
      <c r="K17" s="302"/>
      <c r="L17" s="329"/>
      <c r="M17" s="294" t="s">
        <v>54</v>
      </c>
      <c r="O17" s="308"/>
      <c r="P17" s="310" t="s">
        <v>26</v>
      </c>
      <c r="Q17" s="311"/>
      <c r="S17" s="203"/>
      <c r="T17" s="210"/>
      <c r="U17" s="210"/>
      <c r="V17" s="211"/>
      <c r="W17" s="212"/>
      <c r="X17" s="7"/>
      <c r="Z17" s="284" t="s">
        <v>4</v>
      </c>
      <c r="AA17" s="206" t="s">
        <v>265</v>
      </c>
      <c r="AB17" s="255" t="s">
        <v>266</v>
      </c>
      <c r="AC17" s="256"/>
      <c r="AD17" s="257"/>
      <c r="AE17" s="253">
        <v>2</v>
      </c>
      <c r="AF17" s="294" t="s">
        <v>54</v>
      </c>
      <c r="AH17" s="447"/>
      <c r="AI17" s="446"/>
      <c r="AJ17" s="193"/>
    </row>
    <row r="18" spans="1:36" ht="25.5" customHeight="1">
      <c r="A18" s="48" t="s">
        <v>7</v>
      </c>
      <c r="B18" s="125"/>
      <c r="C18" s="125"/>
      <c r="D18" s="180"/>
      <c r="E18" s="173"/>
      <c r="F18" s="7"/>
      <c r="G18" s="285"/>
      <c r="H18" s="207" t="s">
        <v>55</v>
      </c>
      <c r="I18" s="349"/>
      <c r="J18" s="350"/>
      <c r="K18" s="351"/>
      <c r="L18" s="332"/>
      <c r="M18" s="295"/>
      <c r="O18" s="308"/>
      <c r="P18" s="310"/>
      <c r="Q18" s="311"/>
      <c r="S18" s="48" t="s">
        <v>7</v>
      </c>
      <c r="T18" s="16" t="s">
        <v>141</v>
      </c>
      <c r="U18" s="16">
        <v>2</v>
      </c>
      <c r="V18" s="186">
        <v>36332</v>
      </c>
      <c r="W18" s="167" t="s">
        <v>250</v>
      </c>
      <c r="X18" s="7"/>
      <c r="Z18" s="285"/>
      <c r="AA18" s="18" t="s">
        <v>55</v>
      </c>
      <c r="AB18" s="426" t="s">
        <v>138</v>
      </c>
      <c r="AC18" s="312"/>
      <c r="AD18" s="427"/>
      <c r="AE18" s="254"/>
      <c r="AF18" s="295"/>
      <c r="AH18" s="448"/>
      <c r="AI18" s="449"/>
      <c r="AJ18" s="9" t="s">
        <v>26</v>
      </c>
    </row>
    <row r="19" spans="1:36" ht="9.75" customHeight="1">
      <c r="A19" s="203"/>
      <c r="B19" s="204"/>
      <c r="C19" s="204"/>
      <c r="D19" s="201"/>
      <c r="E19" s="205"/>
      <c r="F19" s="7"/>
      <c r="G19" s="284" t="s">
        <v>5</v>
      </c>
      <c r="H19" s="206" t="s">
        <v>265</v>
      </c>
      <c r="I19" s="300"/>
      <c r="J19" s="301"/>
      <c r="K19" s="302"/>
      <c r="L19" s="329"/>
      <c r="M19" s="294" t="s">
        <v>54</v>
      </c>
      <c r="O19" s="309"/>
      <c r="P19" s="312"/>
      <c r="Q19" s="313"/>
      <c r="S19" s="203"/>
      <c r="T19" s="210"/>
      <c r="U19" s="210"/>
      <c r="V19" s="211"/>
      <c r="W19" s="212"/>
      <c r="X19" s="7"/>
      <c r="Z19" s="284" t="s">
        <v>5</v>
      </c>
      <c r="AA19" s="206" t="s">
        <v>265</v>
      </c>
      <c r="AB19" s="255" t="s">
        <v>266</v>
      </c>
      <c r="AC19" s="256"/>
      <c r="AD19" s="257"/>
      <c r="AE19" s="253">
        <v>2</v>
      </c>
      <c r="AF19" s="294" t="s">
        <v>54</v>
      </c>
      <c r="AH19" s="190"/>
      <c r="AI19" s="191"/>
      <c r="AJ19" s="9"/>
    </row>
    <row r="20" spans="1:36" ht="25.5" customHeight="1">
      <c r="A20" s="48" t="s">
        <v>8</v>
      </c>
      <c r="B20" s="125"/>
      <c r="C20" s="125"/>
      <c r="D20" s="180"/>
      <c r="E20" s="173"/>
      <c r="F20" s="7"/>
      <c r="G20" s="285"/>
      <c r="H20" s="18" t="s">
        <v>55</v>
      </c>
      <c r="I20" s="352"/>
      <c r="J20" s="353"/>
      <c r="K20" s="353"/>
      <c r="L20" s="332"/>
      <c r="M20" s="295"/>
      <c r="O20" s="314" t="s">
        <v>44</v>
      </c>
      <c r="P20" s="316">
        <f>COUNTA(B8:B10,B12,B14,B16,B18,B20,B22,B24:B34)-P14</f>
        <v>0</v>
      </c>
      <c r="Q20" s="317"/>
      <c r="S20" s="48" t="s">
        <v>8</v>
      </c>
      <c r="T20" s="16" t="s">
        <v>142</v>
      </c>
      <c r="U20" s="16">
        <v>1</v>
      </c>
      <c r="V20" s="186">
        <v>36746</v>
      </c>
      <c r="W20" s="167" t="s">
        <v>209</v>
      </c>
      <c r="X20" s="7"/>
      <c r="Z20" s="285"/>
      <c r="AA20" s="18" t="s">
        <v>55</v>
      </c>
      <c r="AB20" s="450" t="s">
        <v>139</v>
      </c>
      <c r="AC20" s="451"/>
      <c r="AD20" s="452"/>
      <c r="AE20" s="254"/>
      <c r="AF20" s="295"/>
      <c r="AH20" s="454" t="s">
        <v>44</v>
      </c>
      <c r="AI20" s="455"/>
      <c r="AJ20" s="442">
        <f>COUNTA(T8:T34)-AJ14</f>
        <v>-7</v>
      </c>
    </row>
    <row r="21" spans="1:36" ht="9.75" customHeight="1">
      <c r="A21" s="203"/>
      <c r="B21" s="204"/>
      <c r="C21" s="204"/>
      <c r="D21" s="201"/>
      <c r="E21" s="205"/>
      <c r="F21" s="7"/>
      <c r="G21" s="284" t="s">
        <v>6</v>
      </c>
      <c r="H21" s="206" t="s">
        <v>265</v>
      </c>
      <c r="I21" s="300"/>
      <c r="J21" s="301"/>
      <c r="K21" s="302"/>
      <c r="L21" s="329"/>
      <c r="M21" s="294" t="s">
        <v>54</v>
      </c>
      <c r="O21" s="308"/>
      <c r="P21" s="305"/>
      <c r="Q21" s="306"/>
      <c r="S21" s="203"/>
      <c r="T21" s="210"/>
      <c r="U21" s="210"/>
      <c r="V21" s="211"/>
      <c r="W21" s="212"/>
      <c r="X21" s="7"/>
      <c r="Z21" s="284" t="s">
        <v>6</v>
      </c>
      <c r="AA21" s="206" t="s">
        <v>265</v>
      </c>
      <c r="AB21" s="255" t="s">
        <v>266</v>
      </c>
      <c r="AC21" s="256"/>
      <c r="AD21" s="257"/>
      <c r="AE21" s="253">
        <v>1</v>
      </c>
      <c r="AF21" s="294" t="s">
        <v>54</v>
      </c>
      <c r="AH21" s="447"/>
      <c r="AI21" s="446"/>
      <c r="AJ21" s="441"/>
    </row>
    <row r="22" spans="1:36" ht="25.5" customHeight="1">
      <c r="A22" s="48" t="s">
        <v>9</v>
      </c>
      <c r="B22" s="125"/>
      <c r="C22" s="125"/>
      <c r="D22" s="180"/>
      <c r="E22" s="173"/>
      <c r="F22" s="7"/>
      <c r="G22" s="285"/>
      <c r="H22" s="207" t="s">
        <v>55</v>
      </c>
      <c r="I22" s="349"/>
      <c r="J22" s="350"/>
      <c r="K22" s="351"/>
      <c r="L22" s="332"/>
      <c r="M22" s="295"/>
      <c r="O22" s="308"/>
      <c r="P22" s="305"/>
      <c r="Q22" s="306"/>
      <c r="S22" s="48" t="s">
        <v>9</v>
      </c>
      <c r="T22" s="16"/>
      <c r="U22" s="16"/>
      <c r="V22" s="186"/>
      <c r="W22" s="167"/>
      <c r="X22" s="7"/>
      <c r="Z22" s="285"/>
      <c r="AA22" s="18" t="s">
        <v>55</v>
      </c>
      <c r="AB22" s="426" t="s">
        <v>140</v>
      </c>
      <c r="AC22" s="312"/>
      <c r="AD22" s="427"/>
      <c r="AE22" s="254"/>
      <c r="AF22" s="295"/>
      <c r="AH22" s="447"/>
      <c r="AI22" s="446"/>
      <c r="AJ22" s="441"/>
    </row>
    <row r="23" spans="1:36" ht="9.75" customHeight="1">
      <c r="A23" s="203"/>
      <c r="B23" s="204"/>
      <c r="C23" s="204"/>
      <c r="D23" s="201"/>
      <c r="E23" s="205"/>
      <c r="F23" s="7"/>
      <c r="G23" s="284" t="s">
        <v>7</v>
      </c>
      <c r="H23" s="206" t="s">
        <v>265</v>
      </c>
      <c r="I23" s="300"/>
      <c r="J23" s="301"/>
      <c r="K23" s="302"/>
      <c r="L23" s="329"/>
      <c r="M23" s="294" t="s">
        <v>54</v>
      </c>
      <c r="O23" s="308"/>
      <c r="P23" s="310" t="s">
        <v>26</v>
      </c>
      <c r="Q23" s="311"/>
      <c r="S23" s="203"/>
      <c r="T23" s="210"/>
      <c r="U23" s="210"/>
      <c r="V23" s="211"/>
      <c r="W23" s="212"/>
      <c r="X23" s="7"/>
      <c r="Z23" s="284" t="s">
        <v>7</v>
      </c>
      <c r="AA23" s="206" t="s">
        <v>265</v>
      </c>
      <c r="AB23" s="255" t="s">
        <v>266</v>
      </c>
      <c r="AC23" s="256"/>
      <c r="AD23" s="257"/>
      <c r="AE23" s="253">
        <v>1</v>
      </c>
      <c r="AF23" s="294" t="s">
        <v>54</v>
      </c>
      <c r="AH23" s="447"/>
      <c r="AI23" s="446"/>
      <c r="AJ23" s="193"/>
    </row>
    <row r="24" spans="1:36" ht="25.5" customHeight="1" thickBot="1">
      <c r="A24" s="48" t="s">
        <v>43</v>
      </c>
      <c r="B24" s="125"/>
      <c r="C24" s="125"/>
      <c r="D24" s="180"/>
      <c r="E24" s="173"/>
      <c r="F24" s="7"/>
      <c r="G24" s="333"/>
      <c r="H24" s="208" t="s">
        <v>55</v>
      </c>
      <c r="I24" s="321"/>
      <c r="J24" s="322"/>
      <c r="K24" s="322"/>
      <c r="L24" s="330"/>
      <c r="M24" s="331"/>
      <c r="O24" s="315"/>
      <c r="P24" s="318"/>
      <c r="Q24" s="319"/>
      <c r="S24" s="48" t="s">
        <v>43</v>
      </c>
      <c r="T24" s="16"/>
      <c r="U24" s="16"/>
      <c r="V24" s="186"/>
      <c r="W24" s="167"/>
      <c r="X24" s="7"/>
      <c r="Z24" s="333"/>
      <c r="AA24" s="208" t="s">
        <v>55</v>
      </c>
      <c r="AB24" s="458" t="s">
        <v>141</v>
      </c>
      <c r="AC24" s="318"/>
      <c r="AD24" s="459"/>
      <c r="AE24" s="428"/>
      <c r="AF24" s="331"/>
      <c r="AH24" s="456"/>
      <c r="AI24" s="457"/>
      <c r="AJ24" s="8" t="s">
        <v>26</v>
      </c>
    </row>
    <row r="25" spans="1:36" ht="25.5" customHeight="1" thickBot="1">
      <c r="A25" s="48" t="s">
        <v>10</v>
      </c>
      <c r="B25" s="125"/>
      <c r="C25" s="125"/>
      <c r="D25" s="180"/>
      <c r="E25" s="173"/>
      <c r="F25" s="7"/>
      <c r="G25" s="320" t="s">
        <v>14</v>
      </c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S25" s="48" t="s">
        <v>10</v>
      </c>
      <c r="T25" s="16"/>
      <c r="U25" s="16"/>
      <c r="V25" s="186"/>
      <c r="W25" s="167"/>
      <c r="X25" s="7"/>
      <c r="Z25" s="320" t="s">
        <v>14</v>
      </c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</row>
    <row r="26" spans="1:36" ht="25.5" customHeight="1" thickBot="1">
      <c r="A26" s="48" t="s">
        <v>41</v>
      </c>
      <c r="B26" s="125"/>
      <c r="C26" s="125"/>
      <c r="D26" s="202"/>
      <c r="E26" s="173"/>
      <c r="F26" s="7"/>
      <c r="G26" s="326" t="s">
        <v>22</v>
      </c>
      <c r="H26" s="327"/>
      <c r="I26" s="327"/>
      <c r="J26" s="327"/>
      <c r="K26" s="328"/>
      <c r="L26" s="2"/>
      <c r="M26" s="323" t="s">
        <v>23</v>
      </c>
      <c r="N26" s="324"/>
      <c r="O26" s="324"/>
      <c r="P26" s="324"/>
      <c r="Q26" s="325"/>
      <c r="S26" s="48" t="s">
        <v>41</v>
      </c>
      <c r="T26" s="16"/>
      <c r="U26" s="16"/>
      <c r="V26" s="186"/>
      <c r="W26" s="167"/>
      <c r="X26" s="7"/>
      <c r="Z26" s="326" t="s">
        <v>22</v>
      </c>
      <c r="AA26" s="327"/>
      <c r="AB26" s="327"/>
      <c r="AC26" s="327"/>
      <c r="AD26" s="328"/>
      <c r="AE26" s="2"/>
      <c r="AF26" s="323" t="s">
        <v>23</v>
      </c>
      <c r="AG26" s="324"/>
      <c r="AH26" s="324"/>
      <c r="AI26" s="324"/>
      <c r="AJ26" s="325"/>
    </row>
    <row r="27" spans="1:36" ht="25.5" customHeight="1" thickBot="1">
      <c r="A27" s="50" t="s">
        <v>42</v>
      </c>
      <c r="B27" s="165"/>
      <c r="C27" s="165"/>
      <c r="D27" s="181"/>
      <c r="E27" s="174"/>
      <c r="F27" s="7"/>
      <c r="G27" s="85" t="s">
        <v>16</v>
      </c>
      <c r="H27" s="219" t="s">
        <v>272</v>
      </c>
      <c r="I27" s="215" t="s">
        <v>273</v>
      </c>
      <c r="J27" s="298" t="s">
        <v>11</v>
      </c>
      <c r="K27" s="299"/>
      <c r="M27" s="87" t="s">
        <v>16</v>
      </c>
      <c r="N27" s="219" t="s">
        <v>272</v>
      </c>
      <c r="O27" s="215" t="s">
        <v>273</v>
      </c>
      <c r="P27" s="298" t="s">
        <v>11</v>
      </c>
      <c r="Q27" s="299"/>
      <c r="S27" s="50" t="s">
        <v>42</v>
      </c>
      <c r="T27" s="84"/>
      <c r="U27" s="84"/>
      <c r="V27" s="188"/>
      <c r="W27" s="168"/>
      <c r="X27" s="7"/>
      <c r="Z27" s="87" t="s">
        <v>16</v>
      </c>
      <c r="AA27" s="298" t="s">
        <v>15</v>
      </c>
      <c r="AB27" s="438"/>
      <c r="AC27" s="298" t="s">
        <v>11</v>
      </c>
      <c r="AD27" s="299"/>
      <c r="AF27" s="87" t="s">
        <v>16</v>
      </c>
      <c r="AG27" s="298" t="s">
        <v>15</v>
      </c>
      <c r="AH27" s="438"/>
      <c r="AI27" s="298" t="s">
        <v>11</v>
      </c>
      <c r="AJ27" s="299"/>
    </row>
    <row r="28" spans="1:36" ht="25.5" customHeight="1" thickTop="1">
      <c r="A28" s="50" t="s">
        <v>36</v>
      </c>
      <c r="B28" s="125"/>
      <c r="C28" s="125"/>
      <c r="D28" s="180"/>
      <c r="E28" s="173"/>
      <c r="F28" s="7"/>
      <c r="G28" s="86" t="s">
        <v>17</v>
      </c>
      <c r="H28" s="127"/>
      <c r="I28" s="128"/>
      <c r="J28" s="129"/>
      <c r="K28" s="130"/>
      <c r="M28" s="296" t="s">
        <v>24</v>
      </c>
      <c r="N28" s="140"/>
      <c r="O28" s="141"/>
      <c r="P28" s="142"/>
      <c r="Q28" s="143"/>
      <c r="S28" s="88" t="s">
        <v>36</v>
      </c>
      <c r="T28" s="16"/>
      <c r="U28" s="16"/>
      <c r="V28" s="186"/>
      <c r="W28" s="167"/>
      <c r="X28" s="7"/>
      <c r="Z28" s="49" t="s">
        <v>17</v>
      </c>
      <c r="AA28" s="18" t="s">
        <v>154</v>
      </c>
      <c r="AB28" s="19">
        <v>1</v>
      </c>
      <c r="AC28" s="43"/>
      <c r="AD28" s="70"/>
      <c r="AF28" s="296" t="s">
        <v>24</v>
      </c>
      <c r="AG28" s="73" t="s">
        <v>154</v>
      </c>
      <c r="AH28" s="74">
        <v>1</v>
      </c>
      <c r="AI28" s="71" t="s">
        <v>156</v>
      </c>
      <c r="AJ28" s="72"/>
    </row>
    <row r="29" spans="1:36" ht="25.5" customHeight="1">
      <c r="A29" s="50" t="s">
        <v>34</v>
      </c>
      <c r="B29" s="125"/>
      <c r="C29" s="125"/>
      <c r="D29" s="179"/>
      <c r="E29" s="172"/>
      <c r="F29" s="7"/>
      <c r="G29" s="48" t="s">
        <v>18</v>
      </c>
      <c r="H29" s="131"/>
      <c r="I29" s="132"/>
      <c r="J29" s="133"/>
      <c r="K29" s="134"/>
      <c r="M29" s="296"/>
      <c r="N29" s="144"/>
      <c r="O29" s="145"/>
      <c r="P29" s="146"/>
      <c r="Q29" s="147"/>
      <c r="S29" s="50" t="s">
        <v>34</v>
      </c>
      <c r="T29" s="16"/>
      <c r="U29" s="16"/>
      <c r="V29" s="185"/>
      <c r="W29" s="169"/>
      <c r="X29" s="7"/>
      <c r="Z29" s="48" t="s">
        <v>18</v>
      </c>
      <c r="AA29" s="20" t="s">
        <v>154</v>
      </c>
      <c r="AB29" s="21">
        <v>2</v>
      </c>
      <c r="AC29" s="44"/>
      <c r="AD29" s="57" t="s">
        <v>153</v>
      </c>
      <c r="AF29" s="296"/>
      <c r="AG29" s="13" t="s">
        <v>154</v>
      </c>
      <c r="AH29" s="14">
        <v>2</v>
      </c>
      <c r="AI29" s="41" t="s">
        <v>156</v>
      </c>
      <c r="AJ29" s="61" t="s">
        <v>153</v>
      </c>
    </row>
    <row r="30" spans="1:36" ht="25.5" customHeight="1">
      <c r="A30" s="50" t="s">
        <v>35</v>
      </c>
      <c r="B30" s="125"/>
      <c r="C30" s="125"/>
      <c r="D30" s="180"/>
      <c r="E30" s="173"/>
      <c r="F30" s="7"/>
      <c r="G30" s="48" t="s">
        <v>3</v>
      </c>
      <c r="H30" s="131"/>
      <c r="I30" s="132"/>
      <c r="J30" s="133"/>
      <c r="K30" s="134"/>
      <c r="M30" s="297" t="s">
        <v>28</v>
      </c>
      <c r="N30" s="148"/>
      <c r="O30" s="149"/>
      <c r="P30" s="150"/>
      <c r="Q30" s="151"/>
      <c r="S30" s="50" t="s">
        <v>35</v>
      </c>
      <c r="T30" s="16"/>
      <c r="U30" s="16"/>
      <c r="V30" s="186"/>
      <c r="W30" s="167"/>
      <c r="X30" s="7"/>
      <c r="Z30" s="48" t="s">
        <v>3</v>
      </c>
      <c r="AA30" s="20" t="s">
        <v>154</v>
      </c>
      <c r="AB30" s="21">
        <v>3</v>
      </c>
      <c r="AC30" s="46"/>
      <c r="AD30" s="57"/>
      <c r="AF30" s="297" t="s">
        <v>28</v>
      </c>
      <c r="AG30" s="11" t="s">
        <v>154</v>
      </c>
      <c r="AH30" s="12">
        <v>3</v>
      </c>
      <c r="AI30" s="42"/>
      <c r="AJ30" s="62"/>
    </row>
    <row r="31" spans="1:36" ht="25.5" customHeight="1">
      <c r="A31" s="50" t="s">
        <v>37</v>
      </c>
      <c r="B31" s="125"/>
      <c r="C31" s="125"/>
      <c r="D31" s="182"/>
      <c r="E31" s="175"/>
      <c r="F31" s="7"/>
      <c r="G31" s="48" t="s">
        <v>4</v>
      </c>
      <c r="H31" s="131"/>
      <c r="I31" s="132"/>
      <c r="J31" s="133"/>
      <c r="K31" s="134"/>
      <c r="M31" s="297"/>
      <c r="N31" s="144"/>
      <c r="O31" s="145"/>
      <c r="P31" s="152"/>
      <c r="Q31" s="153"/>
      <c r="S31" s="50" t="s">
        <v>37</v>
      </c>
      <c r="T31" s="16"/>
      <c r="U31" s="16"/>
      <c r="V31" s="178"/>
      <c r="W31" s="170"/>
      <c r="X31" s="7"/>
      <c r="Z31" s="48" t="s">
        <v>4</v>
      </c>
      <c r="AA31" s="20" t="s">
        <v>154</v>
      </c>
      <c r="AB31" s="21">
        <v>4</v>
      </c>
      <c r="AC31" s="46"/>
      <c r="AD31" s="57"/>
      <c r="AF31" s="297"/>
      <c r="AG31" s="13" t="s">
        <v>154</v>
      </c>
      <c r="AH31" s="14">
        <v>4</v>
      </c>
      <c r="AI31" s="43"/>
      <c r="AJ31" s="63"/>
    </row>
    <row r="32" spans="1:36" ht="25.5" customHeight="1">
      <c r="A32" s="50" t="s">
        <v>38</v>
      </c>
      <c r="B32" s="125"/>
      <c r="C32" s="125"/>
      <c r="D32" s="182"/>
      <c r="E32" s="175"/>
      <c r="F32" s="7"/>
      <c r="G32" s="48" t="s">
        <v>5</v>
      </c>
      <c r="H32" s="131"/>
      <c r="I32" s="132"/>
      <c r="J32" s="133"/>
      <c r="K32" s="134"/>
      <c r="M32" s="297" t="s">
        <v>3</v>
      </c>
      <c r="N32" s="148"/>
      <c r="O32" s="149"/>
      <c r="P32" s="135"/>
      <c r="Q32" s="154"/>
      <c r="S32" s="50" t="s">
        <v>38</v>
      </c>
      <c r="T32" s="16"/>
      <c r="U32" s="16"/>
      <c r="V32" s="178"/>
      <c r="W32" s="170"/>
      <c r="X32" s="7"/>
      <c r="Z32" s="48" t="s">
        <v>5</v>
      </c>
      <c r="AA32" s="20" t="s">
        <v>154</v>
      </c>
      <c r="AB32" s="21">
        <v>5</v>
      </c>
      <c r="AC32" s="46"/>
      <c r="AD32" s="57" t="s">
        <v>153</v>
      </c>
      <c r="AF32" s="297" t="s">
        <v>3</v>
      </c>
      <c r="AG32" s="11" t="s">
        <v>154</v>
      </c>
      <c r="AH32" s="12">
        <v>5</v>
      </c>
      <c r="AI32" s="40"/>
      <c r="AJ32" s="60" t="s">
        <v>153</v>
      </c>
    </row>
    <row r="33" spans="1:37" ht="25.5" customHeight="1" thickBot="1">
      <c r="A33" s="50" t="s">
        <v>39</v>
      </c>
      <c r="B33" s="125"/>
      <c r="C33" s="125"/>
      <c r="D33" s="182"/>
      <c r="E33" s="175"/>
      <c r="F33" s="7"/>
      <c r="G33" s="220" t="s">
        <v>6</v>
      </c>
      <c r="H33" s="221"/>
      <c r="I33" s="222"/>
      <c r="J33" s="223"/>
      <c r="K33" s="224"/>
      <c r="M33" s="297"/>
      <c r="N33" s="144"/>
      <c r="O33" s="145"/>
      <c r="P33" s="146"/>
      <c r="Q33" s="147"/>
      <c r="S33" s="50" t="s">
        <v>39</v>
      </c>
      <c r="T33" s="16"/>
      <c r="U33" s="16"/>
      <c r="V33" s="178"/>
      <c r="W33" s="170"/>
      <c r="X33" s="7"/>
      <c r="Z33" s="48" t="s">
        <v>6</v>
      </c>
      <c r="AA33" s="20" t="s">
        <v>154</v>
      </c>
      <c r="AB33" s="21">
        <v>6</v>
      </c>
      <c r="AC33" s="46"/>
      <c r="AD33" s="57"/>
      <c r="AF33" s="297"/>
      <c r="AG33" s="13" t="s">
        <v>154</v>
      </c>
      <c r="AH33" s="14">
        <v>6</v>
      </c>
      <c r="AI33" s="41"/>
      <c r="AJ33" s="61"/>
    </row>
    <row r="34" spans="1:37" ht="25.5" customHeight="1" thickTop="1" thickBot="1">
      <c r="A34" s="51" t="s">
        <v>40</v>
      </c>
      <c r="B34" s="126"/>
      <c r="C34" s="126"/>
      <c r="D34" s="183"/>
      <c r="E34" s="176"/>
      <c r="F34" s="7"/>
      <c r="G34" s="218" t="s">
        <v>7</v>
      </c>
      <c r="H34" s="162"/>
      <c r="I34" s="163"/>
      <c r="J34" s="152"/>
      <c r="K34" s="164"/>
      <c r="M34" s="297" t="s">
        <v>4</v>
      </c>
      <c r="N34" s="148"/>
      <c r="O34" s="149"/>
      <c r="P34" s="150"/>
      <c r="Q34" s="151"/>
      <c r="S34" s="51" t="s">
        <v>40</v>
      </c>
      <c r="T34" s="52"/>
      <c r="U34" s="52"/>
      <c r="V34" s="187"/>
      <c r="W34" s="171"/>
      <c r="X34" s="7"/>
      <c r="Z34" s="48" t="s">
        <v>7</v>
      </c>
      <c r="AA34" s="20"/>
      <c r="AB34" s="21"/>
      <c r="AC34" s="46"/>
      <c r="AD34" s="57"/>
      <c r="AF34" s="297" t="s">
        <v>4</v>
      </c>
      <c r="AG34" s="11" t="s">
        <v>154</v>
      </c>
      <c r="AH34" s="12">
        <v>7</v>
      </c>
      <c r="AI34" s="42"/>
      <c r="AJ34" s="62"/>
    </row>
    <row r="35" spans="1:37" ht="25.5" customHeight="1">
      <c r="A35" s="7"/>
      <c r="B35" s="47"/>
      <c r="C35" s="310"/>
      <c r="D35" s="310"/>
      <c r="E35" s="310"/>
      <c r="F35" s="7"/>
      <c r="G35" s="48" t="s">
        <v>8</v>
      </c>
      <c r="H35" s="131"/>
      <c r="I35" s="132"/>
      <c r="J35" s="133"/>
      <c r="K35" s="134"/>
      <c r="M35" s="297"/>
      <c r="N35" s="144"/>
      <c r="O35" s="145"/>
      <c r="P35" s="152"/>
      <c r="Q35" s="153"/>
      <c r="S35" s="7"/>
      <c r="T35" s="47"/>
      <c r="U35" s="310"/>
      <c r="V35" s="310"/>
      <c r="W35" s="310"/>
      <c r="X35" s="7"/>
      <c r="Z35" s="48" t="s">
        <v>8</v>
      </c>
      <c r="AA35" s="20"/>
      <c r="AB35" s="21"/>
      <c r="AC35" s="46"/>
      <c r="AD35" s="57"/>
      <c r="AF35" s="297"/>
      <c r="AG35" s="13" t="s">
        <v>154</v>
      </c>
      <c r="AH35" s="14">
        <v>8</v>
      </c>
      <c r="AI35" s="43"/>
      <c r="AJ35" s="63"/>
    </row>
    <row r="36" spans="1:37" ht="25.5" customHeight="1">
      <c r="A36" s="342" t="s">
        <v>280</v>
      </c>
      <c r="B36" s="342"/>
      <c r="C36" s="342"/>
      <c r="D36" s="342"/>
      <c r="E36" s="342"/>
      <c r="F36" s="343"/>
      <c r="G36" s="48" t="s">
        <v>9</v>
      </c>
      <c r="H36" s="131"/>
      <c r="I36" s="132"/>
      <c r="J36" s="133"/>
      <c r="K36" s="134"/>
      <c r="M36" s="297" t="s">
        <v>5</v>
      </c>
      <c r="N36" s="148"/>
      <c r="O36" s="149"/>
      <c r="P36" s="135"/>
      <c r="Q36" s="154"/>
      <c r="S36" s="453" t="s">
        <v>269</v>
      </c>
      <c r="T36" s="453"/>
      <c r="U36" s="453"/>
      <c r="V36" s="453"/>
      <c r="W36" s="453"/>
      <c r="X36" s="7"/>
      <c r="Z36" s="48" t="s">
        <v>9</v>
      </c>
      <c r="AA36" s="20"/>
      <c r="AB36" s="21"/>
      <c r="AC36" s="46"/>
      <c r="AD36" s="57"/>
      <c r="AF36" s="297" t="s">
        <v>5</v>
      </c>
      <c r="AG36" s="11"/>
      <c r="AH36" s="12"/>
      <c r="AI36" s="40"/>
      <c r="AJ36" s="60"/>
    </row>
    <row r="37" spans="1:37" ht="25.5" customHeight="1">
      <c r="A37" s="342"/>
      <c r="B37" s="342"/>
      <c r="C37" s="342"/>
      <c r="D37" s="342"/>
      <c r="E37" s="342"/>
      <c r="F37" s="343"/>
      <c r="G37" s="48" t="s">
        <v>29</v>
      </c>
      <c r="H37" s="131"/>
      <c r="I37" s="132"/>
      <c r="J37" s="133"/>
      <c r="K37" s="134"/>
      <c r="M37" s="297"/>
      <c r="N37" s="144"/>
      <c r="O37" s="145"/>
      <c r="P37" s="146"/>
      <c r="Q37" s="147"/>
      <c r="S37" s="453"/>
      <c r="T37" s="453"/>
      <c r="U37" s="453"/>
      <c r="V37" s="453"/>
      <c r="W37" s="453"/>
      <c r="X37" s="83"/>
      <c r="Z37" s="48" t="s">
        <v>29</v>
      </c>
      <c r="AA37" s="20"/>
      <c r="AB37" s="21"/>
      <c r="AC37" s="46"/>
      <c r="AD37" s="57"/>
      <c r="AF37" s="297"/>
      <c r="AG37" s="13"/>
      <c r="AH37" s="14"/>
      <c r="AI37" s="41"/>
      <c r="AJ37" s="61"/>
    </row>
    <row r="38" spans="1:37" ht="25.5" customHeight="1">
      <c r="A38" s="342"/>
      <c r="B38" s="342"/>
      <c r="C38" s="342"/>
      <c r="D38" s="342"/>
      <c r="E38" s="342"/>
      <c r="F38" s="343"/>
      <c r="G38" s="48" t="s">
        <v>30</v>
      </c>
      <c r="H38" s="131"/>
      <c r="I38" s="132"/>
      <c r="J38" s="133"/>
      <c r="K38" s="134"/>
      <c r="M38" s="297" t="s">
        <v>6</v>
      </c>
      <c r="N38" s="148"/>
      <c r="O38" s="149"/>
      <c r="P38" s="150"/>
      <c r="Q38" s="151"/>
      <c r="S38" s="4"/>
      <c r="T38" s="4"/>
      <c r="U38" s="4"/>
      <c r="V38" s="4"/>
      <c r="W38" s="4"/>
      <c r="X38" s="83"/>
      <c r="Z38" s="48" t="s">
        <v>30</v>
      </c>
      <c r="AA38" s="20"/>
      <c r="AB38" s="21"/>
      <c r="AC38" s="46"/>
      <c r="AD38" s="57"/>
      <c r="AF38" s="297" t="s">
        <v>6</v>
      </c>
      <c r="AG38" s="11"/>
      <c r="AH38" s="12"/>
      <c r="AI38" s="42"/>
      <c r="AJ38" s="62"/>
    </row>
    <row r="39" spans="1:37" ht="25.5" customHeight="1" thickBot="1">
      <c r="A39" s="341" t="s">
        <v>284</v>
      </c>
      <c r="B39" s="341"/>
      <c r="C39" s="341"/>
      <c r="D39" s="341"/>
      <c r="E39" s="341"/>
      <c r="F39" s="4"/>
      <c r="G39" s="48" t="s">
        <v>31</v>
      </c>
      <c r="H39" s="131"/>
      <c r="I39" s="132"/>
      <c r="J39" s="133"/>
      <c r="K39" s="134"/>
      <c r="M39" s="335"/>
      <c r="N39" s="225"/>
      <c r="O39" s="226"/>
      <c r="P39" s="227"/>
      <c r="Q39" s="228"/>
      <c r="S39" s="3"/>
      <c r="T39" s="3"/>
      <c r="U39" s="3"/>
      <c r="V39" s="3"/>
      <c r="W39" s="3"/>
      <c r="X39" s="4"/>
      <c r="Z39" s="48" t="s">
        <v>31</v>
      </c>
      <c r="AA39" s="20"/>
      <c r="AB39" s="21"/>
      <c r="AC39" s="46"/>
      <c r="AD39" s="57"/>
      <c r="AF39" s="297"/>
      <c r="AG39" s="13"/>
      <c r="AH39" s="14"/>
      <c r="AI39" s="43"/>
      <c r="AJ39" s="63"/>
    </row>
    <row r="40" spans="1:37" ht="25.5" customHeight="1" thickTop="1">
      <c r="A40" s="340" t="s">
        <v>285</v>
      </c>
      <c r="B40" s="340"/>
      <c r="C40" s="340"/>
      <c r="D40" s="340"/>
      <c r="E40" s="340"/>
      <c r="F40" s="3"/>
      <c r="G40" s="48" t="s">
        <v>32</v>
      </c>
      <c r="H40" s="131"/>
      <c r="I40" s="132"/>
      <c r="J40" s="133"/>
      <c r="K40" s="134"/>
      <c r="M40" s="285" t="s">
        <v>7</v>
      </c>
      <c r="N40" s="140"/>
      <c r="O40" s="141"/>
      <c r="P40" s="142"/>
      <c r="Q40" s="143"/>
      <c r="S40" s="341"/>
      <c r="T40" s="341"/>
      <c r="U40" s="341"/>
      <c r="V40" s="341"/>
      <c r="W40" s="341"/>
      <c r="X40" s="3"/>
      <c r="Z40" s="48" t="s">
        <v>32</v>
      </c>
      <c r="AA40" s="20"/>
      <c r="AB40" s="21"/>
      <c r="AC40" s="46"/>
      <c r="AD40" s="57"/>
      <c r="AF40" s="297" t="s">
        <v>7</v>
      </c>
      <c r="AG40" s="11"/>
      <c r="AH40" s="12"/>
      <c r="AI40" s="40"/>
      <c r="AJ40" s="60"/>
    </row>
    <row r="41" spans="1:37" ht="25.5" customHeight="1">
      <c r="A41" s="344" t="s">
        <v>293</v>
      </c>
      <c r="B41" s="345"/>
      <c r="C41" s="345"/>
      <c r="D41" s="345"/>
      <c r="E41" s="239"/>
      <c r="F41" s="3"/>
      <c r="G41" s="48" t="s">
        <v>33</v>
      </c>
      <c r="H41" s="131"/>
      <c r="I41" s="132"/>
      <c r="J41" s="133"/>
      <c r="K41" s="134"/>
      <c r="M41" s="297"/>
      <c r="N41" s="144"/>
      <c r="O41" s="145"/>
      <c r="P41" s="146"/>
      <c r="Q41" s="147"/>
      <c r="S41" s="341"/>
      <c r="T41" s="341"/>
      <c r="U41" s="341"/>
      <c r="V41" s="341"/>
      <c r="W41" s="341"/>
      <c r="X41" s="3"/>
      <c r="Z41" s="48" t="s">
        <v>33</v>
      </c>
      <c r="AA41" s="20"/>
      <c r="AB41" s="21"/>
      <c r="AC41" s="46"/>
      <c r="AD41" s="57"/>
      <c r="AF41" s="297"/>
      <c r="AG41" s="13"/>
      <c r="AH41" s="14"/>
      <c r="AI41" s="41"/>
      <c r="AJ41" s="61"/>
    </row>
    <row r="42" spans="1:37" ht="25.5" customHeight="1">
      <c r="A42" s="310" t="s">
        <v>294</v>
      </c>
      <c r="B42" s="310"/>
      <c r="C42" s="310"/>
      <c r="D42" s="310"/>
      <c r="E42" s="251"/>
      <c r="F42" s="3"/>
      <c r="G42" s="48" t="s">
        <v>34</v>
      </c>
      <c r="H42" s="131"/>
      <c r="I42" s="132"/>
      <c r="J42" s="133"/>
      <c r="K42" s="134"/>
      <c r="M42" s="284" t="s">
        <v>159</v>
      </c>
      <c r="N42" s="148"/>
      <c r="O42" s="149"/>
      <c r="P42" s="150"/>
      <c r="Q42" s="151"/>
      <c r="S42" s="3"/>
      <c r="T42" s="3"/>
      <c r="U42" s="3"/>
      <c r="V42" s="3"/>
      <c r="W42" s="3"/>
      <c r="X42" s="3"/>
      <c r="Z42" s="48" t="s">
        <v>34</v>
      </c>
      <c r="AA42" s="46"/>
      <c r="AB42" s="45"/>
      <c r="AC42" s="39"/>
      <c r="AD42" s="57"/>
      <c r="AF42" s="284" t="s">
        <v>159</v>
      </c>
      <c r="AG42" s="78"/>
      <c r="AH42" s="79"/>
      <c r="AI42" s="42"/>
      <c r="AJ42" s="62"/>
    </row>
    <row r="43" spans="1:37" ht="25.5" customHeight="1">
      <c r="A43" s="338"/>
      <c r="B43" s="338"/>
      <c r="C43" s="338"/>
      <c r="D43" s="252"/>
      <c r="E43" s="245"/>
      <c r="F43" s="3"/>
      <c r="G43" s="48" t="s">
        <v>35</v>
      </c>
      <c r="H43" s="131"/>
      <c r="I43" s="132"/>
      <c r="J43" s="133"/>
      <c r="K43" s="134"/>
      <c r="M43" s="285"/>
      <c r="N43" s="144"/>
      <c r="O43" s="145"/>
      <c r="P43" s="146"/>
      <c r="Q43" s="147"/>
      <c r="S43" s="3"/>
      <c r="T43" s="3"/>
      <c r="U43" s="3"/>
      <c r="V43" s="3"/>
      <c r="W43" s="3"/>
      <c r="X43" s="3"/>
      <c r="Z43" s="48" t="s">
        <v>35</v>
      </c>
      <c r="AA43" s="46"/>
      <c r="AB43" s="45"/>
      <c r="AC43" s="39"/>
      <c r="AD43" s="57"/>
      <c r="AF43" s="285"/>
      <c r="AG43" s="76"/>
      <c r="AH43" s="77"/>
      <c r="AI43" s="41"/>
      <c r="AJ43" s="61"/>
    </row>
    <row r="44" spans="1:37" ht="25.5" customHeight="1">
      <c r="A44" s="339"/>
      <c r="B44" s="339"/>
      <c r="C44" s="339"/>
      <c r="D44" s="339"/>
      <c r="E44" s="339"/>
      <c r="F44" s="3"/>
      <c r="G44" s="48" t="s">
        <v>37</v>
      </c>
      <c r="H44" s="213"/>
      <c r="I44" s="132"/>
      <c r="J44" s="133"/>
      <c r="K44" s="134"/>
      <c r="M44" s="296" t="s">
        <v>160</v>
      </c>
      <c r="N44" s="140"/>
      <c r="O44" s="141"/>
      <c r="P44" s="155"/>
      <c r="Q44" s="156"/>
      <c r="X44" s="3"/>
      <c r="Z44" s="48" t="s">
        <v>37</v>
      </c>
      <c r="AA44" s="46"/>
      <c r="AB44" s="45"/>
      <c r="AC44" s="39"/>
      <c r="AD44" s="57"/>
      <c r="AF44" s="296" t="s">
        <v>160</v>
      </c>
      <c r="AG44" s="90"/>
      <c r="AH44" s="91"/>
      <c r="AI44" s="92"/>
      <c r="AJ44" s="93"/>
    </row>
    <row r="45" spans="1:37" ht="25.5" customHeight="1" thickBot="1">
      <c r="G45" s="54" t="s">
        <v>158</v>
      </c>
      <c r="H45" s="136"/>
      <c r="I45" s="137"/>
      <c r="J45" s="138"/>
      <c r="K45" s="139"/>
      <c r="M45" s="333"/>
      <c r="N45" s="157"/>
      <c r="O45" s="158"/>
      <c r="P45" s="159"/>
      <c r="Q45" s="160"/>
      <c r="Z45" s="54" t="s">
        <v>158</v>
      </c>
      <c r="AA45" s="66"/>
      <c r="AB45" s="75"/>
      <c r="AC45" s="58"/>
      <c r="AD45" s="59"/>
      <c r="AF45" s="333"/>
      <c r="AG45" s="80"/>
      <c r="AH45" s="81"/>
      <c r="AI45" s="64"/>
      <c r="AJ45" s="65"/>
    </row>
    <row r="46" spans="1:37" ht="18.75" customHeight="1">
      <c r="A46" s="334"/>
      <c r="B46" s="334"/>
      <c r="G46" s="55"/>
      <c r="H46" s="5"/>
      <c r="I46" s="5"/>
      <c r="J46" s="327"/>
      <c r="K46" s="327"/>
      <c r="M46" s="56"/>
      <c r="N46" s="5"/>
      <c r="O46" s="5"/>
      <c r="P46" s="5"/>
      <c r="Q46" s="7"/>
      <c r="S46" s="334"/>
      <c r="T46" s="334"/>
      <c r="Z46" s="55"/>
      <c r="AA46" s="5"/>
      <c r="AB46" s="5"/>
      <c r="AC46" s="327"/>
      <c r="AD46" s="327"/>
      <c r="AF46" s="56"/>
      <c r="AG46" s="5"/>
      <c r="AH46" s="5"/>
      <c r="AI46" s="5"/>
      <c r="AJ46" s="7"/>
    </row>
    <row r="47" spans="1:37" ht="18.75" customHeight="1">
      <c r="A47" s="15"/>
      <c r="B47" s="15"/>
      <c r="D47" s="334" t="s">
        <v>46</v>
      </c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2"/>
      <c r="R47" s="2"/>
      <c r="S47" s="15"/>
      <c r="T47" s="15"/>
      <c r="V47" s="334" t="s">
        <v>46</v>
      </c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2"/>
      <c r="AK47" s="2"/>
    </row>
    <row r="48" spans="1:37" ht="18" customHeight="1">
      <c r="E48" s="336" t="s">
        <v>288</v>
      </c>
      <c r="F48" s="336"/>
      <c r="G48" s="336"/>
      <c r="H48" s="336"/>
      <c r="I48" s="2"/>
      <c r="J48" s="2"/>
      <c r="K48" s="2"/>
      <c r="L48" s="2"/>
      <c r="M48" s="2"/>
      <c r="N48" s="2"/>
      <c r="O48" s="2"/>
      <c r="P48" s="15"/>
      <c r="W48" s="336" t="s">
        <v>268</v>
      </c>
      <c r="X48" s="336"/>
      <c r="Y48" s="336"/>
      <c r="Z48" s="336"/>
      <c r="AA48" s="336"/>
      <c r="AB48" s="2"/>
      <c r="AC48" s="2"/>
      <c r="AD48" s="2"/>
      <c r="AE48" s="2"/>
      <c r="AF48" s="2"/>
      <c r="AG48" s="2"/>
      <c r="AH48" s="2"/>
      <c r="AI48" s="15"/>
    </row>
    <row r="49" spans="1:37" ht="18" customHeight="1">
      <c r="E49" s="2"/>
      <c r="F49" s="2"/>
      <c r="G49" s="310" t="s">
        <v>162</v>
      </c>
      <c r="H49" s="310"/>
      <c r="I49" s="94"/>
      <c r="J49" s="337"/>
      <c r="K49" s="337"/>
      <c r="L49" s="337"/>
      <c r="M49" s="337"/>
      <c r="N49" s="337"/>
      <c r="O49" s="2"/>
      <c r="P49" s="15" t="s">
        <v>161</v>
      </c>
      <c r="W49" s="2"/>
      <c r="X49" s="2"/>
      <c r="Y49" s="2"/>
      <c r="Z49" s="2"/>
      <c r="AA49" s="94" t="s">
        <v>162</v>
      </c>
      <c r="AB49" s="94"/>
      <c r="AC49" s="439"/>
      <c r="AD49" s="439"/>
      <c r="AE49" s="439"/>
      <c r="AF49" s="439"/>
      <c r="AG49" s="439"/>
      <c r="AH49" s="2"/>
      <c r="AI49" s="15" t="s">
        <v>161</v>
      </c>
    </row>
    <row r="50" spans="1:37" ht="15" customHeight="1">
      <c r="A50" s="334"/>
      <c r="B50" s="334"/>
      <c r="D50" s="15"/>
      <c r="E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S50" s="334"/>
      <c r="T50" s="334"/>
      <c r="V50" s="15"/>
      <c r="W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</row>
    <row r="51" spans="1:37" ht="18" customHeight="1">
      <c r="D51" s="2"/>
      <c r="E51" s="2"/>
      <c r="F51" s="1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V51" s="2"/>
      <c r="W51" s="2"/>
      <c r="X51" s="15"/>
      <c r="Y51" s="15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15"/>
    </row>
    <row r="52" spans="1:37" ht="18" customHeight="1">
      <c r="A52" s="334"/>
      <c r="B52" s="334"/>
      <c r="E52" s="82"/>
      <c r="F52" s="2"/>
      <c r="G52" s="82"/>
      <c r="H52" s="82"/>
      <c r="I52" s="15"/>
      <c r="J52" s="2"/>
      <c r="K52" s="336"/>
      <c r="L52" s="336"/>
      <c r="M52" s="336"/>
      <c r="N52" s="336"/>
      <c r="O52" s="2"/>
      <c r="P52" s="2"/>
      <c r="Q52" s="2"/>
      <c r="R52" s="2"/>
      <c r="S52" s="2"/>
      <c r="T52" s="2"/>
      <c r="W52" s="82"/>
      <c r="X52" s="2"/>
      <c r="Y52" s="2"/>
      <c r="Z52" s="82"/>
      <c r="AA52" s="82"/>
      <c r="AB52" s="15"/>
      <c r="AC52" s="2"/>
      <c r="AD52" s="336"/>
      <c r="AE52" s="336"/>
      <c r="AF52" s="336"/>
      <c r="AG52" s="336"/>
      <c r="AH52" s="2"/>
      <c r="AI52" s="2"/>
      <c r="AJ52" s="2"/>
      <c r="AK52" s="2"/>
    </row>
    <row r="53" spans="1:37" ht="18" customHeight="1">
      <c r="F53" s="82"/>
      <c r="R53" s="2"/>
      <c r="X53" s="82"/>
      <c r="Y53" s="82"/>
      <c r="AK53" s="2"/>
    </row>
  </sheetData>
  <mergeCells count="206">
    <mergeCell ref="AJ14:AJ16"/>
    <mergeCell ref="AJ20:AJ22"/>
    <mergeCell ref="AH14:AI18"/>
    <mergeCell ref="AG7:AJ7"/>
    <mergeCell ref="AB12:AD12"/>
    <mergeCell ref="AB16:AD16"/>
    <mergeCell ref="S6:W6"/>
    <mergeCell ref="AE11:AE12"/>
    <mergeCell ref="S41:W41"/>
    <mergeCell ref="S40:W40"/>
    <mergeCell ref="S36:W37"/>
    <mergeCell ref="Z25:AJ25"/>
    <mergeCell ref="Z26:AD26"/>
    <mergeCell ref="AI27:AJ27"/>
    <mergeCell ref="AF38:AF39"/>
    <mergeCell ref="AH20:AI24"/>
    <mergeCell ref="AB22:AD22"/>
    <mergeCell ref="AF26:AJ26"/>
    <mergeCell ref="AC27:AD27"/>
    <mergeCell ref="AA27:AB27"/>
    <mergeCell ref="AB20:AD20"/>
    <mergeCell ref="AB24:AD24"/>
    <mergeCell ref="Z23:Z24"/>
    <mergeCell ref="Z13:Z14"/>
    <mergeCell ref="S50:T50"/>
    <mergeCell ref="S46:T46"/>
    <mergeCell ref="AC46:AD46"/>
    <mergeCell ref="AD52:AG52"/>
    <mergeCell ref="AG27:AH27"/>
    <mergeCell ref="AF36:AF37"/>
    <mergeCell ref="AF32:AF33"/>
    <mergeCell ref="AF44:AF45"/>
    <mergeCell ref="AF42:AF43"/>
    <mergeCell ref="W48:AA48"/>
    <mergeCell ref="AC49:AG49"/>
    <mergeCell ref="AF34:AF35"/>
    <mergeCell ref="AF28:AF29"/>
    <mergeCell ref="AF30:AF31"/>
    <mergeCell ref="AF40:AF41"/>
    <mergeCell ref="V47:AI47"/>
    <mergeCell ref="Z9:AA9"/>
    <mergeCell ref="U35:W35"/>
    <mergeCell ref="O2:O3"/>
    <mergeCell ref="Z7:AA7"/>
    <mergeCell ref="AB7:AF7"/>
    <mergeCell ref="Z6:AF6"/>
    <mergeCell ref="P3:Q3"/>
    <mergeCell ref="AB2:AB3"/>
    <mergeCell ref="O4:O5"/>
    <mergeCell ref="AF17:AF18"/>
    <mergeCell ref="AB14:AD14"/>
    <mergeCell ref="AF19:AF20"/>
    <mergeCell ref="AE21:AE22"/>
    <mergeCell ref="AF21:AF22"/>
    <mergeCell ref="AE23:AE24"/>
    <mergeCell ref="AF23:AF24"/>
    <mergeCell ref="AE13:AE14"/>
    <mergeCell ref="AF13:AF14"/>
    <mergeCell ref="AE15:AE16"/>
    <mergeCell ref="AF15:AF16"/>
    <mergeCell ref="AB18:AD18"/>
    <mergeCell ref="P4:Q5"/>
    <mergeCell ref="N12:Q12"/>
    <mergeCell ref="N8:Q8"/>
    <mergeCell ref="S1:AJ1"/>
    <mergeCell ref="S2:T2"/>
    <mergeCell ref="AA2:AA3"/>
    <mergeCell ref="S4:U4"/>
    <mergeCell ref="AH2:AH3"/>
    <mergeCell ref="AH4:AH5"/>
    <mergeCell ref="AI2:AJ2"/>
    <mergeCell ref="AI3:AJ3"/>
    <mergeCell ref="S3:T3"/>
    <mergeCell ref="AF2:AF3"/>
    <mergeCell ref="AG2:AG3"/>
    <mergeCell ref="U2:Z2"/>
    <mergeCell ref="U3:Z3"/>
    <mergeCell ref="AI4:AJ5"/>
    <mergeCell ref="A1:Q1"/>
    <mergeCell ref="H2:H3"/>
    <mergeCell ref="I7:M7"/>
    <mergeCell ref="A2:B2"/>
    <mergeCell ref="I2:I3"/>
    <mergeCell ref="I9:M9"/>
    <mergeCell ref="G9:H9"/>
    <mergeCell ref="A4:C4"/>
    <mergeCell ref="D4:N4"/>
    <mergeCell ref="A5:N5"/>
    <mergeCell ref="N7:Q7"/>
    <mergeCell ref="G8:H8"/>
    <mergeCell ref="I8:M8"/>
    <mergeCell ref="P2:Q2"/>
    <mergeCell ref="A3:B3"/>
    <mergeCell ref="M2:M3"/>
    <mergeCell ref="K2:L3"/>
    <mergeCell ref="J2:J3"/>
    <mergeCell ref="C2:G2"/>
    <mergeCell ref="N2:N3"/>
    <mergeCell ref="C3:G3"/>
    <mergeCell ref="G7:H7"/>
    <mergeCell ref="A6:E6"/>
    <mergeCell ref="G6:M6"/>
    <mergeCell ref="N9:Q9"/>
    <mergeCell ref="I14:K14"/>
    <mergeCell ref="I12:K12"/>
    <mergeCell ref="I22:K22"/>
    <mergeCell ref="I10:K10"/>
    <mergeCell ref="I18:K18"/>
    <mergeCell ref="L17:L18"/>
    <mergeCell ref="I11:K11"/>
    <mergeCell ref="L11:L12"/>
    <mergeCell ref="M11:M12"/>
    <mergeCell ref="L13:L14"/>
    <mergeCell ref="M13:M14"/>
    <mergeCell ref="L15:L16"/>
    <mergeCell ref="M15:M16"/>
    <mergeCell ref="I16:K16"/>
    <mergeCell ref="I13:K13"/>
    <mergeCell ref="I15:K15"/>
    <mergeCell ref="I17:K17"/>
    <mergeCell ref="M17:M18"/>
    <mergeCell ref="N10:Q10"/>
    <mergeCell ref="I20:K20"/>
    <mergeCell ref="L19:L20"/>
    <mergeCell ref="M19:M20"/>
    <mergeCell ref="M21:M22"/>
    <mergeCell ref="A52:B52"/>
    <mergeCell ref="M44:M45"/>
    <mergeCell ref="M42:M43"/>
    <mergeCell ref="C35:E35"/>
    <mergeCell ref="M38:M39"/>
    <mergeCell ref="J46:K46"/>
    <mergeCell ref="K52:N52"/>
    <mergeCell ref="J49:N49"/>
    <mergeCell ref="A50:B50"/>
    <mergeCell ref="A43:C43"/>
    <mergeCell ref="A44:E44"/>
    <mergeCell ref="A42:D42"/>
    <mergeCell ref="M36:M37"/>
    <mergeCell ref="D47:P47"/>
    <mergeCell ref="A40:E40"/>
    <mergeCell ref="M40:M41"/>
    <mergeCell ref="E48:H48"/>
    <mergeCell ref="G49:H49"/>
    <mergeCell ref="A46:B46"/>
    <mergeCell ref="A39:E39"/>
    <mergeCell ref="A36:F38"/>
    <mergeCell ref="A41:D41"/>
    <mergeCell ref="G10:H10"/>
    <mergeCell ref="G11:G12"/>
    <mergeCell ref="G13:G14"/>
    <mergeCell ref="G15:G16"/>
    <mergeCell ref="G17:G18"/>
    <mergeCell ref="AB15:AD15"/>
    <mergeCell ref="AB17:AD17"/>
    <mergeCell ref="AB19:AD19"/>
    <mergeCell ref="AB21:AD21"/>
    <mergeCell ref="G19:G20"/>
    <mergeCell ref="M28:M29"/>
    <mergeCell ref="M34:M35"/>
    <mergeCell ref="J27:K27"/>
    <mergeCell ref="I19:K19"/>
    <mergeCell ref="P14:Q16"/>
    <mergeCell ref="O14:O19"/>
    <mergeCell ref="P17:Q19"/>
    <mergeCell ref="O20:O24"/>
    <mergeCell ref="P20:Q22"/>
    <mergeCell ref="P23:Q24"/>
    <mergeCell ref="G25:Q25"/>
    <mergeCell ref="I24:K24"/>
    <mergeCell ref="P27:Q27"/>
    <mergeCell ref="M26:Q26"/>
    <mergeCell ref="G26:K26"/>
    <mergeCell ref="L23:L24"/>
    <mergeCell ref="M23:M24"/>
    <mergeCell ref="G21:G22"/>
    <mergeCell ref="L21:L22"/>
    <mergeCell ref="G23:G24"/>
    <mergeCell ref="I21:K21"/>
    <mergeCell ref="I23:K23"/>
    <mergeCell ref="M30:M31"/>
    <mergeCell ref="M32:M33"/>
    <mergeCell ref="AE19:AE20"/>
    <mergeCell ref="AE17:AE18"/>
    <mergeCell ref="AB23:AD23"/>
    <mergeCell ref="AC2:AC3"/>
    <mergeCell ref="AD2:AE3"/>
    <mergeCell ref="V4:AG4"/>
    <mergeCell ref="S5:AG5"/>
    <mergeCell ref="AB11:AD11"/>
    <mergeCell ref="AG12:AJ12"/>
    <mergeCell ref="AG9:AJ9"/>
    <mergeCell ref="Z8:AA8"/>
    <mergeCell ref="AB8:AF8"/>
    <mergeCell ref="AG8:AJ8"/>
    <mergeCell ref="Z10:AA10"/>
    <mergeCell ref="Z11:Z12"/>
    <mergeCell ref="AB10:AD10"/>
    <mergeCell ref="AB9:AF9"/>
    <mergeCell ref="AG10:AJ10"/>
    <mergeCell ref="AF11:AF12"/>
    <mergeCell ref="Z15:Z16"/>
    <mergeCell ref="Z17:Z18"/>
    <mergeCell ref="Z19:Z20"/>
    <mergeCell ref="Z21:Z22"/>
    <mergeCell ref="AB13:AD13"/>
  </mergeCells>
  <phoneticPr fontId="2"/>
  <dataValidations count="8">
    <dataValidation type="list" allowBlank="1" showInputMessage="1" showErrorMessage="1" sqref="AJ28:AJ45 AD28:AD45 Q28:Q45 K28:K45">
      <formula1>$AQ$14</formula1>
    </dataValidation>
    <dataValidation type="list" allowBlank="1" showInputMessage="1" showErrorMessage="1" sqref="J28:J45 P28:P45 AI28:AI45 AC42:AC45">
      <formula1>$AQ$16</formula1>
    </dataValidation>
    <dataValidation type="list" allowBlank="1" showInputMessage="1" showErrorMessage="1" sqref="AG8:AJ9">
      <formula1>$AQ$8:$AQ$9</formula1>
    </dataValidation>
    <dataValidation type="list" allowBlank="1" showInputMessage="1" showErrorMessage="1" sqref="AG10:AJ11 N11:Q11">
      <formula1>$AR$8:$AR$10</formula1>
    </dataValidation>
    <dataValidation type="list" allowBlank="1" showInputMessage="1" showErrorMessage="1" sqref="P2:Q2">
      <formula1>$AQ$2:$AQ$3</formula1>
    </dataValidation>
    <dataValidation type="list" allowBlank="1" showInputMessage="1" showErrorMessage="1" sqref="P3:Q3">
      <formula1>$AR$2:$AR$3</formula1>
    </dataValidation>
    <dataValidation type="list" allowBlank="1" showInputMessage="1" showErrorMessage="1" sqref="N8:Q9">
      <formula1>$AQ$8:$AQ$10</formula1>
    </dataValidation>
    <dataValidation type="list" allowBlank="1" showInputMessage="1" showErrorMessage="1" sqref="N10:Q10">
      <formula1>$AR$7:$AR$11</formula1>
    </dataValidation>
  </dataValidations>
  <hyperlinks>
    <hyperlink ref="A41" r:id="rId1" display="ti0451@kagawa-edu.jp"/>
  </hyperlink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2"/>
  <headerFooter alignWithMargins="0"/>
  <rowBreaks count="1" manualBreakCount="1">
    <brk id="50" max="17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R49"/>
  <sheetViews>
    <sheetView view="pageBreakPreview" zoomScale="75" zoomScaleNormal="100" zoomScaleSheetLayoutView="75" workbookViewId="0">
      <selection activeCell="D4" sqref="D4:N4"/>
    </sheetView>
  </sheetViews>
  <sheetFormatPr defaultColWidth="9"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5" style="1" customWidth="1"/>
    <col min="6" max="6" width="1.25" style="1" customWidth="1"/>
    <col min="7" max="7" width="3.75" style="1" customWidth="1"/>
    <col min="8" max="8" width="8.125" style="1" customWidth="1"/>
    <col min="9" max="9" width="8.25" style="1" customWidth="1"/>
    <col min="10" max="10" width="5.125" style="1" customWidth="1"/>
    <col min="11" max="11" width="6.25" style="1" customWidth="1"/>
    <col min="12" max="13" width="3.75" style="1" customWidth="1"/>
    <col min="14" max="15" width="8.125" style="1" customWidth="1"/>
    <col min="16" max="16" width="3.75" style="1" customWidth="1"/>
    <col min="17" max="17" width="6.25" style="1" customWidth="1"/>
    <col min="18" max="18" width="5" style="1" customWidth="1"/>
    <col min="19" max="19" width="3.75" style="1" customWidth="1"/>
    <col min="20" max="20" width="15" style="1" customWidth="1"/>
    <col min="21" max="21" width="5.625" style="1" customWidth="1"/>
    <col min="22" max="22" width="8.75" style="1" customWidth="1"/>
    <col min="23" max="23" width="11.25" style="1" customWidth="1"/>
    <col min="24" max="24" width="1.25" style="1" customWidth="1"/>
    <col min="25" max="26" width="3.75" style="1" customWidth="1"/>
    <col min="27" max="27" width="8.125" style="1" customWidth="1"/>
    <col min="28" max="28" width="8.25" style="1" customWidth="1"/>
    <col min="29" max="29" width="3.75" style="1" customWidth="1"/>
    <col min="30" max="30" width="6.25" style="1" customWidth="1"/>
    <col min="31" max="32" width="3.75" style="1" customWidth="1"/>
    <col min="33" max="34" width="8.125" style="1" customWidth="1"/>
    <col min="35" max="35" width="3.75" style="1" customWidth="1"/>
    <col min="36" max="36" width="6.25" style="1" customWidth="1"/>
    <col min="37" max="42" width="9" style="1"/>
    <col min="43" max="44" width="12.625" style="1" customWidth="1"/>
    <col min="45" max="16384" width="9" style="1"/>
  </cols>
  <sheetData>
    <row r="1" spans="1:44" ht="21" customHeight="1" thickBot="1">
      <c r="A1" s="359" t="s">
        <v>287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6"/>
      <c r="S1" s="399" t="str">
        <f>A1</f>
        <v>令和５年度第６３回香川県高等学校総合体育大会バドミントン競技　参加申込書</v>
      </c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  <c r="AE1" s="399"/>
      <c r="AF1" s="399"/>
      <c r="AG1" s="399"/>
      <c r="AH1" s="399"/>
      <c r="AI1" s="399"/>
      <c r="AJ1" s="399"/>
    </row>
    <row r="2" spans="1:44" ht="22.15" customHeight="1">
      <c r="A2" s="479" t="s">
        <v>50</v>
      </c>
      <c r="B2" s="480"/>
      <c r="C2" s="391" t="str">
        <f>IF(I2=0,"",VLOOKUP(I2,抽選作業用!Z4:AB50,2))</f>
        <v/>
      </c>
      <c r="D2" s="391"/>
      <c r="E2" s="391"/>
      <c r="F2" s="391"/>
      <c r="G2" s="392"/>
      <c r="H2" s="472" t="s">
        <v>283</v>
      </c>
      <c r="I2" s="474"/>
      <c r="J2" s="460" t="s">
        <v>282</v>
      </c>
      <c r="K2" s="385">
        <v>11</v>
      </c>
      <c r="L2" s="386"/>
      <c r="M2" s="462" t="s">
        <v>27</v>
      </c>
      <c r="N2" s="466" t="s">
        <v>262</v>
      </c>
      <c r="O2" s="403" t="s">
        <v>53</v>
      </c>
      <c r="P2" s="487"/>
      <c r="Q2" s="488"/>
      <c r="S2" s="400" t="s">
        <v>50</v>
      </c>
      <c r="T2" s="401"/>
      <c r="U2" s="391" t="s">
        <v>267</v>
      </c>
      <c r="V2" s="391"/>
      <c r="W2" s="391"/>
      <c r="X2" s="391"/>
      <c r="Y2" s="391"/>
      <c r="Z2" s="392"/>
      <c r="AA2" s="472" t="s">
        <v>283</v>
      </c>
      <c r="AB2" s="491">
        <v>39</v>
      </c>
      <c r="AC2" s="460" t="s">
        <v>282</v>
      </c>
      <c r="AD2" s="385">
        <v>11</v>
      </c>
      <c r="AE2" s="386"/>
      <c r="AF2" s="462" t="s">
        <v>27</v>
      </c>
      <c r="AG2" s="466" t="s">
        <v>262</v>
      </c>
      <c r="AH2" s="405" t="s">
        <v>53</v>
      </c>
      <c r="AI2" s="409" t="s">
        <v>56</v>
      </c>
      <c r="AJ2" s="410"/>
      <c r="AQ2" s="1" t="s">
        <v>146</v>
      </c>
      <c r="AR2" s="1" t="s">
        <v>148</v>
      </c>
    </row>
    <row r="3" spans="1:44" ht="22.15" customHeight="1" thickBot="1">
      <c r="A3" s="476" t="s">
        <v>48</v>
      </c>
      <c r="B3" s="477"/>
      <c r="C3" s="493"/>
      <c r="D3" s="493"/>
      <c r="E3" s="493"/>
      <c r="F3" s="493"/>
      <c r="G3" s="494"/>
      <c r="H3" s="473"/>
      <c r="I3" s="475"/>
      <c r="J3" s="461"/>
      <c r="K3" s="387"/>
      <c r="L3" s="388"/>
      <c r="M3" s="463"/>
      <c r="N3" s="467"/>
      <c r="O3" s="413"/>
      <c r="P3" s="489"/>
      <c r="Q3" s="490"/>
      <c r="S3" s="413" t="s">
        <v>48</v>
      </c>
      <c r="T3" s="414"/>
      <c r="U3" s="357" t="s">
        <v>256</v>
      </c>
      <c r="V3" s="357"/>
      <c r="W3" s="357"/>
      <c r="X3" s="357"/>
      <c r="Y3" s="357"/>
      <c r="Z3" s="358"/>
      <c r="AA3" s="473"/>
      <c r="AB3" s="492"/>
      <c r="AC3" s="461"/>
      <c r="AD3" s="387"/>
      <c r="AE3" s="388"/>
      <c r="AF3" s="463"/>
      <c r="AG3" s="467"/>
      <c r="AH3" s="406"/>
      <c r="AI3" s="411" t="s">
        <v>57</v>
      </c>
      <c r="AJ3" s="412"/>
      <c r="AQ3" s="1" t="s">
        <v>147</v>
      </c>
      <c r="AR3" s="1" t="s">
        <v>149</v>
      </c>
    </row>
    <row r="4" spans="1:44" ht="22.15" customHeight="1">
      <c r="A4" s="481" t="s">
        <v>278</v>
      </c>
      <c r="B4" s="482"/>
      <c r="C4" s="482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5"/>
      <c r="O4" s="407" t="s">
        <v>45</v>
      </c>
      <c r="P4" s="429" t="str">
        <f>COUNTA(B8:B34)&amp;" "&amp;"人"</f>
        <v>0 人</v>
      </c>
      <c r="Q4" s="430"/>
      <c r="S4" s="403" t="s">
        <v>49</v>
      </c>
      <c r="T4" s="404"/>
      <c r="U4" s="404"/>
      <c r="V4" s="264" t="s">
        <v>271</v>
      </c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5"/>
      <c r="AH4" s="407" t="s">
        <v>45</v>
      </c>
      <c r="AI4" s="415" t="str">
        <f>COUNTA(T8:T34)&amp;" "&amp;"人"</f>
        <v>8 人</v>
      </c>
      <c r="AJ4" s="416"/>
    </row>
    <row r="5" spans="1:44" ht="15" customHeight="1" thickBot="1">
      <c r="A5" s="266" t="s">
        <v>281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8"/>
      <c r="O5" s="478"/>
      <c r="P5" s="431"/>
      <c r="Q5" s="432"/>
      <c r="S5" s="266" t="s">
        <v>270</v>
      </c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8"/>
      <c r="AH5" s="408"/>
      <c r="AI5" s="417"/>
      <c r="AJ5" s="418"/>
    </row>
    <row r="6" spans="1:44" ht="24.75" customHeight="1" thickBot="1">
      <c r="A6" s="469" t="s">
        <v>12</v>
      </c>
      <c r="B6" s="469"/>
      <c r="C6" s="469"/>
      <c r="D6" s="469"/>
      <c r="E6" s="469"/>
      <c r="G6" s="398" t="s">
        <v>13</v>
      </c>
      <c r="H6" s="398"/>
      <c r="I6" s="398"/>
      <c r="J6" s="398"/>
      <c r="K6" s="398"/>
      <c r="L6" s="398"/>
      <c r="M6" s="398"/>
      <c r="O6" s="2"/>
      <c r="P6" s="2"/>
      <c r="S6" s="397" t="s">
        <v>12</v>
      </c>
      <c r="T6" s="397"/>
      <c r="U6" s="397"/>
      <c r="V6" s="397"/>
      <c r="W6" s="397"/>
      <c r="X6" s="7"/>
      <c r="Z6" s="420" t="s">
        <v>13</v>
      </c>
      <c r="AA6" s="420"/>
      <c r="AB6" s="420"/>
      <c r="AC6" s="420"/>
      <c r="AD6" s="420"/>
      <c r="AE6" s="420"/>
      <c r="AF6" s="420"/>
      <c r="AH6" s="2"/>
      <c r="AI6" s="2"/>
    </row>
    <row r="7" spans="1:44" ht="24.75" customHeight="1" thickBot="1">
      <c r="A7" s="238" t="s">
        <v>16</v>
      </c>
      <c r="B7" s="236" t="s">
        <v>15</v>
      </c>
      <c r="C7" s="236" t="s">
        <v>0</v>
      </c>
      <c r="D7" s="236" t="s">
        <v>1</v>
      </c>
      <c r="E7" s="237" t="s">
        <v>2</v>
      </c>
      <c r="G7" s="470"/>
      <c r="H7" s="471"/>
      <c r="I7" s="362" t="s">
        <v>275</v>
      </c>
      <c r="J7" s="362"/>
      <c r="K7" s="362"/>
      <c r="L7" s="362"/>
      <c r="M7" s="363"/>
      <c r="N7" s="375" t="s">
        <v>274</v>
      </c>
      <c r="O7" s="362"/>
      <c r="P7" s="362"/>
      <c r="Q7" s="363"/>
      <c r="S7" s="67" t="s">
        <v>16</v>
      </c>
      <c r="T7" s="68" t="s">
        <v>15</v>
      </c>
      <c r="U7" s="68" t="s">
        <v>0</v>
      </c>
      <c r="V7" s="68" t="s">
        <v>1</v>
      </c>
      <c r="W7" s="69" t="s">
        <v>2</v>
      </c>
      <c r="X7" s="7"/>
      <c r="Z7" s="395"/>
      <c r="AA7" s="396"/>
      <c r="AB7" s="396" t="s">
        <v>51</v>
      </c>
      <c r="AC7" s="396"/>
      <c r="AD7" s="396"/>
      <c r="AE7" s="396"/>
      <c r="AF7" s="419"/>
      <c r="AG7" s="395" t="s">
        <v>52</v>
      </c>
      <c r="AH7" s="396"/>
      <c r="AI7" s="396"/>
      <c r="AJ7" s="419"/>
    </row>
    <row r="8" spans="1:44" ht="25.5" customHeight="1" thickTop="1">
      <c r="A8" s="49" t="s">
        <v>17</v>
      </c>
      <c r="B8" s="231"/>
      <c r="C8" s="231"/>
      <c r="D8" s="179"/>
      <c r="E8" s="172"/>
      <c r="G8" s="274" t="s">
        <v>47</v>
      </c>
      <c r="H8" s="275"/>
      <c r="I8" s="376"/>
      <c r="J8" s="377"/>
      <c r="K8" s="377"/>
      <c r="L8" s="377"/>
      <c r="M8" s="378"/>
      <c r="N8" s="435"/>
      <c r="O8" s="436"/>
      <c r="P8" s="436"/>
      <c r="Q8" s="437"/>
      <c r="S8" s="49" t="s">
        <v>17</v>
      </c>
      <c r="T8" s="17" t="s">
        <v>135</v>
      </c>
      <c r="U8" s="17">
        <v>3</v>
      </c>
      <c r="V8" s="185">
        <v>36150</v>
      </c>
      <c r="W8" s="166" t="s">
        <v>251</v>
      </c>
      <c r="X8" s="7"/>
      <c r="Z8" s="274" t="s">
        <v>47</v>
      </c>
      <c r="AA8" s="275"/>
      <c r="AB8" s="276" t="s">
        <v>143</v>
      </c>
      <c r="AC8" s="277"/>
      <c r="AD8" s="277"/>
      <c r="AE8" s="277"/>
      <c r="AF8" s="278"/>
      <c r="AG8" s="279" t="s">
        <v>150</v>
      </c>
      <c r="AH8" s="280"/>
      <c r="AI8" s="280"/>
      <c r="AJ8" s="281"/>
      <c r="AQ8" s="1" t="s">
        <v>150</v>
      </c>
      <c r="AR8" s="1" t="s">
        <v>152</v>
      </c>
    </row>
    <row r="9" spans="1:44" ht="25.5" customHeight="1">
      <c r="A9" s="48" t="s">
        <v>18</v>
      </c>
      <c r="B9" s="233"/>
      <c r="C9" s="233"/>
      <c r="D9" s="180"/>
      <c r="E9" s="173"/>
      <c r="G9" s="371" t="s">
        <v>19</v>
      </c>
      <c r="H9" s="372"/>
      <c r="I9" s="368"/>
      <c r="J9" s="369"/>
      <c r="K9" s="369"/>
      <c r="L9" s="369"/>
      <c r="M9" s="370"/>
      <c r="N9" s="346"/>
      <c r="O9" s="347"/>
      <c r="P9" s="347"/>
      <c r="Q9" s="348"/>
      <c r="S9" s="48" t="s">
        <v>18</v>
      </c>
      <c r="T9" s="16" t="s">
        <v>136</v>
      </c>
      <c r="U9" s="16">
        <v>3</v>
      </c>
      <c r="V9" s="186">
        <v>35918</v>
      </c>
      <c r="W9" s="167" t="s">
        <v>245</v>
      </c>
      <c r="X9" s="7"/>
      <c r="Z9" s="371" t="s">
        <v>19</v>
      </c>
      <c r="AA9" s="372"/>
      <c r="AB9" s="288" t="s">
        <v>144</v>
      </c>
      <c r="AC9" s="289"/>
      <c r="AD9" s="289"/>
      <c r="AE9" s="289"/>
      <c r="AF9" s="290"/>
      <c r="AG9" s="271" t="s">
        <v>151</v>
      </c>
      <c r="AH9" s="272"/>
      <c r="AI9" s="272"/>
      <c r="AJ9" s="273"/>
      <c r="AQ9" s="1" t="s">
        <v>151</v>
      </c>
      <c r="AR9" s="1" t="s">
        <v>150</v>
      </c>
    </row>
    <row r="10" spans="1:44" ht="25.5" customHeight="1" thickBot="1">
      <c r="A10" s="48" t="s">
        <v>3</v>
      </c>
      <c r="B10" s="233"/>
      <c r="C10" s="233"/>
      <c r="D10" s="180"/>
      <c r="E10" s="173"/>
      <c r="G10" s="282" t="s">
        <v>21</v>
      </c>
      <c r="H10" s="283"/>
      <c r="I10" s="354"/>
      <c r="J10" s="355"/>
      <c r="K10" s="355"/>
      <c r="L10" s="214"/>
      <c r="M10" s="53" t="s">
        <v>54</v>
      </c>
      <c r="N10" s="356"/>
      <c r="O10" s="357"/>
      <c r="P10" s="357"/>
      <c r="Q10" s="358"/>
      <c r="S10" s="48" t="s">
        <v>3</v>
      </c>
      <c r="T10" s="16" t="s">
        <v>137</v>
      </c>
      <c r="U10" s="16">
        <v>3</v>
      </c>
      <c r="V10" s="186">
        <v>36197</v>
      </c>
      <c r="W10" s="167" t="s">
        <v>246</v>
      </c>
      <c r="X10" s="7"/>
      <c r="Z10" s="282" t="s">
        <v>21</v>
      </c>
      <c r="AA10" s="283"/>
      <c r="AB10" s="286" t="s">
        <v>142</v>
      </c>
      <c r="AC10" s="287"/>
      <c r="AD10" s="287"/>
      <c r="AE10" s="209">
        <v>1</v>
      </c>
      <c r="AF10" s="53" t="s">
        <v>54</v>
      </c>
      <c r="AG10" s="291" t="s">
        <v>152</v>
      </c>
      <c r="AH10" s="292"/>
      <c r="AI10" s="292"/>
      <c r="AJ10" s="293"/>
      <c r="AQ10" s="240" t="s">
        <v>286</v>
      </c>
      <c r="AR10" s="1" t="s">
        <v>151</v>
      </c>
    </row>
    <row r="11" spans="1:44" ht="9.75" customHeight="1">
      <c r="A11" s="203"/>
      <c r="B11" s="204"/>
      <c r="C11" s="204"/>
      <c r="D11" s="201"/>
      <c r="E11" s="205"/>
      <c r="G11" s="284" t="s">
        <v>17</v>
      </c>
      <c r="H11" s="206" t="s">
        <v>265</v>
      </c>
      <c r="I11" s="483"/>
      <c r="J11" s="484"/>
      <c r="K11" s="485"/>
      <c r="L11" s="329"/>
      <c r="M11" s="294" t="s">
        <v>54</v>
      </c>
      <c r="N11" s="199"/>
      <c r="O11" s="199"/>
      <c r="P11" s="199"/>
      <c r="Q11" s="199"/>
      <c r="S11" s="203"/>
      <c r="T11" s="210"/>
      <c r="U11" s="210"/>
      <c r="V11" s="211"/>
      <c r="W11" s="212"/>
      <c r="X11" s="7"/>
      <c r="Z11" s="284" t="s">
        <v>17</v>
      </c>
      <c r="AA11" s="206" t="s">
        <v>265</v>
      </c>
      <c r="AB11" s="255" t="s">
        <v>266</v>
      </c>
      <c r="AC11" s="256"/>
      <c r="AD11" s="257"/>
      <c r="AE11" s="253">
        <v>3</v>
      </c>
      <c r="AF11" s="294" t="s">
        <v>54</v>
      </c>
      <c r="AG11" s="200"/>
      <c r="AH11" s="200"/>
      <c r="AI11" s="200"/>
      <c r="AJ11" s="200"/>
      <c r="AR11" s="240" t="s">
        <v>286</v>
      </c>
    </row>
    <row r="12" spans="1:44" ht="25.5" customHeight="1">
      <c r="A12" s="48" t="s">
        <v>4</v>
      </c>
      <c r="B12" s="233"/>
      <c r="C12" s="233"/>
      <c r="D12" s="180"/>
      <c r="E12" s="173"/>
      <c r="G12" s="285"/>
      <c r="H12" s="18" t="s">
        <v>55</v>
      </c>
      <c r="I12" s="349"/>
      <c r="J12" s="350"/>
      <c r="K12" s="351"/>
      <c r="L12" s="332"/>
      <c r="M12" s="295"/>
      <c r="N12" s="486"/>
      <c r="O12" s="486"/>
      <c r="P12" s="486"/>
      <c r="Q12" s="486"/>
      <c r="R12" s="10"/>
      <c r="S12" s="48" t="s">
        <v>4</v>
      </c>
      <c r="T12" s="16" t="s">
        <v>138</v>
      </c>
      <c r="U12" s="16">
        <v>2</v>
      </c>
      <c r="V12" s="186">
        <v>36271</v>
      </c>
      <c r="W12" s="167" t="s">
        <v>247</v>
      </c>
      <c r="X12" s="7"/>
      <c r="Z12" s="285"/>
      <c r="AA12" s="18" t="s">
        <v>55</v>
      </c>
      <c r="AB12" s="450" t="s">
        <v>145</v>
      </c>
      <c r="AC12" s="451"/>
      <c r="AD12" s="452"/>
      <c r="AE12" s="254"/>
      <c r="AF12" s="295"/>
      <c r="AG12" s="269" t="s">
        <v>257</v>
      </c>
      <c r="AH12" s="270"/>
      <c r="AI12" s="270"/>
      <c r="AJ12" s="270"/>
    </row>
    <row r="13" spans="1:44" ht="9.75" customHeight="1" thickBot="1">
      <c r="A13" s="203"/>
      <c r="B13" s="204"/>
      <c r="C13" s="204"/>
      <c r="D13" s="201"/>
      <c r="E13" s="205"/>
      <c r="G13" s="284" t="s">
        <v>18</v>
      </c>
      <c r="H13" s="206" t="s">
        <v>265</v>
      </c>
      <c r="I13" s="483"/>
      <c r="J13" s="484"/>
      <c r="K13" s="485"/>
      <c r="L13" s="329"/>
      <c r="M13" s="294" t="s">
        <v>54</v>
      </c>
      <c r="N13" s="192"/>
      <c r="O13" s="192"/>
      <c r="P13" s="192"/>
      <c r="Q13" s="192"/>
      <c r="R13" s="10"/>
      <c r="S13" s="203"/>
      <c r="T13" s="210"/>
      <c r="U13" s="210"/>
      <c r="V13" s="211"/>
      <c r="W13" s="212"/>
      <c r="X13" s="7"/>
      <c r="Z13" s="284" t="s">
        <v>28</v>
      </c>
      <c r="AA13" s="206" t="s">
        <v>265</v>
      </c>
      <c r="AB13" s="255" t="s">
        <v>266</v>
      </c>
      <c r="AC13" s="256"/>
      <c r="AD13" s="257"/>
      <c r="AE13" s="253">
        <v>3</v>
      </c>
      <c r="AF13" s="294" t="s">
        <v>54</v>
      </c>
      <c r="AG13" s="192"/>
      <c r="AH13" s="192"/>
      <c r="AI13" s="192"/>
      <c r="AJ13" s="192"/>
    </row>
    <row r="14" spans="1:44" ht="25.5" customHeight="1">
      <c r="A14" s="48" t="s">
        <v>5</v>
      </c>
      <c r="B14" s="233"/>
      <c r="C14" s="233"/>
      <c r="D14" s="180"/>
      <c r="E14" s="173"/>
      <c r="G14" s="285"/>
      <c r="H14" s="207" t="s">
        <v>55</v>
      </c>
      <c r="I14" s="352"/>
      <c r="J14" s="353"/>
      <c r="K14" s="353"/>
      <c r="L14" s="332"/>
      <c r="M14" s="295"/>
      <c r="O14" s="307" t="s">
        <v>276</v>
      </c>
      <c r="P14" s="303">
        <f>COUNTA(I12,I14,I16,I18,I20,I22,I24,I10)</f>
        <v>0</v>
      </c>
      <c r="Q14" s="304"/>
      <c r="S14" s="48" t="s">
        <v>5</v>
      </c>
      <c r="T14" s="16" t="s">
        <v>139</v>
      </c>
      <c r="U14" s="16">
        <v>2</v>
      </c>
      <c r="V14" s="186">
        <v>36414</v>
      </c>
      <c r="W14" s="167" t="s">
        <v>248</v>
      </c>
      <c r="X14" s="7"/>
      <c r="Z14" s="285"/>
      <c r="AA14" s="18" t="s">
        <v>55</v>
      </c>
      <c r="AB14" s="426" t="s">
        <v>136</v>
      </c>
      <c r="AC14" s="312"/>
      <c r="AD14" s="427"/>
      <c r="AE14" s="254"/>
      <c r="AF14" s="295"/>
      <c r="AH14" s="443" t="s">
        <v>155</v>
      </c>
      <c r="AI14" s="444"/>
      <c r="AJ14" s="440">
        <f>COUNTA(AB10:AD24)</f>
        <v>15</v>
      </c>
      <c r="AQ14" s="1" t="s">
        <v>153</v>
      </c>
    </row>
    <row r="15" spans="1:44" ht="9.75" customHeight="1">
      <c r="A15" s="203"/>
      <c r="B15" s="204"/>
      <c r="C15" s="204"/>
      <c r="D15" s="201"/>
      <c r="E15" s="205"/>
      <c r="G15" s="284" t="s">
        <v>3</v>
      </c>
      <c r="H15" s="206" t="s">
        <v>265</v>
      </c>
      <c r="I15" s="483"/>
      <c r="J15" s="484"/>
      <c r="K15" s="485"/>
      <c r="L15" s="329"/>
      <c r="M15" s="294" t="s">
        <v>54</v>
      </c>
      <c r="O15" s="308"/>
      <c r="P15" s="305"/>
      <c r="Q15" s="306"/>
      <c r="S15" s="203"/>
      <c r="T15" s="210"/>
      <c r="U15" s="210"/>
      <c r="V15" s="211"/>
      <c r="W15" s="212"/>
      <c r="X15" s="7"/>
      <c r="Z15" s="284" t="s">
        <v>3</v>
      </c>
      <c r="AA15" s="206" t="s">
        <v>265</v>
      </c>
      <c r="AB15" s="255" t="s">
        <v>266</v>
      </c>
      <c r="AC15" s="256"/>
      <c r="AD15" s="257"/>
      <c r="AE15" s="253">
        <v>3</v>
      </c>
      <c r="AF15" s="294" t="s">
        <v>54</v>
      </c>
      <c r="AH15" s="445"/>
      <c r="AI15" s="446"/>
      <c r="AJ15" s="441"/>
    </row>
    <row r="16" spans="1:44" ht="25.5" customHeight="1">
      <c r="A16" s="48" t="s">
        <v>6</v>
      </c>
      <c r="B16" s="233"/>
      <c r="C16" s="233"/>
      <c r="D16" s="180"/>
      <c r="E16" s="173"/>
      <c r="G16" s="285"/>
      <c r="H16" s="18" t="s">
        <v>55</v>
      </c>
      <c r="I16" s="349"/>
      <c r="J16" s="350"/>
      <c r="K16" s="351"/>
      <c r="L16" s="332"/>
      <c r="M16" s="295"/>
      <c r="O16" s="308"/>
      <c r="P16" s="305"/>
      <c r="Q16" s="306"/>
      <c r="S16" s="48" t="s">
        <v>6</v>
      </c>
      <c r="T16" s="16" t="s">
        <v>140</v>
      </c>
      <c r="U16" s="16">
        <v>2</v>
      </c>
      <c r="V16" s="186">
        <v>36443</v>
      </c>
      <c r="W16" s="167" t="s">
        <v>249</v>
      </c>
      <c r="X16" s="7"/>
      <c r="Z16" s="285"/>
      <c r="AA16" s="18" t="s">
        <v>55</v>
      </c>
      <c r="AB16" s="450" t="s">
        <v>137</v>
      </c>
      <c r="AC16" s="451"/>
      <c r="AD16" s="452"/>
      <c r="AE16" s="254"/>
      <c r="AF16" s="295"/>
      <c r="AH16" s="447"/>
      <c r="AI16" s="446"/>
      <c r="AJ16" s="441"/>
      <c r="AQ16" s="1" t="s">
        <v>157</v>
      </c>
    </row>
    <row r="17" spans="1:36" ht="9.75" customHeight="1">
      <c r="A17" s="203"/>
      <c r="B17" s="204"/>
      <c r="C17" s="204"/>
      <c r="D17" s="201"/>
      <c r="E17" s="205"/>
      <c r="G17" s="284" t="s">
        <v>4</v>
      </c>
      <c r="H17" s="206" t="s">
        <v>265</v>
      </c>
      <c r="I17" s="483"/>
      <c r="J17" s="484"/>
      <c r="K17" s="485"/>
      <c r="L17" s="329"/>
      <c r="M17" s="294" t="s">
        <v>54</v>
      </c>
      <c r="O17" s="308"/>
      <c r="P17" s="310" t="s">
        <v>26</v>
      </c>
      <c r="Q17" s="311"/>
      <c r="S17" s="203"/>
      <c r="T17" s="210"/>
      <c r="U17" s="210"/>
      <c r="V17" s="211"/>
      <c r="W17" s="212"/>
      <c r="X17" s="7"/>
      <c r="Z17" s="284" t="s">
        <v>4</v>
      </c>
      <c r="AA17" s="206" t="s">
        <v>265</v>
      </c>
      <c r="AB17" s="255" t="s">
        <v>266</v>
      </c>
      <c r="AC17" s="256"/>
      <c r="AD17" s="257"/>
      <c r="AE17" s="253">
        <v>2</v>
      </c>
      <c r="AF17" s="294" t="s">
        <v>54</v>
      </c>
      <c r="AH17" s="447"/>
      <c r="AI17" s="446"/>
      <c r="AJ17" s="193"/>
    </row>
    <row r="18" spans="1:36" ht="25.5" customHeight="1">
      <c r="A18" s="48" t="s">
        <v>7</v>
      </c>
      <c r="B18" s="233"/>
      <c r="C18" s="233"/>
      <c r="D18" s="180"/>
      <c r="E18" s="173"/>
      <c r="G18" s="285"/>
      <c r="H18" s="207" t="s">
        <v>55</v>
      </c>
      <c r="I18" s="352"/>
      <c r="J18" s="353"/>
      <c r="K18" s="353"/>
      <c r="L18" s="332"/>
      <c r="M18" s="295"/>
      <c r="O18" s="308"/>
      <c r="P18" s="310"/>
      <c r="Q18" s="311"/>
      <c r="S18" s="48" t="s">
        <v>7</v>
      </c>
      <c r="T18" s="16" t="s">
        <v>141</v>
      </c>
      <c r="U18" s="16">
        <v>2</v>
      </c>
      <c r="V18" s="186">
        <v>36332</v>
      </c>
      <c r="W18" s="167" t="s">
        <v>250</v>
      </c>
      <c r="X18" s="7"/>
      <c r="Z18" s="285"/>
      <c r="AA18" s="18" t="s">
        <v>55</v>
      </c>
      <c r="AB18" s="426" t="s">
        <v>138</v>
      </c>
      <c r="AC18" s="312"/>
      <c r="AD18" s="427"/>
      <c r="AE18" s="254"/>
      <c r="AF18" s="295"/>
      <c r="AH18" s="448"/>
      <c r="AI18" s="449"/>
      <c r="AJ18" s="9" t="s">
        <v>26</v>
      </c>
    </row>
    <row r="19" spans="1:36" ht="9.75" customHeight="1">
      <c r="A19" s="203"/>
      <c r="B19" s="204"/>
      <c r="C19" s="204"/>
      <c r="D19" s="201"/>
      <c r="E19" s="205"/>
      <c r="G19" s="284" t="s">
        <v>5</v>
      </c>
      <c r="H19" s="206" t="s">
        <v>265</v>
      </c>
      <c r="I19" s="483"/>
      <c r="J19" s="484"/>
      <c r="K19" s="485"/>
      <c r="L19" s="329"/>
      <c r="M19" s="294" t="s">
        <v>54</v>
      </c>
      <c r="O19" s="309"/>
      <c r="P19" s="312"/>
      <c r="Q19" s="313"/>
      <c r="S19" s="203"/>
      <c r="T19" s="210"/>
      <c r="U19" s="210"/>
      <c r="V19" s="211"/>
      <c r="W19" s="212"/>
      <c r="X19" s="7"/>
      <c r="Z19" s="284" t="s">
        <v>5</v>
      </c>
      <c r="AA19" s="206" t="s">
        <v>265</v>
      </c>
      <c r="AB19" s="255" t="s">
        <v>266</v>
      </c>
      <c r="AC19" s="256"/>
      <c r="AD19" s="257"/>
      <c r="AE19" s="253">
        <v>2</v>
      </c>
      <c r="AF19" s="294" t="s">
        <v>54</v>
      </c>
      <c r="AH19" s="190"/>
      <c r="AI19" s="191"/>
      <c r="AJ19" s="9"/>
    </row>
    <row r="20" spans="1:36" ht="25.5" customHeight="1">
      <c r="A20" s="48" t="s">
        <v>8</v>
      </c>
      <c r="B20" s="233"/>
      <c r="C20" s="233"/>
      <c r="D20" s="180"/>
      <c r="E20" s="173"/>
      <c r="G20" s="285"/>
      <c r="H20" s="18" t="s">
        <v>55</v>
      </c>
      <c r="I20" s="349"/>
      <c r="J20" s="350"/>
      <c r="K20" s="351"/>
      <c r="L20" s="332"/>
      <c r="M20" s="295"/>
      <c r="O20" s="314" t="s">
        <v>44</v>
      </c>
      <c r="P20" s="316">
        <f>COUNTA(B8:B10,B12,B14,B16,B18,B20,B22,B24:B34)-P14</f>
        <v>0</v>
      </c>
      <c r="Q20" s="317"/>
      <c r="S20" s="48" t="s">
        <v>8</v>
      </c>
      <c r="T20" s="16" t="s">
        <v>142</v>
      </c>
      <c r="U20" s="16">
        <v>1</v>
      </c>
      <c r="V20" s="186">
        <v>36746</v>
      </c>
      <c r="W20" s="167" t="s">
        <v>209</v>
      </c>
      <c r="X20" s="7"/>
      <c r="Z20" s="285"/>
      <c r="AA20" s="18" t="s">
        <v>55</v>
      </c>
      <c r="AB20" s="450" t="s">
        <v>139</v>
      </c>
      <c r="AC20" s="451"/>
      <c r="AD20" s="452"/>
      <c r="AE20" s="254"/>
      <c r="AF20" s="295"/>
      <c r="AH20" s="454" t="s">
        <v>44</v>
      </c>
      <c r="AI20" s="455"/>
      <c r="AJ20" s="442">
        <f>COUNTA(T8:T34)-AJ14</f>
        <v>-7</v>
      </c>
    </row>
    <row r="21" spans="1:36" ht="9.75" customHeight="1">
      <c r="A21" s="203"/>
      <c r="B21" s="204"/>
      <c r="C21" s="204"/>
      <c r="D21" s="201"/>
      <c r="E21" s="205"/>
      <c r="G21" s="284" t="s">
        <v>6</v>
      </c>
      <c r="H21" s="206" t="s">
        <v>265</v>
      </c>
      <c r="I21" s="483"/>
      <c r="J21" s="484"/>
      <c r="K21" s="485"/>
      <c r="L21" s="329"/>
      <c r="M21" s="294" t="s">
        <v>54</v>
      </c>
      <c r="O21" s="308"/>
      <c r="P21" s="305"/>
      <c r="Q21" s="306"/>
      <c r="S21" s="203"/>
      <c r="T21" s="210"/>
      <c r="U21" s="210"/>
      <c r="V21" s="211"/>
      <c r="W21" s="212"/>
      <c r="X21" s="7"/>
      <c r="Z21" s="284" t="s">
        <v>6</v>
      </c>
      <c r="AA21" s="206" t="s">
        <v>265</v>
      </c>
      <c r="AB21" s="255" t="s">
        <v>266</v>
      </c>
      <c r="AC21" s="256"/>
      <c r="AD21" s="257"/>
      <c r="AE21" s="253">
        <v>1</v>
      </c>
      <c r="AF21" s="294" t="s">
        <v>54</v>
      </c>
      <c r="AH21" s="447"/>
      <c r="AI21" s="446"/>
      <c r="AJ21" s="441"/>
    </row>
    <row r="22" spans="1:36" ht="25.5" customHeight="1">
      <c r="A22" s="48" t="s">
        <v>9</v>
      </c>
      <c r="B22" s="233"/>
      <c r="C22" s="233"/>
      <c r="D22" s="180"/>
      <c r="E22" s="173"/>
      <c r="G22" s="285"/>
      <c r="H22" s="207" t="s">
        <v>55</v>
      </c>
      <c r="I22" s="349"/>
      <c r="J22" s="350"/>
      <c r="K22" s="351"/>
      <c r="L22" s="332"/>
      <c r="M22" s="295"/>
      <c r="O22" s="308"/>
      <c r="P22" s="305"/>
      <c r="Q22" s="306"/>
      <c r="S22" s="48" t="s">
        <v>9</v>
      </c>
      <c r="T22" s="16"/>
      <c r="U22" s="16"/>
      <c r="V22" s="186"/>
      <c r="W22" s="167"/>
      <c r="X22" s="7"/>
      <c r="Z22" s="285"/>
      <c r="AA22" s="18" t="s">
        <v>55</v>
      </c>
      <c r="AB22" s="426" t="s">
        <v>140</v>
      </c>
      <c r="AC22" s="312"/>
      <c r="AD22" s="427"/>
      <c r="AE22" s="254"/>
      <c r="AF22" s="295"/>
      <c r="AH22" s="447"/>
      <c r="AI22" s="446"/>
      <c r="AJ22" s="441"/>
    </row>
    <row r="23" spans="1:36" ht="9.75" customHeight="1">
      <c r="A23" s="203"/>
      <c r="B23" s="204"/>
      <c r="C23" s="204"/>
      <c r="D23" s="201"/>
      <c r="E23" s="205"/>
      <c r="G23" s="284" t="s">
        <v>7</v>
      </c>
      <c r="H23" s="206" t="s">
        <v>265</v>
      </c>
      <c r="I23" s="300"/>
      <c r="J23" s="301"/>
      <c r="K23" s="302"/>
      <c r="L23" s="329"/>
      <c r="M23" s="294" t="s">
        <v>54</v>
      </c>
      <c r="O23" s="308"/>
      <c r="P23" s="310" t="s">
        <v>26</v>
      </c>
      <c r="Q23" s="311"/>
      <c r="S23" s="203"/>
      <c r="T23" s="210"/>
      <c r="U23" s="210"/>
      <c r="V23" s="211"/>
      <c r="W23" s="212"/>
      <c r="X23" s="7"/>
      <c r="Z23" s="284" t="s">
        <v>7</v>
      </c>
      <c r="AA23" s="206" t="s">
        <v>265</v>
      </c>
      <c r="AB23" s="255" t="s">
        <v>266</v>
      </c>
      <c r="AC23" s="256"/>
      <c r="AD23" s="257"/>
      <c r="AE23" s="253">
        <v>1</v>
      </c>
      <c r="AF23" s="294" t="s">
        <v>54</v>
      </c>
      <c r="AH23" s="447"/>
      <c r="AI23" s="446"/>
      <c r="AJ23" s="193"/>
    </row>
    <row r="24" spans="1:36" ht="25.5" customHeight="1" thickBot="1">
      <c r="A24" s="48" t="s">
        <v>43</v>
      </c>
      <c r="B24" s="233"/>
      <c r="C24" s="233"/>
      <c r="D24" s="180"/>
      <c r="E24" s="173"/>
      <c r="G24" s="333"/>
      <c r="H24" s="208" t="s">
        <v>55</v>
      </c>
      <c r="I24" s="321"/>
      <c r="J24" s="322"/>
      <c r="K24" s="322"/>
      <c r="L24" s="330"/>
      <c r="M24" s="331"/>
      <c r="O24" s="315"/>
      <c r="P24" s="318"/>
      <c r="Q24" s="319"/>
      <c r="S24" s="48"/>
      <c r="T24" s="16"/>
      <c r="U24" s="16"/>
      <c r="V24" s="186"/>
      <c r="W24" s="167"/>
      <c r="X24" s="7"/>
      <c r="Z24" s="333"/>
      <c r="AA24" s="208" t="s">
        <v>55</v>
      </c>
      <c r="AB24" s="458" t="s">
        <v>141</v>
      </c>
      <c r="AC24" s="318"/>
      <c r="AD24" s="459"/>
      <c r="AE24" s="428"/>
      <c r="AF24" s="331"/>
      <c r="AH24" s="456"/>
      <c r="AI24" s="457"/>
      <c r="AJ24" s="8" t="s">
        <v>26</v>
      </c>
    </row>
    <row r="25" spans="1:36" ht="25.5" customHeight="1" thickBot="1">
      <c r="A25" s="48" t="s">
        <v>10</v>
      </c>
      <c r="B25" s="233"/>
      <c r="C25" s="233"/>
      <c r="D25" s="180"/>
      <c r="E25" s="173"/>
      <c r="G25" s="320" t="s">
        <v>14</v>
      </c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S25" s="48"/>
      <c r="T25" s="16"/>
      <c r="U25" s="16"/>
      <c r="V25" s="186"/>
      <c r="W25" s="167"/>
      <c r="X25" s="7"/>
      <c r="Z25" s="320" t="s">
        <v>14</v>
      </c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</row>
    <row r="26" spans="1:36" ht="25.5" customHeight="1" thickBot="1">
      <c r="A26" s="48" t="s">
        <v>41</v>
      </c>
      <c r="B26" s="233"/>
      <c r="C26" s="233"/>
      <c r="D26" s="180"/>
      <c r="E26" s="173"/>
      <c r="G26" s="326" t="s">
        <v>22</v>
      </c>
      <c r="H26" s="327"/>
      <c r="I26" s="327"/>
      <c r="J26" s="327"/>
      <c r="K26" s="328"/>
      <c r="L26" s="2"/>
      <c r="M26" s="323" t="s">
        <v>23</v>
      </c>
      <c r="N26" s="324"/>
      <c r="O26" s="324"/>
      <c r="P26" s="324"/>
      <c r="Q26" s="325"/>
      <c r="S26" s="48" t="s">
        <v>41</v>
      </c>
      <c r="T26" s="16"/>
      <c r="U26" s="16"/>
      <c r="V26" s="186"/>
      <c r="W26" s="167"/>
      <c r="X26" s="7"/>
      <c r="Z26" s="326" t="s">
        <v>22</v>
      </c>
      <c r="AA26" s="327"/>
      <c r="AB26" s="327"/>
      <c r="AC26" s="327"/>
      <c r="AD26" s="328"/>
      <c r="AE26" s="2"/>
      <c r="AF26" s="323" t="s">
        <v>23</v>
      </c>
      <c r="AG26" s="324"/>
      <c r="AH26" s="324"/>
      <c r="AI26" s="324"/>
      <c r="AJ26" s="325"/>
    </row>
    <row r="27" spans="1:36" ht="25.5" customHeight="1" thickBot="1">
      <c r="A27" s="88" t="s">
        <v>42</v>
      </c>
      <c r="B27" s="233"/>
      <c r="C27" s="161"/>
      <c r="D27" s="184"/>
      <c r="E27" s="177"/>
      <c r="G27" s="87" t="s">
        <v>16</v>
      </c>
      <c r="H27" s="219" t="s">
        <v>272</v>
      </c>
      <c r="I27" s="215" t="s">
        <v>273</v>
      </c>
      <c r="J27" s="298" t="s">
        <v>11</v>
      </c>
      <c r="K27" s="299"/>
      <c r="M27" s="87" t="s">
        <v>16</v>
      </c>
      <c r="N27" s="219" t="s">
        <v>272</v>
      </c>
      <c r="O27" s="215" t="s">
        <v>273</v>
      </c>
      <c r="P27" s="298" t="s">
        <v>11</v>
      </c>
      <c r="Q27" s="299"/>
      <c r="S27" s="50" t="s">
        <v>42</v>
      </c>
      <c r="T27" s="84"/>
      <c r="U27" s="84"/>
      <c r="V27" s="188"/>
      <c r="W27" s="168"/>
      <c r="X27" s="7"/>
      <c r="Z27" s="87" t="s">
        <v>16</v>
      </c>
      <c r="AA27" s="298" t="s">
        <v>15</v>
      </c>
      <c r="AB27" s="438"/>
      <c r="AC27" s="298" t="s">
        <v>11</v>
      </c>
      <c r="AD27" s="299"/>
      <c r="AF27" s="87" t="s">
        <v>16</v>
      </c>
      <c r="AG27" s="298" t="s">
        <v>15</v>
      </c>
      <c r="AH27" s="438"/>
      <c r="AI27" s="298" t="s">
        <v>11</v>
      </c>
      <c r="AJ27" s="299"/>
    </row>
    <row r="28" spans="1:36" ht="25.5" customHeight="1" thickTop="1">
      <c r="A28" s="89" t="s">
        <v>36</v>
      </c>
      <c r="B28" s="233"/>
      <c r="C28" s="231"/>
      <c r="D28" s="179"/>
      <c r="E28" s="172"/>
      <c r="G28" s="49" t="s">
        <v>17</v>
      </c>
      <c r="H28" s="162"/>
      <c r="I28" s="163"/>
      <c r="J28" s="152"/>
      <c r="K28" s="164"/>
      <c r="M28" s="296" t="s">
        <v>24</v>
      </c>
      <c r="N28" s="140"/>
      <c r="O28" s="141"/>
      <c r="P28" s="142"/>
      <c r="Q28" s="143"/>
      <c r="S28" s="88" t="s">
        <v>36</v>
      </c>
      <c r="T28" s="16"/>
      <c r="U28" s="16"/>
      <c r="V28" s="186"/>
      <c r="W28" s="167"/>
      <c r="X28" s="7"/>
      <c r="Z28" s="49" t="s">
        <v>17</v>
      </c>
      <c r="AA28" s="18" t="s">
        <v>154</v>
      </c>
      <c r="AB28" s="19">
        <v>1</v>
      </c>
      <c r="AC28" s="43"/>
      <c r="AD28" s="70"/>
      <c r="AF28" s="296" t="s">
        <v>17</v>
      </c>
      <c r="AG28" s="73" t="s">
        <v>154</v>
      </c>
      <c r="AH28" s="74">
        <v>1</v>
      </c>
      <c r="AI28" s="71" t="s">
        <v>156</v>
      </c>
      <c r="AJ28" s="72"/>
    </row>
    <row r="29" spans="1:36" ht="25.5" customHeight="1">
      <c r="A29" s="50" t="s">
        <v>34</v>
      </c>
      <c r="B29" s="233"/>
      <c r="C29" s="233"/>
      <c r="D29" s="179"/>
      <c r="E29" s="172"/>
      <c r="G29" s="48" t="s">
        <v>18</v>
      </c>
      <c r="H29" s="131"/>
      <c r="I29" s="132"/>
      <c r="J29" s="133"/>
      <c r="K29" s="134"/>
      <c r="M29" s="296"/>
      <c r="N29" s="144"/>
      <c r="O29" s="145"/>
      <c r="P29" s="146"/>
      <c r="Q29" s="147"/>
      <c r="S29" s="50" t="s">
        <v>34</v>
      </c>
      <c r="T29" s="16"/>
      <c r="U29" s="16"/>
      <c r="V29" s="185"/>
      <c r="W29" s="169"/>
      <c r="X29" s="7"/>
      <c r="Z29" s="48" t="s">
        <v>18</v>
      </c>
      <c r="AA29" s="20" t="s">
        <v>154</v>
      </c>
      <c r="AB29" s="21">
        <v>2</v>
      </c>
      <c r="AC29" s="44"/>
      <c r="AD29" s="57" t="s">
        <v>153</v>
      </c>
      <c r="AF29" s="296"/>
      <c r="AG29" s="13" t="s">
        <v>154</v>
      </c>
      <c r="AH29" s="14">
        <v>2</v>
      </c>
      <c r="AI29" s="41" t="s">
        <v>156</v>
      </c>
      <c r="AJ29" s="61" t="s">
        <v>153</v>
      </c>
    </row>
    <row r="30" spans="1:36" ht="25.5" customHeight="1">
      <c r="A30" s="50" t="s">
        <v>35</v>
      </c>
      <c r="B30" s="233"/>
      <c r="C30" s="233"/>
      <c r="D30" s="180"/>
      <c r="E30" s="173"/>
      <c r="G30" s="48" t="s">
        <v>3</v>
      </c>
      <c r="H30" s="131"/>
      <c r="I30" s="132"/>
      <c r="J30" s="133"/>
      <c r="K30" s="134"/>
      <c r="M30" s="297" t="s">
        <v>28</v>
      </c>
      <c r="N30" s="148"/>
      <c r="O30" s="149"/>
      <c r="P30" s="150"/>
      <c r="Q30" s="151"/>
      <c r="S30" s="50" t="s">
        <v>35</v>
      </c>
      <c r="T30" s="16"/>
      <c r="U30" s="16"/>
      <c r="V30" s="186"/>
      <c r="W30" s="167"/>
      <c r="X30" s="7"/>
      <c r="Z30" s="48" t="s">
        <v>3</v>
      </c>
      <c r="AA30" s="20" t="s">
        <v>154</v>
      </c>
      <c r="AB30" s="21">
        <v>3</v>
      </c>
      <c r="AC30" s="46"/>
      <c r="AD30" s="57"/>
      <c r="AF30" s="297" t="s">
        <v>28</v>
      </c>
      <c r="AG30" s="11" t="s">
        <v>154</v>
      </c>
      <c r="AH30" s="12">
        <v>3</v>
      </c>
      <c r="AI30" s="42"/>
      <c r="AJ30" s="62"/>
    </row>
    <row r="31" spans="1:36" ht="25.5" customHeight="1">
      <c r="A31" s="50" t="s">
        <v>37</v>
      </c>
      <c r="B31" s="233"/>
      <c r="C31" s="233"/>
      <c r="D31" s="182"/>
      <c r="E31" s="175"/>
      <c r="G31" s="48" t="s">
        <v>4</v>
      </c>
      <c r="H31" s="131"/>
      <c r="I31" s="132"/>
      <c r="J31" s="133"/>
      <c r="K31" s="134"/>
      <c r="M31" s="297"/>
      <c r="N31" s="144"/>
      <c r="O31" s="145"/>
      <c r="P31" s="152"/>
      <c r="Q31" s="153"/>
      <c r="S31" s="50" t="s">
        <v>37</v>
      </c>
      <c r="T31" s="16"/>
      <c r="U31" s="16"/>
      <c r="V31" s="178"/>
      <c r="W31" s="170"/>
      <c r="X31" s="7"/>
      <c r="Z31" s="48" t="s">
        <v>4</v>
      </c>
      <c r="AA31" s="20" t="s">
        <v>154</v>
      </c>
      <c r="AB31" s="21">
        <v>4</v>
      </c>
      <c r="AC31" s="46"/>
      <c r="AD31" s="57"/>
      <c r="AF31" s="297"/>
      <c r="AG31" s="13" t="s">
        <v>154</v>
      </c>
      <c r="AH31" s="14">
        <v>4</v>
      </c>
      <c r="AI31" s="43"/>
      <c r="AJ31" s="63"/>
    </row>
    <row r="32" spans="1:36" ht="25.5" customHeight="1">
      <c r="A32" s="50" t="s">
        <v>38</v>
      </c>
      <c r="B32" s="233"/>
      <c r="C32" s="233"/>
      <c r="D32" s="182"/>
      <c r="E32" s="175"/>
      <c r="G32" s="48" t="s">
        <v>5</v>
      </c>
      <c r="H32" s="131"/>
      <c r="I32" s="132"/>
      <c r="J32" s="133"/>
      <c r="K32" s="134"/>
      <c r="M32" s="297" t="s">
        <v>3</v>
      </c>
      <c r="N32" s="148"/>
      <c r="O32" s="149"/>
      <c r="P32" s="135"/>
      <c r="Q32" s="154"/>
      <c r="S32" s="50" t="s">
        <v>38</v>
      </c>
      <c r="T32" s="16"/>
      <c r="U32" s="16"/>
      <c r="V32" s="178"/>
      <c r="W32" s="170"/>
      <c r="X32" s="7"/>
      <c r="Z32" s="48" t="s">
        <v>5</v>
      </c>
      <c r="AA32" s="20" t="s">
        <v>154</v>
      </c>
      <c r="AB32" s="21">
        <v>5</v>
      </c>
      <c r="AC32" s="46"/>
      <c r="AD32" s="57" t="s">
        <v>153</v>
      </c>
      <c r="AF32" s="297" t="s">
        <v>3</v>
      </c>
      <c r="AG32" s="11" t="s">
        <v>154</v>
      </c>
      <c r="AH32" s="12">
        <v>5</v>
      </c>
      <c r="AI32" s="40"/>
      <c r="AJ32" s="60" t="s">
        <v>153</v>
      </c>
    </row>
    <row r="33" spans="1:37" ht="25.5" customHeight="1" thickBot="1">
      <c r="A33" s="50" t="s">
        <v>39</v>
      </c>
      <c r="B33" s="233"/>
      <c r="C33" s="233"/>
      <c r="D33" s="182"/>
      <c r="E33" s="175"/>
      <c r="G33" s="220" t="s">
        <v>6</v>
      </c>
      <c r="H33" s="221"/>
      <c r="I33" s="222"/>
      <c r="J33" s="223"/>
      <c r="K33" s="224"/>
      <c r="M33" s="297"/>
      <c r="N33" s="144"/>
      <c r="O33" s="145"/>
      <c r="P33" s="146"/>
      <c r="Q33" s="147"/>
      <c r="S33" s="50" t="s">
        <v>39</v>
      </c>
      <c r="T33" s="16"/>
      <c r="U33" s="16"/>
      <c r="V33" s="178"/>
      <c r="W33" s="170"/>
      <c r="X33" s="7"/>
      <c r="Z33" s="48" t="s">
        <v>6</v>
      </c>
      <c r="AA33" s="20" t="s">
        <v>154</v>
      </c>
      <c r="AB33" s="21">
        <v>6</v>
      </c>
      <c r="AC33" s="46"/>
      <c r="AD33" s="57"/>
      <c r="AF33" s="297"/>
      <c r="AG33" s="13" t="s">
        <v>154</v>
      </c>
      <c r="AH33" s="14">
        <v>6</v>
      </c>
      <c r="AI33" s="41"/>
      <c r="AJ33" s="61"/>
    </row>
    <row r="34" spans="1:37" ht="25.5" customHeight="1" thickTop="1" thickBot="1">
      <c r="A34" s="51" t="s">
        <v>40</v>
      </c>
      <c r="B34" s="232"/>
      <c r="C34" s="232"/>
      <c r="D34" s="183"/>
      <c r="E34" s="176"/>
      <c r="G34" s="218" t="s">
        <v>7</v>
      </c>
      <c r="H34" s="162"/>
      <c r="I34" s="163"/>
      <c r="J34" s="152"/>
      <c r="K34" s="164"/>
      <c r="M34" s="297" t="s">
        <v>4</v>
      </c>
      <c r="N34" s="148"/>
      <c r="O34" s="149"/>
      <c r="P34" s="150"/>
      <c r="Q34" s="151"/>
      <c r="S34" s="51" t="s">
        <v>40</v>
      </c>
      <c r="T34" s="52"/>
      <c r="U34" s="52"/>
      <c r="V34" s="187"/>
      <c r="W34" s="171"/>
      <c r="X34" s="7"/>
      <c r="Z34" s="48" t="s">
        <v>7</v>
      </c>
      <c r="AA34" s="20"/>
      <c r="AB34" s="21"/>
      <c r="AC34" s="46"/>
      <c r="AD34" s="57"/>
      <c r="AF34" s="297" t="s">
        <v>4</v>
      </c>
      <c r="AG34" s="11" t="s">
        <v>154</v>
      </c>
      <c r="AH34" s="12">
        <v>7</v>
      </c>
      <c r="AI34" s="42"/>
      <c r="AJ34" s="62"/>
    </row>
    <row r="35" spans="1:37" ht="25.5" customHeight="1">
      <c r="A35" s="7"/>
      <c r="B35" s="47"/>
      <c r="C35" s="310"/>
      <c r="D35" s="310"/>
      <c r="E35" s="310"/>
      <c r="G35" s="48" t="s">
        <v>8</v>
      </c>
      <c r="H35" s="131"/>
      <c r="I35" s="132"/>
      <c r="J35" s="133"/>
      <c r="K35" s="134"/>
      <c r="M35" s="297"/>
      <c r="N35" s="144"/>
      <c r="O35" s="145"/>
      <c r="P35" s="152"/>
      <c r="Q35" s="153"/>
      <c r="S35" s="7"/>
      <c r="T35" s="47"/>
      <c r="U35" s="310"/>
      <c r="V35" s="310"/>
      <c r="W35" s="310"/>
      <c r="X35" s="7"/>
      <c r="Z35" s="48" t="s">
        <v>8</v>
      </c>
      <c r="AA35" s="20"/>
      <c r="AB35" s="21"/>
      <c r="AC35" s="46"/>
      <c r="AD35" s="57"/>
      <c r="AF35" s="297"/>
      <c r="AG35" s="13" t="s">
        <v>154</v>
      </c>
      <c r="AH35" s="14">
        <v>8</v>
      </c>
      <c r="AI35" s="43"/>
      <c r="AJ35" s="63"/>
    </row>
    <row r="36" spans="1:37" ht="25.5" customHeight="1">
      <c r="A36" s="342" t="s">
        <v>280</v>
      </c>
      <c r="B36" s="342"/>
      <c r="C36" s="342"/>
      <c r="D36" s="342"/>
      <c r="E36" s="342"/>
      <c r="F36" s="343"/>
      <c r="G36" s="48" t="s">
        <v>9</v>
      </c>
      <c r="H36" s="131"/>
      <c r="I36" s="132"/>
      <c r="J36" s="133"/>
      <c r="K36" s="134"/>
      <c r="M36" s="297" t="s">
        <v>5</v>
      </c>
      <c r="N36" s="148"/>
      <c r="O36" s="149"/>
      <c r="P36" s="135"/>
      <c r="Q36" s="154"/>
      <c r="S36" s="453" t="s">
        <v>269</v>
      </c>
      <c r="T36" s="453"/>
      <c r="U36" s="453"/>
      <c r="V36" s="453"/>
      <c r="W36" s="453"/>
      <c r="X36" s="7"/>
      <c r="Z36" s="48" t="s">
        <v>9</v>
      </c>
      <c r="AA36" s="20"/>
      <c r="AB36" s="21"/>
      <c r="AC36" s="46"/>
      <c r="AD36" s="57"/>
      <c r="AF36" s="297" t="s">
        <v>5</v>
      </c>
      <c r="AG36" s="11"/>
      <c r="AH36" s="12"/>
      <c r="AI36" s="40"/>
      <c r="AJ36" s="60"/>
    </row>
    <row r="37" spans="1:37" ht="25.5" customHeight="1">
      <c r="A37" s="342"/>
      <c r="B37" s="342"/>
      <c r="C37" s="342"/>
      <c r="D37" s="342"/>
      <c r="E37" s="342"/>
      <c r="F37" s="343"/>
      <c r="G37" s="48" t="s">
        <v>29</v>
      </c>
      <c r="H37" s="131"/>
      <c r="I37" s="132"/>
      <c r="J37" s="133"/>
      <c r="K37" s="134"/>
      <c r="M37" s="297"/>
      <c r="N37" s="144"/>
      <c r="O37" s="145"/>
      <c r="P37" s="146"/>
      <c r="Q37" s="147"/>
      <c r="S37" s="453"/>
      <c r="T37" s="453"/>
      <c r="U37" s="453"/>
      <c r="V37" s="453"/>
      <c r="W37" s="453"/>
      <c r="X37" s="83"/>
      <c r="Z37" s="48" t="s">
        <v>29</v>
      </c>
      <c r="AA37" s="20"/>
      <c r="AB37" s="21"/>
      <c r="AC37" s="46"/>
      <c r="AD37" s="57"/>
      <c r="AF37" s="297"/>
      <c r="AG37" s="13"/>
      <c r="AH37" s="14"/>
      <c r="AI37" s="41"/>
      <c r="AJ37" s="61"/>
    </row>
    <row r="38" spans="1:37" ht="25.5" customHeight="1">
      <c r="A38" s="342"/>
      <c r="B38" s="342"/>
      <c r="C38" s="342"/>
      <c r="D38" s="342"/>
      <c r="E38" s="342"/>
      <c r="F38" s="343"/>
      <c r="G38" s="48" t="s">
        <v>30</v>
      </c>
      <c r="H38" s="131"/>
      <c r="I38" s="132"/>
      <c r="J38" s="133"/>
      <c r="K38" s="134"/>
      <c r="M38" s="297" t="s">
        <v>6</v>
      </c>
      <c r="N38" s="148"/>
      <c r="O38" s="149"/>
      <c r="P38" s="150"/>
      <c r="Q38" s="151"/>
      <c r="S38" s="4"/>
      <c r="T38" s="4"/>
      <c r="U38" s="4"/>
      <c r="V38" s="4"/>
      <c r="W38" s="4"/>
      <c r="X38" s="83"/>
      <c r="Z38" s="48" t="s">
        <v>30</v>
      </c>
      <c r="AA38" s="20"/>
      <c r="AB38" s="21"/>
      <c r="AC38" s="46"/>
      <c r="AD38" s="57"/>
      <c r="AF38" s="297" t="s">
        <v>6</v>
      </c>
      <c r="AG38" s="11"/>
      <c r="AH38" s="12"/>
      <c r="AI38" s="42"/>
      <c r="AJ38" s="62"/>
    </row>
    <row r="39" spans="1:37" ht="25.5" customHeight="1" thickBot="1">
      <c r="A39" s="341" t="s">
        <v>284</v>
      </c>
      <c r="B39" s="341"/>
      <c r="C39" s="341"/>
      <c r="D39" s="341"/>
      <c r="E39" s="341"/>
      <c r="G39" s="48" t="s">
        <v>31</v>
      </c>
      <c r="H39" s="131"/>
      <c r="I39" s="132"/>
      <c r="J39" s="133"/>
      <c r="K39" s="134"/>
      <c r="M39" s="335"/>
      <c r="N39" s="225"/>
      <c r="O39" s="226"/>
      <c r="P39" s="227"/>
      <c r="Q39" s="228"/>
      <c r="S39" s="3"/>
      <c r="T39" s="3"/>
      <c r="U39" s="3"/>
      <c r="V39" s="3"/>
      <c r="W39" s="3"/>
      <c r="X39" s="4"/>
      <c r="Z39" s="48" t="s">
        <v>31</v>
      </c>
      <c r="AA39" s="20"/>
      <c r="AB39" s="21"/>
      <c r="AC39" s="46"/>
      <c r="AD39" s="57"/>
      <c r="AF39" s="297"/>
      <c r="AG39" s="13"/>
      <c r="AH39" s="14"/>
      <c r="AI39" s="43"/>
      <c r="AJ39" s="63"/>
    </row>
    <row r="40" spans="1:37" ht="25.5" customHeight="1" thickTop="1">
      <c r="A40" s="340" t="s">
        <v>285</v>
      </c>
      <c r="B40" s="340"/>
      <c r="C40" s="340"/>
      <c r="D40" s="340"/>
      <c r="E40" s="340"/>
      <c r="G40" s="48" t="s">
        <v>32</v>
      </c>
      <c r="H40" s="131"/>
      <c r="I40" s="132"/>
      <c r="J40" s="133"/>
      <c r="K40" s="134"/>
      <c r="M40" s="285" t="s">
        <v>7</v>
      </c>
      <c r="N40" s="140"/>
      <c r="O40" s="141"/>
      <c r="P40" s="142"/>
      <c r="Q40" s="143"/>
      <c r="S40" s="341"/>
      <c r="T40" s="341"/>
      <c r="U40" s="341"/>
      <c r="V40" s="341"/>
      <c r="W40" s="341"/>
      <c r="X40" s="3"/>
      <c r="Z40" s="48" t="s">
        <v>32</v>
      </c>
      <c r="AA40" s="20"/>
      <c r="AB40" s="21"/>
      <c r="AC40" s="46"/>
      <c r="AD40" s="57"/>
      <c r="AF40" s="297" t="s">
        <v>7</v>
      </c>
      <c r="AG40" s="11"/>
      <c r="AH40" s="12"/>
      <c r="AI40" s="40"/>
      <c r="AJ40" s="60"/>
    </row>
    <row r="41" spans="1:37" ht="25.5" customHeight="1">
      <c r="A41" s="344" t="s">
        <v>293</v>
      </c>
      <c r="B41" s="345"/>
      <c r="C41" s="345"/>
      <c r="D41" s="345"/>
      <c r="E41" s="239"/>
      <c r="F41" s="244"/>
      <c r="G41" s="243" t="s">
        <v>33</v>
      </c>
      <c r="H41" s="131"/>
      <c r="I41" s="132"/>
      <c r="J41" s="133"/>
      <c r="K41" s="134"/>
      <c r="M41" s="297"/>
      <c r="N41" s="144"/>
      <c r="O41" s="145"/>
      <c r="P41" s="146"/>
      <c r="Q41" s="147"/>
      <c r="S41" s="341"/>
      <c r="T41" s="341"/>
      <c r="U41" s="341"/>
      <c r="V41" s="341"/>
      <c r="W41" s="341"/>
      <c r="X41" s="3"/>
      <c r="Z41" s="48" t="s">
        <v>33</v>
      </c>
      <c r="AA41" s="20"/>
      <c r="AB41" s="21"/>
      <c r="AC41" s="46"/>
      <c r="AD41" s="57"/>
      <c r="AF41" s="297"/>
      <c r="AG41" s="13"/>
      <c r="AH41" s="14"/>
      <c r="AI41" s="41"/>
      <c r="AJ41" s="61"/>
    </row>
    <row r="42" spans="1:37" ht="25.5" customHeight="1">
      <c r="A42" s="310" t="s">
        <v>295</v>
      </c>
      <c r="B42" s="310"/>
      <c r="C42" s="310"/>
      <c r="D42" s="310"/>
      <c r="E42" s="251"/>
      <c r="F42" s="244"/>
      <c r="G42" s="243" t="s">
        <v>34</v>
      </c>
      <c r="H42" s="131"/>
      <c r="I42" s="132"/>
      <c r="J42" s="133"/>
      <c r="K42" s="134"/>
      <c r="M42" s="284" t="s">
        <v>159</v>
      </c>
      <c r="N42" s="148"/>
      <c r="O42" s="149"/>
      <c r="P42" s="150"/>
      <c r="Q42" s="151"/>
      <c r="S42" s="3"/>
      <c r="T42" s="3"/>
      <c r="U42" s="3"/>
      <c r="V42" s="3"/>
      <c r="W42" s="3"/>
      <c r="X42" s="3"/>
      <c r="Z42" s="48" t="s">
        <v>34</v>
      </c>
      <c r="AA42" s="46"/>
      <c r="AB42" s="45"/>
      <c r="AC42" s="39"/>
      <c r="AD42" s="57"/>
      <c r="AF42" s="284" t="s">
        <v>159</v>
      </c>
      <c r="AG42" s="78"/>
      <c r="AH42" s="79"/>
      <c r="AI42" s="42"/>
      <c r="AJ42" s="62"/>
    </row>
    <row r="43" spans="1:37" ht="25.5" customHeight="1">
      <c r="A43" s="338"/>
      <c r="B43" s="338"/>
      <c r="C43" s="338"/>
      <c r="D43" s="252"/>
      <c r="E43" s="245"/>
      <c r="G43" s="48" t="s">
        <v>35</v>
      </c>
      <c r="H43" s="131"/>
      <c r="I43" s="132"/>
      <c r="J43" s="133"/>
      <c r="K43" s="134"/>
      <c r="M43" s="285"/>
      <c r="N43" s="144"/>
      <c r="O43" s="145"/>
      <c r="P43" s="146"/>
      <c r="Q43" s="147"/>
      <c r="S43" s="3"/>
      <c r="T43" s="3"/>
      <c r="U43" s="3"/>
      <c r="V43" s="3"/>
      <c r="W43" s="3"/>
      <c r="X43" s="3"/>
      <c r="Z43" s="48" t="s">
        <v>35</v>
      </c>
      <c r="AA43" s="46"/>
      <c r="AB43" s="45"/>
      <c r="AC43" s="39"/>
      <c r="AD43" s="57"/>
      <c r="AF43" s="285"/>
      <c r="AG43" s="76"/>
      <c r="AH43" s="77"/>
      <c r="AI43" s="41"/>
      <c r="AJ43" s="61"/>
    </row>
    <row r="44" spans="1:37" ht="25.5" customHeight="1">
      <c r="A44" s="339"/>
      <c r="B44" s="339"/>
      <c r="C44" s="339"/>
      <c r="D44" s="339"/>
      <c r="E44" s="339"/>
      <c r="G44" s="48" t="s">
        <v>37</v>
      </c>
      <c r="H44" s="131"/>
      <c r="I44" s="132"/>
      <c r="J44" s="133"/>
      <c r="K44" s="134"/>
      <c r="M44" s="296" t="s">
        <v>160</v>
      </c>
      <c r="N44" s="140"/>
      <c r="O44" s="141"/>
      <c r="P44" s="155"/>
      <c r="Q44" s="156"/>
      <c r="X44" s="3"/>
      <c r="Z44" s="48" t="s">
        <v>37</v>
      </c>
      <c r="AA44" s="46"/>
      <c r="AB44" s="45"/>
      <c r="AC44" s="39"/>
      <c r="AD44" s="57"/>
      <c r="AF44" s="296" t="s">
        <v>160</v>
      </c>
      <c r="AG44" s="90"/>
      <c r="AH44" s="91"/>
      <c r="AI44" s="92"/>
      <c r="AJ44" s="93"/>
    </row>
    <row r="45" spans="1:37" ht="25.5" customHeight="1" thickBot="1">
      <c r="G45" s="54" t="s">
        <v>158</v>
      </c>
      <c r="H45" s="136"/>
      <c r="I45" s="137"/>
      <c r="J45" s="138"/>
      <c r="K45" s="139"/>
      <c r="M45" s="333"/>
      <c r="N45" s="157"/>
      <c r="O45" s="158"/>
      <c r="P45" s="159"/>
      <c r="Q45" s="160"/>
      <c r="Z45" s="54" t="s">
        <v>158</v>
      </c>
      <c r="AA45" s="66"/>
      <c r="AB45" s="75"/>
      <c r="AC45" s="58"/>
      <c r="AD45" s="59"/>
      <c r="AF45" s="333"/>
      <c r="AG45" s="80"/>
      <c r="AH45" s="81"/>
      <c r="AI45" s="64"/>
      <c r="AJ45" s="65"/>
    </row>
    <row r="46" spans="1:37" ht="18.75" customHeight="1">
      <c r="A46" s="334"/>
      <c r="B46" s="334"/>
      <c r="G46" s="55"/>
      <c r="H46" s="5"/>
      <c r="I46" s="5"/>
      <c r="J46" s="310"/>
      <c r="K46" s="310"/>
      <c r="M46" s="56"/>
      <c r="N46" s="5"/>
      <c r="O46" s="5"/>
      <c r="P46" s="5"/>
      <c r="Q46" s="7"/>
      <c r="S46" s="334"/>
      <c r="T46" s="334"/>
      <c r="Z46" s="55"/>
      <c r="AA46" s="5"/>
      <c r="AB46" s="5"/>
      <c r="AC46" s="327"/>
      <c r="AD46" s="327"/>
      <c r="AF46" s="56"/>
      <c r="AG46" s="5"/>
      <c r="AH46" s="5"/>
      <c r="AI46" s="5"/>
      <c r="AJ46" s="7"/>
    </row>
    <row r="47" spans="1:37" ht="18.75" customHeight="1">
      <c r="A47" s="334"/>
      <c r="B47" s="334"/>
      <c r="D47" s="334" t="s">
        <v>46</v>
      </c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2"/>
      <c r="R47" s="2"/>
      <c r="S47" s="15"/>
      <c r="T47" s="15"/>
      <c r="V47" s="334" t="s">
        <v>46</v>
      </c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2"/>
      <c r="AK47" s="2"/>
    </row>
    <row r="48" spans="1:37" ht="18" customHeight="1">
      <c r="E48" s="468" t="s">
        <v>288</v>
      </c>
      <c r="F48" s="468"/>
      <c r="G48" s="468"/>
      <c r="H48" s="468"/>
      <c r="I48" s="2"/>
      <c r="J48" s="2"/>
      <c r="K48" s="2"/>
      <c r="L48" s="2"/>
      <c r="M48" s="2"/>
      <c r="N48" s="2"/>
      <c r="O48" s="2"/>
      <c r="P48" s="15"/>
      <c r="W48" s="336" t="s">
        <v>268</v>
      </c>
      <c r="X48" s="336"/>
      <c r="Y48" s="336"/>
      <c r="Z48" s="336"/>
      <c r="AA48" s="336"/>
      <c r="AB48" s="2"/>
      <c r="AC48" s="2"/>
      <c r="AD48" s="2"/>
      <c r="AE48" s="2"/>
      <c r="AF48" s="2"/>
      <c r="AG48" s="2"/>
      <c r="AH48" s="2"/>
      <c r="AI48" s="15"/>
    </row>
    <row r="49" spans="5:35" ht="18" customHeight="1">
      <c r="E49" s="2"/>
      <c r="F49" s="2"/>
      <c r="G49" s="310" t="s">
        <v>162</v>
      </c>
      <c r="H49" s="310"/>
      <c r="I49" s="234"/>
      <c r="J49" s="337"/>
      <c r="K49" s="337"/>
      <c r="L49" s="337"/>
      <c r="M49" s="337"/>
      <c r="N49" s="337"/>
      <c r="O49" s="235"/>
      <c r="P49" s="15" t="s">
        <v>161</v>
      </c>
      <c r="W49" s="2"/>
      <c r="X49" s="2"/>
      <c r="Y49" s="2"/>
      <c r="Z49" s="2"/>
      <c r="AA49" s="94" t="s">
        <v>162</v>
      </c>
      <c r="AB49" s="94"/>
      <c r="AC49" s="439"/>
      <c r="AD49" s="439"/>
      <c r="AE49" s="439"/>
      <c r="AF49" s="439"/>
      <c r="AG49" s="439"/>
      <c r="AH49" s="2"/>
      <c r="AI49" s="15" t="s">
        <v>161</v>
      </c>
    </row>
  </sheetData>
  <mergeCells count="202">
    <mergeCell ref="K2:L3"/>
    <mergeCell ref="J2:J3"/>
    <mergeCell ref="C2:G2"/>
    <mergeCell ref="C3:G3"/>
    <mergeCell ref="J49:N49"/>
    <mergeCell ref="AC49:AG49"/>
    <mergeCell ref="A47:B47"/>
    <mergeCell ref="D47:P47"/>
    <mergeCell ref="V47:AI47"/>
    <mergeCell ref="AF44:AF45"/>
    <mergeCell ref="J27:K27"/>
    <mergeCell ref="P27:Q27"/>
    <mergeCell ref="AI27:AJ27"/>
    <mergeCell ref="AG27:AH27"/>
    <mergeCell ref="AC27:AD27"/>
    <mergeCell ref="AA27:AB27"/>
    <mergeCell ref="U35:W35"/>
    <mergeCell ref="Z25:AJ25"/>
    <mergeCell ref="S46:T46"/>
    <mergeCell ref="AC46:AD46"/>
    <mergeCell ref="AF36:AF37"/>
    <mergeCell ref="AF38:AF39"/>
    <mergeCell ref="S40:W40"/>
    <mergeCell ref="AF40:AF41"/>
    <mergeCell ref="S41:W41"/>
    <mergeCell ref="AF42:AF43"/>
    <mergeCell ref="M26:Q26"/>
    <mergeCell ref="Z26:AD26"/>
    <mergeCell ref="AF26:AJ26"/>
    <mergeCell ref="AB20:AD20"/>
    <mergeCell ref="AH20:AI24"/>
    <mergeCell ref="AJ20:AJ22"/>
    <mergeCell ref="AB22:AD22"/>
    <mergeCell ref="AB24:AD24"/>
    <mergeCell ref="Z19:Z20"/>
    <mergeCell ref="AB19:AD19"/>
    <mergeCell ref="M38:M39"/>
    <mergeCell ref="G25:Q25"/>
    <mergeCell ref="M19:M20"/>
    <mergeCell ref="L21:L22"/>
    <mergeCell ref="M21:M22"/>
    <mergeCell ref="O20:O24"/>
    <mergeCell ref="P20:Q22"/>
    <mergeCell ref="P23:Q24"/>
    <mergeCell ref="AB14:AD14"/>
    <mergeCell ref="AH14:AI18"/>
    <mergeCell ref="AJ14:AJ16"/>
    <mergeCell ref="AB16:AD16"/>
    <mergeCell ref="AB18:AD18"/>
    <mergeCell ref="AE13:AE14"/>
    <mergeCell ref="O14:O19"/>
    <mergeCell ref="P14:Q16"/>
    <mergeCell ref="P17:Q19"/>
    <mergeCell ref="S1:AJ1"/>
    <mergeCell ref="P2:Q2"/>
    <mergeCell ref="S2:T2"/>
    <mergeCell ref="AI2:AJ2"/>
    <mergeCell ref="AH4:AH5"/>
    <mergeCell ref="AI4:AJ5"/>
    <mergeCell ref="P3:Q3"/>
    <mergeCell ref="AI3:AJ3"/>
    <mergeCell ref="S4:U4"/>
    <mergeCell ref="AH2:AH3"/>
    <mergeCell ref="AA2:AA3"/>
    <mergeCell ref="AB2:AB3"/>
    <mergeCell ref="G9:H9"/>
    <mergeCell ref="I9:M9"/>
    <mergeCell ref="N9:Q9"/>
    <mergeCell ref="G10:H10"/>
    <mergeCell ref="I10:K10"/>
    <mergeCell ref="I12:K12"/>
    <mergeCell ref="G26:K26"/>
    <mergeCell ref="N12:Q12"/>
    <mergeCell ref="I14:K14"/>
    <mergeCell ref="I16:K16"/>
    <mergeCell ref="N10:Q10"/>
    <mergeCell ref="I18:K18"/>
    <mergeCell ref="I15:K15"/>
    <mergeCell ref="I17:K17"/>
    <mergeCell ref="I19:K19"/>
    <mergeCell ref="I21:K21"/>
    <mergeCell ref="I23:K23"/>
    <mergeCell ref="M13:M14"/>
    <mergeCell ref="L15:L16"/>
    <mergeCell ref="M15:M16"/>
    <mergeCell ref="L17:L18"/>
    <mergeCell ref="M17:M18"/>
    <mergeCell ref="L19:L20"/>
    <mergeCell ref="S6:W6"/>
    <mergeCell ref="Z6:AF6"/>
    <mergeCell ref="I22:K22"/>
    <mergeCell ref="I24:K24"/>
    <mergeCell ref="Z9:AA9"/>
    <mergeCell ref="AB9:AF9"/>
    <mergeCell ref="AG9:AJ9"/>
    <mergeCell ref="Z10:AA10"/>
    <mergeCell ref="AB10:AD10"/>
    <mergeCell ref="AG10:AJ10"/>
    <mergeCell ref="Z7:AA7"/>
    <mergeCell ref="AB7:AF7"/>
    <mergeCell ref="AG7:AJ7"/>
    <mergeCell ref="N8:Q8"/>
    <mergeCell ref="Z8:AA8"/>
    <mergeCell ref="AB8:AF8"/>
    <mergeCell ref="AG8:AJ8"/>
    <mergeCell ref="N7:Q7"/>
    <mergeCell ref="AB12:AD12"/>
    <mergeCell ref="L23:L24"/>
    <mergeCell ref="M23:M24"/>
    <mergeCell ref="I11:K11"/>
    <mergeCell ref="I13:K13"/>
    <mergeCell ref="AG12:AJ12"/>
    <mergeCell ref="A46:B46"/>
    <mergeCell ref="J46:K46"/>
    <mergeCell ref="M28:M29"/>
    <mergeCell ref="M32:M33"/>
    <mergeCell ref="M30:M31"/>
    <mergeCell ref="M40:M41"/>
    <mergeCell ref="M42:M43"/>
    <mergeCell ref="C35:E35"/>
    <mergeCell ref="M36:M37"/>
    <mergeCell ref="A40:E40"/>
    <mergeCell ref="M44:M45"/>
    <mergeCell ref="M34:M35"/>
    <mergeCell ref="A43:C43"/>
    <mergeCell ref="A44:E44"/>
    <mergeCell ref="A39:E39"/>
    <mergeCell ref="A36:F38"/>
    <mergeCell ref="A41:D41"/>
    <mergeCell ref="A42:D42"/>
    <mergeCell ref="A6:E6"/>
    <mergeCell ref="G6:M6"/>
    <mergeCell ref="G7:H7"/>
    <mergeCell ref="I7:M7"/>
    <mergeCell ref="I20:K20"/>
    <mergeCell ref="I8:M8"/>
    <mergeCell ref="A1:Q1"/>
    <mergeCell ref="H2:H3"/>
    <mergeCell ref="I2:I3"/>
    <mergeCell ref="A3:B3"/>
    <mergeCell ref="O4:O5"/>
    <mergeCell ref="P4:Q5"/>
    <mergeCell ref="O2:O3"/>
    <mergeCell ref="M2:M3"/>
    <mergeCell ref="N2:N3"/>
    <mergeCell ref="A2:B2"/>
    <mergeCell ref="A4:C4"/>
    <mergeCell ref="G11:G12"/>
    <mergeCell ref="G13:G14"/>
    <mergeCell ref="G15:G16"/>
    <mergeCell ref="G17:G18"/>
    <mergeCell ref="G8:H8"/>
    <mergeCell ref="G19:G20"/>
    <mergeCell ref="A5:N5"/>
    <mergeCell ref="D4:N4"/>
    <mergeCell ref="AG2:AG3"/>
    <mergeCell ref="Z11:Z12"/>
    <mergeCell ref="AB11:AD11"/>
    <mergeCell ref="AE11:AE12"/>
    <mergeCell ref="AF11:AF12"/>
    <mergeCell ref="Z13:Z14"/>
    <mergeCell ref="AB13:AD13"/>
    <mergeCell ref="E48:H48"/>
    <mergeCell ref="Z23:Z24"/>
    <mergeCell ref="AB23:AD23"/>
    <mergeCell ref="AE23:AE24"/>
    <mergeCell ref="AF23:AF24"/>
    <mergeCell ref="S36:W37"/>
    <mergeCell ref="W48:AA48"/>
    <mergeCell ref="AF28:AF29"/>
    <mergeCell ref="AF30:AF31"/>
    <mergeCell ref="AF32:AF33"/>
    <mergeCell ref="AF34:AF35"/>
    <mergeCell ref="G21:G22"/>
    <mergeCell ref="G23:G24"/>
    <mergeCell ref="L11:L12"/>
    <mergeCell ref="M11:M12"/>
    <mergeCell ref="L13:L14"/>
    <mergeCell ref="G49:H49"/>
    <mergeCell ref="U2:Z2"/>
    <mergeCell ref="AC2:AC3"/>
    <mergeCell ref="AD2:AE3"/>
    <mergeCell ref="AF2:AF3"/>
    <mergeCell ref="S3:T3"/>
    <mergeCell ref="U3:Z3"/>
    <mergeCell ref="V4:AG4"/>
    <mergeCell ref="S5:AG5"/>
    <mergeCell ref="AF13:AF14"/>
    <mergeCell ref="Z15:Z16"/>
    <mergeCell ref="AB15:AD15"/>
    <mergeCell ref="AE15:AE16"/>
    <mergeCell ref="AF15:AF16"/>
    <mergeCell ref="Z17:Z18"/>
    <mergeCell ref="AB17:AD17"/>
    <mergeCell ref="AE17:AE18"/>
    <mergeCell ref="AF17:AF18"/>
    <mergeCell ref="AE19:AE20"/>
    <mergeCell ref="AF19:AF20"/>
    <mergeCell ref="Z21:Z22"/>
    <mergeCell ref="AB21:AD21"/>
    <mergeCell ref="AE21:AE22"/>
    <mergeCell ref="AF21:AF22"/>
  </mergeCells>
  <phoneticPr fontId="2"/>
  <dataValidations count="8">
    <dataValidation type="list" allowBlank="1" showInputMessage="1" showErrorMessage="1" sqref="P28:P45 J28:J45 AI28:AI45 AC42:AC45">
      <formula1>$AQ$16</formula1>
    </dataValidation>
    <dataValidation type="list" allowBlank="1" showInputMessage="1" showErrorMessage="1" sqref="Q28:Q45 K28:K45 AJ28:AJ45 AD28:AD45">
      <formula1>$AQ$14</formula1>
    </dataValidation>
    <dataValidation type="list" allowBlank="1" showInputMessage="1" showErrorMessage="1" sqref="P3:Q3">
      <formula1>$AR$2:$AR$3</formula1>
    </dataValidation>
    <dataValidation type="list" allowBlank="1" showInputMessage="1" showErrorMessage="1" sqref="P2:Q2">
      <formula1>$AQ$2:$AQ$3</formula1>
    </dataValidation>
    <dataValidation type="list" allowBlank="1" showInputMessage="1" showErrorMessage="1" sqref="AG10:AJ11 N11:Q11">
      <formula1>$AR$8:$AR$10</formula1>
    </dataValidation>
    <dataValidation type="list" allowBlank="1" showInputMessage="1" showErrorMessage="1" sqref="AG8:AJ9">
      <formula1>$AQ$8:$AQ$9</formula1>
    </dataValidation>
    <dataValidation type="list" allowBlank="1" showInputMessage="1" showErrorMessage="1" sqref="N8:Q9">
      <formula1>$AQ$8:$AQ$10</formula1>
    </dataValidation>
    <dataValidation type="list" allowBlank="1" showInputMessage="1" showErrorMessage="1" sqref="N10:Q10">
      <formula1>$AR$8:$AR$11</formula1>
    </dataValidation>
  </dataValidations>
  <hyperlinks>
    <hyperlink ref="A41" r:id="rId1" display="ti0451@kagawa-edu.jp"/>
  </hyperlink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2"/>
  <headerFooter alignWithMargins="0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B1:AC23"/>
  <sheetViews>
    <sheetView view="pageBreakPreview" zoomScale="60" zoomScaleNormal="100" workbookViewId="0">
      <selection activeCell="R20" sqref="R20"/>
    </sheetView>
  </sheetViews>
  <sheetFormatPr defaultColWidth="9" defaultRowHeight="13.5"/>
  <cols>
    <col min="1" max="1" width="4.75" style="95" customWidth="1"/>
    <col min="2" max="2" width="3.75" style="95" customWidth="1"/>
    <col min="3" max="3" width="3.375" style="116" bestFit="1" customWidth="1"/>
    <col min="4" max="4" width="10" style="117" customWidth="1"/>
    <col min="5" max="5" width="2.5" style="116" customWidth="1"/>
    <col min="6" max="6" width="10" style="117" customWidth="1"/>
    <col min="7" max="7" width="2.5" style="118" customWidth="1"/>
    <col min="8" max="8" width="1.375" style="118" customWidth="1"/>
    <col min="9" max="9" width="3.875" style="116" customWidth="1"/>
    <col min="10" max="10" width="3.375" style="116" bestFit="1" customWidth="1"/>
    <col min="11" max="11" width="10.125" style="117" customWidth="1"/>
    <col min="12" max="12" width="2.5" style="116" customWidth="1"/>
    <col min="13" max="13" width="10.125" style="117" customWidth="1"/>
    <col min="14" max="14" width="2.5" style="118" customWidth="1"/>
    <col min="15" max="15" width="1.375" style="118" customWidth="1"/>
    <col min="16" max="16" width="3.875" style="95" customWidth="1"/>
    <col min="17" max="17" width="3.375" style="95" customWidth="1"/>
    <col min="18" max="18" width="10" style="95" customWidth="1"/>
    <col min="19" max="19" width="2.5" style="95" customWidth="1"/>
    <col min="20" max="20" width="10" style="95" customWidth="1"/>
    <col min="21" max="21" width="2.5" style="95" customWidth="1"/>
    <col min="22" max="22" width="1.375" style="95" customWidth="1"/>
    <col min="23" max="23" width="3.875" style="95" customWidth="1"/>
    <col min="24" max="24" width="3.375" style="95" customWidth="1"/>
    <col min="25" max="25" width="10" style="95" customWidth="1"/>
    <col min="26" max="26" width="2.5" style="95" customWidth="1"/>
    <col min="27" max="27" width="10" style="95" customWidth="1"/>
    <col min="28" max="28" width="2.5" style="95" customWidth="1"/>
    <col min="29" max="16384" width="9" style="95"/>
  </cols>
  <sheetData>
    <row r="1" spans="2:29" ht="30" customHeight="1">
      <c r="B1" s="97" t="s">
        <v>163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197" t="s">
        <v>264</v>
      </c>
      <c r="N1" s="97"/>
      <c r="O1" s="96"/>
      <c r="P1" s="96"/>
      <c r="Q1" s="97" t="s">
        <v>164</v>
      </c>
      <c r="R1" s="508" t="str">
        <f>IF(男子!K2=0,女子!C2,男子!C2)</f>
        <v/>
      </c>
      <c r="S1" s="508"/>
      <c r="T1" s="508"/>
      <c r="U1" s="97" t="s">
        <v>165</v>
      </c>
      <c r="V1" s="96"/>
      <c r="W1" s="96"/>
      <c r="X1" s="96"/>
      <c r="Y1" s="96"/>
      <c r="Z1" s="96"/>
      <c r="AA1" s="196" t="s">
        <v>263</v>
      </c>
      <c r="AB1" s="96"/>
    </row>
    <row r="2" spans="2:29" ht="8.25" customHeight="1" thickBot="1"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</row>
    <row r="3" spans="2:29" ht="23.25" customHeight="1">
      <c r="B3" s="198" t="str">
        <f>IF(男子!I2=0,"",男子!I2)</f>
        <v/>
      </c>
      <c r="C3" s="497" t="s">
        <v>166</v>
      </c>
      <c r="D3" s="499" t="str">
        <f>IF(男子!I8=0,"",男子!I8)</f>
        <v/>
      </c>
      <c r="E3" s="98">
        <v>1</v>
      </c>
      <c r="F3" s="99" t="str">
        <f>IF(男子!I12=0,"",男子!I12)</f>
        <v/>
      </c>
      <c r="G3" s="248" t="str">
        <f>IF(男子!L11=0,"",男子!L11)</f>
        <v/>
      </c>
      <c r="H3" s="247"/>
      <c r="I3" s="246"/>
      <c r="J3" s="246"/>
      <c r="K3" s="246"/>
      <c r="L3" s="246"/>
      <c r="M3" s="246"/>
      <c r="N3" s="246"/>
      <c r="O3" s="100"/>
      <c r="P3" s="198" t="str">
        <f>IF(女子!I2=0,"",女子!I2)</f>
        <v/>
      </c>
      <c r="Q3" s="497" t="s">
        <v>166</v>
      </c>
      <c r="R3" s="499" t="str">
        <f>IF(女子!I8=0,"",女子!I8)</f>
        <v/>
      </c>
      <c r="S3" s="98">
        <v>1</v>
      </c>
      <c r="T3" s="99" t="str">
        <f>IF(女子!I12=0,"",女子!I12)</f>
        <v/>
      </c>
      <c r="U3" s="248" t="str">
        <f>IF(女子!L11=0,"",女子!L11)</f>
        <v/>
      </c>
      <c r="V3" s="247"/>
      <c r="W3" s="246"/>
      <c r="X3" s="246"/>
      <c r="Y3" s="246"/>
      <c r="Z3" s="246"/>
      <c r="AA3" s="246"/>
      <c r="AB3" s="246"/>
    </row>
    <row r="4" spans="2:29" ht="23.25" customHeight="1">
      <c r="B4" s="502" t="str">
        <f>IF(男子!I2=0,"",VLOOKUP(男子!I2,抽選作業用!Z4:AC50,4))</f>
        <v/>
      </c>
      <c r="C4" s="498"/>
      <c r="D4" s="500"/>
      <c r="E4" s="101">
        <v>2</v>
      </c>
      <c r="F4" s="241" t="str">
        <f>IF(男子!I14=0,"",男子!I14)</f>
        <v/>
      </c>
      <c r="G4" s="102" t="str">
        <f>IF(男子!L13=0,"",男子!L13)</f>
        <v/>
      </c>
      <c r="H4" s="246"/>
      <c r="I4" s="246"/>
      <c r="J4" s="246"/>
      <c r="K4" s="246"/>
      <c r="L4" s="246"/>
      <c r="M4" s="246"/>
      <c r="N4" s="246"/>
      <c r="O4" s="100"/>
      <c r="P4" s="504" t="str">
        <f>IF(女子!I2=0,"",VLOOKUP(女子!I2,抽選作業用!Z4:AC50,4))</f>
        <v/>
      </c>
      <c r="Q4" s="498"/>
      <c r="R4" s="500"/>
      <c r="S4" s="101">
        <v>2</v>
      </c>
      <c r="T4" s="241" t="str">
        <f>IF(女子!I14=0,"",女子!I14)</f>
        <v/>
      </c>
      <c r="U4" s="102" t="str">
        <f>IF(女子!L13=0,"",女子!L13)</f>
        <v/>
      </c>
      <c r="V4" s="246"/>
      <c r="W4" s="246"/>
      <c r="X4" s="246"/>
      <c r="Y4" s="246"/>
      <c r="Z4" s="246"/>
      <c r="AA4" s="246"/>
      <c r="AB4" s="246"/>
    </row>
    <row r="5" spans="2:29" ht="23.25" customHeight="1">
      <c r="B5" s="502"/>
      <c r="C5" s="498"/>
      <c r="D5" s="501"/>
      <c r="E5" s="101">
        <v>3</v>
      </c>
      <c r="F5" s="241" t="str">
        <f>IF(男子!I16=0,"",男子!I16)</f>
        <v/>
      </c>
      <c r="G5" s="102" t="str">
        <f>IF(男子!L15=0,"",男子!L15)</f>
        <v/>
      </c>
      <c r="H5" s="246"/>
      <c r="I5" s="246"/>
      <c r="J5" s="246"/>
      <c r="K5" s="246"/>
      <c r="L5" s="246"/>
      <c r="M5" s="246"/>
      <c r="N5" s="246"/>
      <c r="O5" s="100"/>
      <c r="P5" s="504"/>
      <c r="Q5" s="498"/>
      <c r="R5" s="501"/>
      <c r="S5" s="101">
        <v>3</v>
      </c>
      <c r="T5" s="241" t="str">
        <f>IF(女子!I16=0,"",女子!I16)</f>
        <v/>
      </c>
      <c r="U5" s="102" t="str">
        <f>IF(女子!L15=0,"",女子!L15)</f>
        <v/>
      </c>
      <c r="V5" s="246"/>
      <c r="W5" s="246"/>
      <c r="X5" s="246"/>
      <c r="Y5" s="246"/>
      <c r="Z5" s="246"/>
      <c r="AA5" s="246"/>
      <c r="AB5" s="246"/>
    </row>
    <row r="6" spans="2:29" ht="23.25" customHeight="1">
      <c r="B6" s="502"/>
      <c r="C6" s="498" t="s">
        <v>19</v>
      </c>
      <c r="D6" s="506" t="str">
        <f>IF(男子!I9=0,"",男子!I9)</f>
        <v/>
      </c>
      <c r="E6" s="101">
        <v>4</v>
      </c>
      <c r="F6" s="241" t="str">
        <f>IF(男子!I18=0,"",男子!I18)</f>
        <v/>
      </c>
      <c r="G6" s="102" t="str">
        <f>IF(男子!L17=0,"",男子!L17)</f>
        <v/>
      </c>
      <c r="H6" s="246"/>
      <c r="I6" s="246"/>
      <c r="J6" s="246"/>
      <c r="K6" s="246"/>
      <c r="L6" s="246"/>
      <c r="M6" s="246"/>
      <c r="N6" s="246"/>
      <c r="O6" s="100"/>
      <c r="P6" s="504"/>
      <c r="Q6" s="498" t="s">
        <v>19</v>
      </c>
      <c r="R6" s="506" t="str">
        <f>IF(女子!I9=0,"",女子!I9)</f>
        <v/>
      </c>
      <c r="S6" s="101">
        <v>4</v>
      </c>
      <c r="T6" s="241" t="str">
        <f>IF(女子!I18=0,"",女子!I18)</f>
        <v/>
      </c>
      <c r="U6" s="102" t="str">
        <f>IF(女子!L17=0,"",女子!L17)</f>
        <v/>
      </c>
      <c r="V6" s="246"/>
      <c r="W6" s="246"/>
      <c r="X6" s="246"/>
      <c r="Y6" s="246"/>
      <c r="Z6" s="246"/>
      <c r="AA6" s="246"/>
      <c r="AB6" s="246"/>
    </row>
    <row r="7" spans="2:29" ht="23.25" customHeight="1">
      <c r="B7" s="502"/>
      <c r="C7" s="498"/>
      <c r="D7" s="506"/>
      <c r="E7" s="101">
        <v>5</v>
      </c>
      <c r="F7" s="241" t="str">
        <f>IF(男子!I20=0,"",男子!I20)</f>
        <v/>
      </c>
      <c r="G7" s="102" t="str">
        <f>IF(男子!L19=0,"",男子!L19)</f>
        <v/>
      </c>
      <c r="H7" s="246"/>
      <c r="I7" s="246"/>
      <c r="J7" s="246"/>
      <c r="K7" s="246"/>
      <c r="L7" s="246"/>
      <c r="M7" s="246"/>
      <c r="N7" s="246"/>
      <c r="O7" s="100"/>
      <c r="P7" s="504"/>
      <c r="Q7" s="498"/>
      <c r="R7" s="506"/>
      <c r="S7" s="101">
        <v>5</v>
      </c>
      <c r="T7" s="241" t="str">
        <f>IF(女子!I20=0,"",女子!I20)</f>
        <v/>
      </c>
      <c r="U7" s="102" t="str">
        <f>IF(女子!L19=0,"",女子!L19)</f>
        <v/>
      </c>
      <c r="V7" s="246"/>
      <c r="W7" s="246"/>
      <c r="X7" s="246"/>
      <c r="Y7" s="246"/>
      <c r="Z7" s="246"/>
      <c r="AA7" s="246"/>
      <c r="AB7" s="246"/>
    </row>
    <row r="8" spans="2:29" ht="23.25" customHeight="1">
      <c r="B8" s="502"/>
      <c r="C8" s="513" t="s">
        <v>21</v>
      </c>
      <c r="D8" s="506" t="str">
        <f>IF(男子!I10=0,"",男子!I10)</f>
        <v/>
      </c>
      <c r="E8" s="101">
        <v>6</v>
      </c>
      <c r="F8" s="241" t="str">
        <f>IF(男子!I22=0,"",男子!I22)</f>
        <v/>
      </c>
      <c r="G8" s="102" t="str">
        <f>IF(男子!L21=0,"",男子!L21)</f>
        <v/>
      </c>
      <c r="H8" s="246"/>
      <c r="I8" s="246"/>
      <c r="J8" s="246"/>
      <c r="K8" s="246"/>
      <c r="L8" s="246"/>
      <c r="M8" s="246"/>
      <c r="N8" s="246"/>
      <c r="O8" s="100"/>
      <c r="P8" s="504"/>
      <c r="Q8" s="513" t="s">
        <v>21</v>
      </c>
      <c r="R8" s="506" t="str">
        <f>IF(女子!I10=0,"",女子!I10)</f>
        <v/>
      </c>
      <c r="S8" s="101">
        <v>6</v>
      </c>
      <c r="T8" s="241" t="str">
        <f>IF(女子!I22=0,"",女子!I22)</f>
        <v/>
      </c>
      <c r="U8" s="102" t="str">
        <f>IF(女子!L21=0,"",女子!L21)</f>
        <v/>
      </c>
      <c r="V8" s="246"/>
      <c r="W8" s="246"/>
      <c r="X8" s="246"/>
      <c r="Y8" s="246"/>
      <c r="Z8" s="246"/>
      <c r="AA8" s="246"/>
      <c r="AB8" s="246"/>
    </row>
    <row r="9" spans="2:29" ht="23.25" customHeight="1" thickBot="1">
      <c r="B9" s="503"/>
      <c r="C9" s="514"/>
      <c r="D9" s="517"/>
      <c r="E9" s="104">
        <v>7</v>
      </c>
      <c r="F9" s="242" t="str">
        <f>IF(男子!I24=0,"",男子!I24)</f>
        <v/>
      </c>
      <c r="G9" s="103" t="str">
        <f>IF(男子!L23=0,"",男子!L23)</f>
        <v/>
      </c>
      <c r="H9" s="246"/>
      <c r="I9" s="246"/>
      <c r="J9" s="246"/>
      <c r="K9" s="246"/>
      <c r="L9" s="246"/>
      <c r="M9" s="246"/>
      <c r="N9" s="246"/>
      <c r="O9" s="100"/>
      <c r="P9" s="505"/>
      <c r="Q9" s="514"/>
      <c r="R9" s="517"/>
      <c r="S9" s="104">
        <v>7</v>
      </c>
      <c r="T9" s="242" t="str">
        <f>IF(女子!I24=0,"",女子!I24)</f>
        <v/>
      </c>
      <c r="U9" s="103" t="str">
        <f>IF(女子!L23=0,"",女子!L23)</f>
        <v/>
      </c>
      <c r="V9" s="246"/>
      <c r="W9" s="246"/>
      <c r="X9" s="246"/>
      <c r="Y9" s="246"/>
      <c r="Z9" s="246"/>
      <c r="AA9" s="246"/>
      <c r="AB9" s="246"/>
    </row>
    <row r="10" spans="2:29" ht="6.75" customHeight="1">
      <c r="B10" s="105"/>
      <c r="C10" s="106"/>
      <c r="D10" s="107"/>
      <c r="E10" s="108"/>
      <c r="F10" s="107"/>
      <c r="G10" s="109"/>
      <c r="H10" s="100"/>
      <c r="I10" s="110"/>
      <c r="J10" s="111"/>
      <c r="K10" s="114"/>
      <c r="L10" s="113"/>
      <c r="M10" s="115"/>
      <c r="N10" s="100"/>
      <c r="O10" s="100"/>
      <c r="P10" s="110"/>
      <c r="Q10" s="111"/>
      <c r="R10" s="112"/>
      <c r="S10" s="113"/>
      <c r="T10" s="112"/>
      <c r="U10" s="100"/>
      <c r="V10" s="100"/>
      <c r="W10" s="110"/>
      <c r="X10" s="111"/>
      <c r="Y10" s="114"/>
      <c r="Z10" s="113"/>
      <c r="AA10" s="115"/>
      <c r="AB10" s="100"/>
    </row>
    <row r="14" spans="2:29" ht="13.5" customHeight="1">
      <c r="M14" s="495" t="s">
        <v>289</v>
      </c>
      <c r="N14" s="495"/>
      <c r="O14" s="495"/>
      <c r="P14" s="495"/>
      <c r="Q14" s="495"/>
      <c r="R14" s="495"/>
      <c r="S14" s="495"/>
      <c r="T14" s="495"/>
      <c r="U14" s="495"/>
      <c r="V14" s="495"/>
      <c r="W14" s="495"/>
      <c r="X14" s="495"/>
      <c r="Y14" s="495"/>
      <c r="Z14" s="495"/>
      <c r="AA14" s="495"/>
      <c r="AB14" s="495"/>
      <c r="AC14" s="495"/>
    </row>
    <row r="15" spans="2:29" ht="18.75">
      <c r="D15" s="119" t="s">
        <v>167</v>
      </c>
      <c r="M15" s="495"/>
      <c r="N15" s="495"/>
      <c r="O15" s="495"/>
      <c r="P15" s="495"/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</row>
    <row r="16" spans="2:29" ht="14.25" customHeight="1" thickBot="1">
      <c r="M16" s="495"/>
      <c r="N16" s="495"/>
      <c r="O16" s="495"/>
      <c r="P16" s="495"/>
      <c r="Q16" s="495"/>
      <c r="R16" s="495"/>
      <c r="S16" s="495"/>
      <c r="T16" s="495"/>
      <c r="U16" s="495"/>
      <c r="V16" s="495"/>
      <c r="W16" s="495"/>
      <c r="X16" s="495"/>
      <c r="Y16" s="495"/>
      <c r="Z16" s="495"/>
      <c r="AA16" s="495"/>
      <c r="AB16" s="495"/>
      <c r="AC16" s="495"/>
    </row>
    <row r="17" spans="2:29" ht="23.25" customHeight="1">
      <c r="B17" s="189">
        <v>39</v>
      </c>
      <c r="C17" s="497" t="s">
        <v>166</v>
      </c>
      <c r="D17" s="509" t="s">
        <v>261</v>
      </c>
      <c r="E17" s="98">
        <v>1</v>
      </c>
      <c r="F17" s="120" t="s">
        <v>242</v>
      </c>
      <c r="G17" s="248" t="s">
        <v>168</v>
      </c>
      <c r="H17" s="247"/>
      <c r="I17" s="246"/>
      <c r="J17" s="246"/>
      <c r="K17" s="246"/>
      <c r="L17" s="246"/>
      <c r="M17" s="495" t="s">
        <v>290</v>
      </c>
      <c r="N17" s="495"/>
      <c r="O17" s="495"/>
      <c r="P17" s="495"/>
      <c r="Q17" s="495"/>
      <c r="R17" s="495"/>
      <c r="S17" s="495"/>
      <c r="T17" s="495"/>
      <c r="U17" s="495"/>
      <c r="V17" s="495"/>
      <c r="W17" s="495"/>
      <c r="X17" s="495"/>
      <c r="Y17" s="495"/>
      <c r="Z17" s="495"/>
      <c r="AA17" s="495"/>
      <c r="AB17" s="495"/>
      <c r="AC17" s="495"/>
    </row>
    <row r="18" spans="2:29" ht="23.25" customHeight="1">
      <c r="B18" s="504" t="s">
        <v>244</v>
      </c>
      <c r="C18" s="498"/>
      <c r="D18" s="510"/>
      <c r="E18" s="101">
        <v>2</v>
      </c>
      <c r="F18" s="121" t="s">
        <v>243</v>
      </c>
      <c r="G18" s="102" t="s">
        <v>168</v>
      </c>
      <c r="H18" s="246"/>
      <c r="I18" s="246"/>
      <c r="J18" s="246"/>
      <c r="K18" s="246"/>
      <c r="L18" s="246"/>
      <c r="M18" s="495"/>
      <c r="N18" s="495"/>
      <c r="O18" s="495"/>
      <c r="P18" s="495"/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</row>
    <row r="19" spans="2:29" ht="23.25" customHeight="1">
      <c r="B19" s="504"/>
      <c r="C19" s="498"/>
      <c r="D19" s="511"/>
      <c r="E19" s="101">
        <v>3</v>
      </c>
      <c r="F19" s="122" t="s">
        <v>169</v>
      </c>
      <c r="G19" s="102" t="s">
        <v>170</v>
      </c>
      <c r="H19" s="246"/>
      <c r="I19" s="246"/>
      <c r="J19" s="246"/>
      <c r="K19" s="246"/>
      <c r="L19" s="246"/>
      <c r="M19" s="246"/>
      <c r="N19" s="246"/>
    </row>
    <row r="20" spans="2:29" ht="23.25" customHeight="1">
      <c r="B20" s="504"/>
      <c r="C20" s="498" t="s">
        <v>19</v>
      </c>
      <c r="D20" s="512"/>
      <c r="E20" s="101">
        <v>4</v>
      </c>
      <c r="F20" s="122" t="s">
        <v>169</v>
      </c>
      <c r="G20" s="102" t="s">
        <v>171</v>
      </c>
      <c r="H20" s="246"/>
      <c r="I20" s="246"/>
      <c r="J20" s="246"/>
      <c r="K20" s="246"/>
      <c r="L20" s="246"/>
      <c r="M20" s="246"/>
      <c r="N20" s="246"/>
      <c r="R20" s="249" t="s">
        <v>291</v>
      </c>
      <c r="S20" s="250"/>
      <c r="T20" s="250"/>
      <c r="U20" s="250"/>
      <c r="V20" s="250"/>
      <c r="W20" s="250"/>
      <c r="X20" s="250"/>
      <c r="Y20" s="250"/>
      <c r="Z20" s="250"/>
      <c r="AA20" s="250"/>
    </row>
    <row r="21" spans="2:29" ht="23.25" customHeight="1">
      <c r="B21" s="504"/>
      <c r="C21" s="498"/>
      <c r="D21" s="512"/>
      <c r="E21" s="101">
        <v>5</v>
      </c>
      <c r="F21" s="122" t="s">
        <v>169</v>
      </c>
      <c r="G21" s="102" t="s">
        <v>171</v>
      </c>
      <c r="H21" s="246"/>
      <c r="I21" s="246"/>
      <c r="J21" s="246"/>
      <c r="K21" s="246"/>
      <c r="L21" s="246"/>
      <c r="M21" s="246"/>
      <c r="N21" s="246"/>
      <c r="R21" s="507" t="s">
        <v>292</v>
      </c>
      <c r="S21" s="507"/>
      <c r="T21" s="507"/>
      <c r="U21" s="507"/>
      <c r="V21" s="507"/>
      <c r="W21" s="507"/>
      <c r="X21" s="507"/>
      <c r="Y21" s="507"/>
      <c r="Z21" s="507"/>
      <c r="AA21" s="507"/>
    </row>
    <row r="22" spans="2:29" ht="23.25" customHeight="1">
      <c r="B22" s="504"/>
      <c r="C22" s="513" t="s">
        <v>21</v>
      </c>
      <c r="D22" s="515"/>
      <c r="E22" s="101">
        <v>6</v>
      </c>
      <c r="F22" s="122" t="s">
        <v>169</v>
      </c>
      <c r="G22" s="102" t="s">
        <v>171</v>
      </c>
      <c r="H22" s="246"/>
      <c r="I22" s="246"/>
      <c r="J22" s="246"/>
      <c r="K22" s="246"/>
      <c r="L22" s="246"/>
      <c r="M22" s="246"/>
      <c r="N22" s="246"/>
    </row>
    <row r="23" spans="2:29" ht="23.25" customHeight="1" thickBot="1">
      <c r="B23" s="505"/>
      <c r="C23" s="514"/>
      <c r="D23" s="516"/>
      <c r="E23" s="104">
        <v>7</v>
      </c>
      <c r="F23" s="123" t="s">
        <v>169</v>
      </c>
      <c r="G23" s="103" t="s">
        <v>171</v>
      </c>
      <c r="H23" s="246"/>
      <c r="I23" s="246"/>
      <c r="J23" s="246"/>
      <c r="K23" s="246"/>
      <c r="L23" s="246"/>
      <c r="M23" s="246"/>
      <c r="N23" s="246"/>
    </row>
  </sheetData>
  <mergeCells count="26">
    <mergeCell ref="R21:AA21"/>
    <mergeCell ref="R1:T1"/>
    <mergeCell ref="C17:C19"/>
    <mergeCell ref="D17:D19"/>
    <mergeCell ref="B18:B23"/>
    <mergeCell ref="C20:C21"/>
    <mergeCell ref="D20:D21"/>
    <mergeCell ref="C22:C23"/>
    <mergeCell ref="D22:D23"/>
    <mergeCell ref="C6:C7"/>
    <mergeCell ref="Q6:Q7"/>
    <mergeCell ref="R6:R7"/>
    <mergeCell ref="C8:C9"/>
    <mergeCell ref="D8:D9"/>
    <mergeCell ref="Q8:Q9"/>
    <mergeCell ref="R8:R9"/>
    <mergeCell ref="M14:AC16"/>
    <mergeCell ref="M17:AC18"/>
    <mergeCell ref="B2:AB2"/>
    <mergeCell ref="C3:C5"/>
    <mergeCell ref="D3:D5"/>
    <mergeCell ref="Q3:Q5"/>
    <mergeCell ref="R3:R5"/>
    <mergeCell ref="B4:B9"/>
    <mergeCell ref="P4:P9"/>
    <mergeCell ref="D6:D7"/>
  </mergeCells>
  <phoneticPr fontId="2"/>
  <printOptions horizontalCentered="1"/>
  <pageMargins left="0.19685039370078741" right="0.19685039370078741" top="0.78740157480314965" bottom="0.78740157480314965" header="0.31496062992125984" footer="0.31496062992125984"/>
  <pageSetup paperSize="9" scale="6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50"/>
  <sheetViews>
    <sheetView workbookViewId="0">
      <selection activeCell="Z1" sqref="Z1"/>
    </sheetView>
  </sheetViews>
  <sheetFormatPr defaultColWidth="9" defaultRowHeight="13.5"/>
  <cols>
    <col min="1" max="1" width="3.625" style="22" customWidth="1"/>
    <col min="2" max="2" width="9" style="22"/>
    <col min="3" max="3" width="8.625" style="22" customWidth="1"/>
    <col min="4" max="4" width="8.625" style="24" customWidth="1"/>
    <col min="5" max="5" width="6.625" style="24" customWidth="1"/>
    <col min="6" max="6" width="3.625" style="24" customWidth="1"/>
    <col min="7" max="7" width="9" style="22"/>
    <col min="8" max="9" width="8.625" style="22" customWidth="1"/>
    <col min="10" max="11" width="6.625" style="24" customWidth="1"/>
    <col min="12" max="12" width="8.625" style="22" customWidth="1"/>
    <col min="13" max="13" width="3.625" style="22" customWidth="1"/>
    <col min="14" max="14" width="9" style="22"/>
    <col min="15" max="16" width="8.625" style="22" customWidth="1"/>
    <col min="17" max="17" width="6.625" style="24" customWidth="1"/>
    <col min="18" max="18" width="3.625" style="24" customWidth="1"/>
    <col min="19" max="19" width="9" style="22"/>
    <col min="20" max="21" width="8.625" style="22" customWidth="1"/>
    <col min="22" max="23" width="6.625" style="24" customWidth="1"/>
    <col min="24" max="26" width="9" style="22"/>
    <col min="27" max="27" width="24.625" style="22" customWidth="1"/>
    <col min="28" max="28" width="9" style="24"/>
    <col min="29" max="16384" width="9" style="22"/>
  </cols>
  <sheetData>
    <row r="1" spans="1:29">
      <c r="A1" s="22" t="s">
        <v>58</v>
      </c>
      <c r="D1" s="23" t="s">
        <v>59</v>
      </c>
      <c r="E1" s="217">
        <f>IF(Z1=0,Z2,Z1)</f>
        <v>0</v>
      </c>
      <c r="F1" s="23"/>
      <c r="G1" s="23" t="s">
        <v>60</v>
      </c>
      <c r="H1" s="520" t="e">
        <f>VLOOKUP(E1,Z4:AB50,2)</f>
        <v>#N/A</v>
      </c>
      <c r="I1" s="520"/>
      <c r="J1" s="37" t="s">
        <v>61</v>
      </c>
      <c r="K1" s="37" t="e">
        <f>VLOOKUP(E1,Z4:AB50,3)</f>
        <v>#N/A</v>
      </c>
      <c r="M1" s="22" t="str">
        <f>IF(N1="同姓",[1]男子!J8,"")</f>
        <v/>
      </c>
      <c r="Z1" s="24">
        <f>男子!$I$2</f>
        <v>0</v>
      </c>
    </row>
    <row r="2" spans="1:29">
      <c r="M2" s="22" t="str">
        <f>IF(N2="同姓",[1]男子!J9,"")</f>
        <v/>
      </c>
      <c r="Z2" s="24">
        <f>女子!$I$2</f>
        <v>0</v>
      </c>
    </row>
    <row r="3" spans="1:29">
      <c r="B3" s="22" t="s">
        <v>62</v>
      </c>
      <c r="M3" s="22" t="str">
        <f>IF(N3="同姓",[1]男子!J10,"")</f>
        <v/>
      </c>
      <c r="N3" s="22" t="s">
        <v>63</v>
      </c>
      <c r="Z3" s="25" t="s">
        <v>59</v>
      </c>
      <c r="AA3" s="24" t="s">
        <v>60</v>
      </c>
      <c r="AB3" s="24" t="s">
        <v>64</v>
      </c>
      <c r="AC3" s="22" t="s">
        <v>205</v>
      </c>
    </row>
    <row r="4" spans="1:29">
      <c r="A4" s="26"/>
      <c r="B4" s="229" t="s">
        <v>65</v>
      </c>
      <c r="C4" s="28" t="s">
        <v>61</v>
      </c>
      <c r="D4" s="29" t="s">
        <v>66</v>
      </c>
      <c r="E4" s="30" t="s">
        <v>67</v>
      </c>
      <c r="F4" s="31"/>
      <c r="G4" s="27" t="s">
        <v>68</v>
      </c>
      <c r="H4" s="28" t="s">
        <v>61</v>
      </c>
      <c r="I4" s="29" t="s">
        <v>66</v>
      </c>
      <c r="J4" s="518" t="s">
        <v>67</v>
      </c>
      <c r="K4" s="518"/>
      <c r="L4" s="26"/>
      <c r="M4" s="26" t="str">
        <f>IF(N4="同姓",[1]男子!J11,"")</f>
        <v/>
      </c>
      <c r="N4" s="230" t="s">
        <v>65</v>
      </c>
      <c r="O4" s="33" t="s">
        <v>61</v>
      </c>
      <c r="P4" s="34" t="s">
        <v>66</v>
      </c>
      <c r="Q4" s="35" t="s">
        <v>67</v>
      </c>
      <c r="R4" s="31"/>
      <c r="S4" s="32" t="s">
        <v>68</v>
      </c>
      <c r="T4" s="33" t="s">
        <v>61</v>
      </c>
      <c r="U4" s="34" t="s">
        <v>66</v>
      </c>
      <c r="V4" s="519" t="s">
        <v>67</v>
      </c>
      <c r="W4" s="519"/>
      <c r="Z4" s="36">
        <v>1</v>
      </c>
      <c r="AA4" s="22" t="s">
        <v>210</v>
      </c>
      <c r="AB4" s="24" t="s">
        <v>211</v>
      </c>
      <c r="AC4" s="22" t="s">
        <v>241</v>
      </c>
    </row>
    <row r="5" spans="1:29">
      <c r="A5" s="22">
        <v>1</v>
      </c>
      <c r="B5" s="25">
        <f>男子!H28</f>
        <v>0</v>
      </c>
      <c r="C5" s="24" t="str">
        <f>IF(B5=0,"",$K$1)</f>
        <v/>
      </c>
      <c r="D5" s="37" t="str">
        <f>IF(男子!K28="同姓",男子!I28,"")</f>
        <v/>
      </c>
      <c r="E5" s="37">
        <f>男子!K28</f>
        <v>0</v>
      </c>
      <c r="F5" s="22">
        <v>1</v>
      </c>
      <c r="G5" s="25" t="str">
        <f>男子!N28&amp;"・"&amp;男子!N29</f>
        <v>・</v>
      </c>
      <c r="H5" s="24" t="str">
        <f>IF(G5="・","",$K$1)</f>
        <v/>
      </c>
      <c r="I5" s="38" t="str">
        <f>IF(J5="同姓",男子!O28,"")&amp;"・"&amp;IF(K5="同姓",男子!O29,"")</f>
        <v>・</v>
      </c>
      <c r="J5" s="37">
        <f>男子!Q28</f>
        <v>0</v>
      </c>
      <c r="K5" s="37">
        <f>男子!Q29</f>
        <v>0</v>
      </c>
      <c r="M5" s="22">
        <v>1</v>
      </c>
      <c r="N5" s="25">
        <f>女子!H28</f>
        <v>0</v>
      </c>
      <c r="O5" s="24" t="str">
        <f>IF(N5=0,"",$K$1)</f>
        <v/>
      </c>
      <c r="P5" s="37" t="str">
        <f>IF(女子!K28="同姓",女子!I28,"")</f>
        <v/>
      </c>
      <c r="Q5" s="37">
        <f>女子!K28</f>
        <v>0</v>
      </c>
      <c r="R5" s="22">
        <v>1</v>
      </c>
      <c r="S5" s="25" t="str">
        <f>女子!N28&amp;"・"&amp;女子!N29</f>
        <v>・</v>
      </c>
      <c r="T5" s="24" t="str">
        <f>IF(S5="・","",$K$1)</f>
        <v/>
      </c>
      <c r="U5" s="38" t="str">
        <f>IF(V5="同姓",女子!O28,"")&amp;"・"&amp;IF(W5="同姓",女子!O29,"")</f>
        <v>・</v>
      </c>
      <c r="V5" s="37">
        <f>女子!Q28</f>
        <v>0</v>
      </c>
      <c r="W5" s="37">
        <f>女子!Q29</f>
        <v>0</v>
      </c>
      <c r="Z5" s="36">
        <v>2</v>
      </c>
      <c r="AA5" s="22" t="s">
        <v>69</v>
      </c>
      <c r="AB5" s="24" t="s">
        <v>70</v>
      </c>
      <c r="AC5" s="22" t="s">
        <v>172</v>
      </c>
    </row>
    <row r="6" spans="1:29">
      <c r="A6" s="22">
        <v>2</v>
      </c>
      <c r="B6" s="25">
        <f>男子!H29</f>
        <v>0</v>
      </c>
      <c r="C6" s="24" t="str">
        <f t="shared" ref="C6:C22" si="0">IF(B6=0,"",$K$1)</f>
        <v/>
      </c>
      <c r="D6" s="37" t="str">
        <f>IF(男子!K29="同姓",男子!I29,"")</f>
        <v/>
      </c>
      <c r="E6" s="37">
        <f>男子!K29</f>
        <v>0</v>
      </c>
      <c r="F6" s="22">
        <v>2</v>
      </c>
      <c r="G6" s="25" t="str">
        <f>男子!N30&amp;"・"&amp;男子!N31</f>
        <v>・</v>
      </c>
      <c r="H6" s="24" t="str">
        <f t="shared" ref="H6:H22" si="1">IF(G6="・","",$K$1)</f>
        <v/>
      </c>
      <c r="I6" s="38" t="str">
        <f>IF(J6="同姓",男子!O30,"")&amp;"・"&amp;IF(K6="同姓",男子!O31,"")</f>
        <v>・</v>
      </c>
      <c r="J6" s="37">
        <f>男子!Q30</f>
        <v>0</v>
      </c>
      <c r="K6" s="37">
        <f>男子!Q31</f>
        <v>0</v>
      </c>
      <c r="M6" s="22">
        <v>2</v>
      </c>
      <c r="N6" s="25">
        <f>女子!H29</f>
        <v>0</v>
      </c>
      <c r="O6" s="24" t="str">
        <f t="shared" ref="O6:O22" si="2">IF(N6=0,"",$K$1)</f>
        <v/>
      </c>
      <c r="P6" s="37" t="str">
        <f>IF(女子!K29="同姓",女子!I29,"")</f>
        <v/>
      </c>
      <c r="Q6" s="37">
        <f>女子!K29</f>
        <v>0</v>
      </c>
      <c r="R6" s="22">
        <v>2</v>
      </c>
      <c r="S6" s="25" t="str">
        <f>女子!N30&amp;"・"&amp;女子!N31</f>
        <v>・</v>
      </c>
      <c r="T6" s="24" t="str">
        <f t="shared" ref="T6:T22" si="3">IF(S6="・","",$K$1)</f>
        <v/>
      </c>
      <c r="U6" s="38" t="str">
        <f>IF(V6="同姓",女子!O30,"")&amp;"・"&amp;IF(W6="同姓",女子!O31,"")</f>
        <v>・</v>
      </c>
      <c r="V6" s="37">
        <f>女子!Q30</f>
        <v>0</v>
      </c>
      <c r="W6" s="37">
        <f>女子!Q31</f>
        <v>0</v>
      </c>
      <c r="Z6" s="36">
        <v>3</v>
      </c>
      <c r="AA6" s="22" t="s">
        <v>71</v>
      </c>
      <c r="AB6" s="24" t="s">
        <v>72</v>
      </c>
      <c r="AC6" s="22" t="s">
        <v>173</v>
      </c>
    </row>
    <row r="7" spans="1:29">
      <c r="A7" s="22">
        <v>3</v>
      </c>
      <c r="B7" s="25">
        <f>男子!H30</f>
        <v>0</v>
      </c>
      <c r="C7" s="24" t="str">
        <f t="shared" si="0"/>
        <v/>
      </c>
      <c r="D7" s="37" t="str">
        <f>IF(男子!K30="同姓",男子!I30,"")</f>
        <v/>
      </c>
      <c r="E7" s="37">
        <f>男子!K30</f>
        <v>0</v>
      </c>
      <c r="F7" s="22">
        <v>3</v>
      </c>
      <c r="G7" s="25" t="str">
        <f>男子!N32&amp;"・"&amp;男子!N33</f>
        <v>・</v>
      </c>
      <c r="H7" s="24" t="str">
        <f t="shared" si="1"/>
        <v/>
      </c>
      <c r="I7" s="38" t="str">
        <f>IF(J7="同姓",男子!O32,"")&amp;"・"&amp;IF(K7="同姓",男子!O33,"")</f>
        <v>・</v>
      </c>
      <c r="J7" s="37">
        <f>男子!Q32</f>
        <v>0</v>
      </c>
      <c r="K7" s="37">
        <f>男子!Q33</f>
        <v>0</v>
      </c>
      <c r="M7" s="22">
        <v>3</v>
      </c>
      <c r="N7" s="25">
        <f>女子!H30</f>
        <v>0</v>
      </c>
      <c r="O7" s="24" t="str">
        <f t="shared" si="2"/>
        <v/>
      </c>
      <c r="P7" s="37" t="str">
        <f>IF(女子!K30="同姓",女子!I30,"")</f>
        <v/>
      </c>
      <c r="Q7" s="37">
        <f>女子!K30</f>
        <v>0</v>
      </c>
      <c r="R7" s="22">
        <v>3</v>
      </c>
      <c r="S7" s="25" t="str">
        <f>女子!N32&amp;"・"&amp;女子!N33</f>
        <v>・</v>
      </c>
      <c r="T7" s="24" t="str">
        <f t="shared" si="3"/>
        <v/>
      </c>
      <c r="U7" s="38" t="str">
        <f>IF(V7="同姓",女子!O32,"")&amp;"・"&amp;IF(W7="同姓",女子!O33,"")</f>
        <v>・</v>
      </c>
      <c r="V7" s="37">
        <f>女子!Q32</f>
        <v>0</v>
      </c>
      <c r="W7" s="37">
        <f>女子!Q33</f>
        <v>0</v>
      </c>
      <c r="Z7" s="36">
        <v>4</v>
      </c>
      <c r="AA7" s="22" t="s">
        <v>206</v>
      </c>
      <c r="AB7" s="24" t="s">
        <v>207</v>
      </c>
      <c r="AC7" s="22" t="s">
        <v>208</v>
      </c>
    </row>
    <row r="8" spans="1:29">
      <c r="A8" s="22">
        <v>4</v>
      </c>
      <c r="B8" s="25">
        <f>男子!H31</f>
        <v>0</v>
      </c>
      <c r="C8" s="24" t="str">
        <f t="shared" si="0"/>
        <v/>
      </c>
      <c r="D8" s="37" t="str">
        <f>IF(男子!K31="同姓",男子!I31,"")</f>
        <v/>
      </c>
      <c r="E8" s="37">
        <f>男子!K31</f>
        <v>0</v>
      </c>
      <c r="F8" s="22">
        <v>4</v>
      </c>
      <c r="G8" s="25" t="str">
        <f>男子!N34&amp;"・"&amp;男子!N35</f>
        <v>・</v>
      </c>
      <c r="H8" s="24" t="str">
        <f t="shared" si="1"/>
        <v/>
      </c>
      <c r="I8" s="38" t="str">
        <f>IF(J8="同姓",男子!O34,"")&amp;"・"&amp;IF(K8="同姓",男子!O35,"")</f>
        <v>・</v>
      </c>
      <c r="J8" s="37">
        <f>男子!Q34</f>
        <v>0</v>
      </c>
      <c r="K8" s="37">
        <f>男子!Q35</f>
        <v>0</v>
      </c>
      <c r="M8" s="22">
        <v>4</v>
      </c>
      <c r="N8" s="25">
        <f>女子!H31</f>
        <v>0</v>
      </c>
      <c r="O8" s="24" t="str">
        <f t="shared" si="2"/>
        <v/>
      </c>
      <c r="P8" s="37" t="str">
        <f>IF(女子!K31="同姓",女子!I31,"")</f>
        <v/>
      </c>
      <c r="Q8" s="37">
        <f>女子!K31</f>
        <v>0</v>
      </c>
      <c r="R8" s="22">
        <v>4</v>
      </c>
      <c r="S8" s="25" t="str">
        <f>女子!N34&amp;"・"&amp;女子!N35</f>
        <v>・</v>
      </c>
      <c r="T8" s="24" t="str">
        <f t="shared" si="3"/>
        <v/>
      </c>
      <c r="U8" s="38" t="str">
        <f>IF(V8="同姓",女子!O34,"")&amp;"・"&amp;IF(W8="同姓",女子!O35,"")</f>
        <v>・</v>
      </c>
      <c r="V8" s="37">
        <f>女子!Q34</f>
        <v>0</v>
      </c>
      <c r="W8" s="37">
        <f>女子!Q35</f>
        <v>0</v>
      </c>
      <c r="Z8" s="36">
        <v>5</v>
      </c>
      <c r="AA8" s="22" t="s">
        <v>73</v>
      </c>
      <c r="AB8" s="24" t="s">
        <v>74</v>
      </c>
      <c r="AC8" s="22" t="s">
        <v>174</v>
      </c>
    </row>
    <row r="9" spans="1:29">
      <c r="A9" s="22">
        <v>5</v>
      </c>
      <c r="B9" s="25">
        <f>男子!H32</f>
        <v>0</v>
      </c>
      <c r="C9" s="24" t="str">
        <f t="shared" si="0"/>
        <v/>
      </c>
      <c r="D9" s="37" t="str">
        <f>IF(男子!K32="同姓",男子!I32,"")</f>
        <v/>
      </c>
      <c r="E9" s="37">
        <f>男子!K32</f>
        <v>0</v>
      </c>
      <c r="F9" s="22">
        <v>5</v>
      </c>
      <c r="G9" s="25" t="str">
        <f>男子!N36&amp;"・"&amp;男子!N37</f>
        <v>・</v>
      </c>
      <c r="H9" s="24" t="str">
        <f t="shared" si="1"/>
        <v/>
      </c>
      <c r="I9" s="38" t="str">
        <f>IF(J9="同姓",男子!O36,"")&amp;"・"&amp;IF(K9="同姓",男子!O37,"")</f>
        <v>・</v>
      </c>
      <c r="J9" s="37">
        <f>男子!Q36</f>
        <v>0</v>
      </c>
      <c r="K9" s="37">
        <f>男子!Q37</f>
        <v>0</v>
      </c>
      <c r="M9" s="22">
        <v>5</v>
      </c>
      <c r="N9" s="25">
        <f>女子!H32</f>
        <v>0</v>
      </c>
      <c r="O9" s="24" t="str">
        <f t="shared" si="2"/>
        <v/>
      </c>
      <c r="P9" s="37" t="str">
        <f>IF(女子!K32="同姓",女子!I32,"")</f>
        <v/>
      </c>
      <c r="Q9" s="37">
        <f>女子!K32</f>
        <v>0</v>
      </c>
      <c r="R9" s="22">
        <v>5</v>
      </c>
      <c r="S9" s="25" t="str">
        <f>女子!N36&amp;"・"&amp;女子!N37</f>
        <v>・</v>
      </c>
      <c r="T9" s="24" t="str">
        <f t="shared" si="3"/>
        <v/>
      </c>
      <c r="U9" s="38" t="str">
        <f>IF(V9="同姓",女子!O36,"")&amp;"・"&amp;IF(W9="同姓",女子!O37,"")</f>
        <v>・</v>
      </c>
      <c r="V9" s="37">
        <f>女子!Q36</f>
        <v>0</v>
      </c>
      <c r="W9" s="37">
        <f>女子!Q37</f>
        <v>0</v>
      </c>
      <c r="Z9" s="36">
        <v>6</v>
      </c>
      <c r="AA9" s="22" t="s">
        <v>212</v>
      </c>
      <c r="AB9" s="24" t="s">
        <v>213</v>
      </c>
      <c r="AC9" s="22" t="s">
        <v>214</v>
      </c>
    </row>
    <row r="10" spans="1:29">
      <c r="A10" s="22">
        <v>6</v>
      </c>
      <c r="B10" s="25">
        <f>男子!H33</f>
        <v>0</v>
      </c>
      <c r="C10" s="24" t="str">
        <f t="shared" si="0"/>
        <v/>
      </c>
      <c r="D10" s="37" t="str">
        <f>IF(男子!K33="同姓",男子!I33,"")</f>
        <v/>
      </c>
      <c r="E10" s="37">
        <f>男子!K33</f>
        <v>0</v>
      </c>
      <c r="F10" s="22">
        <v>6</v>
      </c>
      <c r="G10" s="25" t="str">
        <f>男子!N38&amp;"・"&amp;男子!N39</f>
        <v>・</v>
      </c>
      <c r="H10" s="24" t="str">
        <f t="shared" si="1"/>
        <v/>
      </c>
      <c r="I10" s="38" t="str">
        <f>IF(J10="同姓",男子!O38,"")&amp;"・"&amp;IF(K10="同姓",男子!O39,"")</f>
        <v>・</v>
      </c>
      <c r="J10" s="37">
        <f>男子!Q38</f>
        <v>0</v>
      </c>
      <c r="K10" s="37">
        <f>男子!Q39</f>
        <v>0</v>
      </c>
      <c r="M10" s="22">
        <v>6</v>
      </c>
      <c r="N10" s="25">
        <f>女子!H33</f>
        <v>0</v>
      </c>
      <c r="O10" s="24" t="str">
        <f t="shared" si="2"/>
        <v/>
      </c>
      <c r="P10" s="37" t="str">
        <f>IF(女子!K33="同姓",女子!I33,"")</f>
        <v/>
      </c>
      <c r="Q10" s="37">
        <f>女子!K33</f>
        <v>0</v>
      </c>
      <c r="R10" s="22">
        <v>6</v>
      </c>
      <c r="S10" s="25" t="str">
        <f>女子!N38&amp;"・"&amp;女子!N39</f>
        <v>・</v>
      </c>
      <c r="T10" s="24" t="str">
        <f t="shared" si="3"/>
        <v/>
      </c>
      <c r="U10" s="38" t="str">
        <f>IF(V10="同姓",女子!O38,"")&amp;"・"&amp;IF(W10="同姓",女子!O39,"")</f>
        <v>・</v>
      </c>
      <c r="V10" s="37">
        <f>女子!Q38</f>
        <v>0</v>
      </c>
      <c r="W10" s="37">
        <f>女子!Q39</f>
        <v>0</v>
      </c>
      <c r="Z10" s="36">
        <v>7</v>
      </c>
      <c r="AA10" s="22" t="s">
        <v>75</v>
      </c>
      <c r="AB10" s="24" t="s">
        <v>76</v>
      </c>
      <c r="AC10" s="22" t="s">
        <v>175</v>
      </c>
    </row>
    <row r="11" spans="1:29">
      <c r="A11" s="22">
        <v>7</v>
      </c>
      <c r="B11" s="25">
        <f>男子!H34</f>
        <v>0</v>
      </c>
      <c r="C11" s="24" t="str">
        <f t="shared" si="0"/>
        <v/>
      </c>
      <c r="D11" s="37" t="str">
        <f>IF(男子!K34="同姓",男子!I34,"")</f>
        <v/>
      </c>
      <c r="E11" s="37">
        <f>男子!K34</f>
        <v>0</v>
      </c>
      <c r="F11" s="22">
        <v>7</v>
      </c>
      <c r="G11" s="25" t="str">
        <f>男子!N40&amp;"・"&amp;男子!N41</f>
        <v>・</v>
      </c>
      <c r="H11" s="24" t="str">
        <f t="shared" si="1"/>
        <v/>
      </c>
      <c r="I11" s="38" t="str">
        <f>IF(J11="同姓",男子!O40,"")&amp;"・"&amp;IF(K11="同姓",男子!O41,"")</f>
        <v>・</v>
      </c>
      <c r="J11" s="37">
        <f>男子!Q40</f>
        <v>0</v>
      </c>
      <c r="K11" s="37">
        <f>男子!Q41</f>
        <v>0</v>
      </c>
      <c r="M11" s="22">
        <v>7</v>
      </c>
      <c r="N11" s="25">
        <f>女子!H34</f>
        <v>0</v>
      </c>
      <c r="O11" s="24" t="str">
        <f t="shared" si="2"/>
        <v/>
      </c>
      <c r="P11" s="37" t="str">
        <f>IF(女子!K34="同姓",女子!I34,"")</f>
        <v/>
      </c>
      <c r="Q11" s="37">
        <f>女子!K34</f>
        <v>0</v>
      </c>
      <c r="R11" s="22">
        <v>7</v>
      </c>
      <c r="S11" s="25" t="str">
        <f>女子!N40&amp;"・"&amp;女子!N41</f>
        <v>・</v>
      </c>
      <c r="T11" s="24" t="str">
        <f t="shared" si="3"/>
        <v/>
      </c>
      <c r="U11" s="38" t="str">
        <f>IF(V11="同姓",女子!O40,"")&amp;"・"&amp;IF(W11="同姓",女子!O41,"")</f>
        <v>・</v>
      </c>
      <c r="V11" s="37">
        <f>女子!Q40</f>
        <v>0</v>
      </c>
      <c r="W11" s="37">
        <f>女子!Q41</f>
        <v>0</v>
      </c>
      <c r="Z11" s="36">
        <v>8</v>
      </c>
      <c r="AA11" s="22" t="s">
        <v>77</v>
      </c>
      <c r="AB11" s="24" t="s">
        <v>78</v>
      </c>
      <c r="AC11" s="22" t="s">
        <v>176</v>
      </c>
    </row>
    <row r="12" spans="1:29">
      <c r="A12" s="22">
        <v>8</v>
      </c>
      <c r="B12" s="25">
        <f>男子!H35</f>
        <v>0</v>
      </c>
      <c r="C12" s="24" t="str">
        <f t="shared" si="0"/>
        <v/>
      </c>
      <c r="D12" s="37" t="str">
        <f>IF(男子!K35="同姓",男子!I35,"")</f>
        <v/>
      </c>
      <c r="E12" s="37">
        <f>男子!K35</f>
        <v>0</v>
      </c>
      <c r="F12" s="22">
        <v>8</v>
      </c>
      <c r="G12" s="25" t="str">
        <f>男子!N42&amp;"・"&amp;男子!N43</f>
        <v>・</v>
      </c>
      <c r="H12" s="24" t="str">
        <f t="shared" si="1"/>
        <v/>
      </c>
      <c r="I12" s="38" t="str">
        <f>IF(J12="同姓",男子!O42,"")&amp;"・"&amp;IF(K12="同姓",男子!O43,"")</f>
        <v>・</v>
      </c>
      <c r="J12" s="37">
        <f>男子!Q42</f>
        <v>0</v>
      </c>
      <c r="K12" s="37">
        <f>男子!Q43</f>
        <v>0</v>
      </c>
      <c r="M12" s="22">
        <v>8</v>
      </c>
      <c r="N12" s="25">
        <f>女子!H35</f>
        <v>0</v>
      </c>
      <c r="O12" s="24" t="str">
        <f t="shared" si="2"/>
        <v/>
      </c>
      <c r="P12" s="37" t="str">
        <f>IF(女子!K35="同姓",女子!I35,"")</f>
        <v/>
      </c>
      <c r="Q12" s="37">
        <f>女子!K35</f>
        <v>0</v>
      </c>
      <c r="R12" s="22">
        <v>8</v>
      </c>
      <c r="S12" s="25" t="str">
        <f>女子!N42&amp;"・"&amp;女子!N43</f>
        <v>・</v>
      </c>
      <c r="T12" s="24" t="str">
        <f t="shared" si="3"/>
        <v/>
      </c>
      <c r="U12" s="38" t="str">
        <f>IF(V12="同姓",女子!O42,"")&amp;"・"&amp;IF(W12="同姓",女子!O43,"")</f>
        <v>・</v>
      </c>
      <c r="V12" s="37">
        <f>女子!Q42</f>
        <v>0</v>
      </c>
      <c r="W12" s="37">
        <f>女子!Q43</f>
        <v>0</v>
      </c>
      <c r="Z12" s="36">
        <v>9</v>
      </c>
      <c r="AA12" s="22" t="s">
        <v>79</v>
      </c>
      <c r="AB12" s="24" t="s">
        <v>80</v>
      </c>
      <c r="AC12" s="22" t="s">
        <v>177</v>
      </c>
    </row>
    <row r="13" spans="1:29">
      <c r="A13" s="22">
        <v>9</v>
      </c>
      <c r="B13" s="25">
        <f>男子!H36</f>
        <v>0</v>
      </c>
      <c r="C13" s="24" t="str">
        <f t="shared" si="0"/>
        <v/>
      </c>
      <c r="D13" s="37" t="str">
        <f>IF(男子!K36="同姓",男子!I36,"")</f>
        <v/>
      </c>
      <c r="E13" s="37">
        <f>男子!K36</f>
        <v>0</v>
      </c>
      <c r="F13" s="22">
        <v>9</v>
      </c>
      <c r="G13" s="25" t="str">
        <f>男子!N44&amp;"・"&amp;男子!N45</f>
        <v>・</v>
      </c>
      <c r="H13" s="24" t="str">
        <f t="shared" si="1"/>
        <v/>
      </c>
      <c r="I13" s="38" t="str">
        <f>IF(J13="同姓",男子!O44,"")&amp;"・"&amp;IF(K13="同姓",男子!O45,"")</f>
        <v>・</v>
      </c>
      <c r="J13" s="37">
        <f>男子!Q44</f>
        <v>0</v>
      </c>
      <c r="K13" s="37">
        <f>男子!Q45</f>
        <v>0</v>
      </c>
      <c r="M13" s="22">
        <v>9</v>
      </c>
      <c r="N13" s="25">
        <f>女子!H36</f>
        <v>0</v>
      </c>
      <c r="O13" s="24" t="str">
        <f t="shared" si="2"/>
        <v/>
      </c>
      <c r="P13" s="37" t="str">
        <f>IF(女子!K36="同姓",女子!I36,"")</f>
        <v/>
      </c>
      <c r="Q13" s="37">
        <f>女子!K36</f>
        <v>0</v>
      </c>
      <c r="R13" s="22">
        <v>9</v>
      </c>
      <c r="S13" s="25" t="str">
        <f>女子!N44&amp;"・"&amp;女子!N45</f>
        <v>・</v>
      </c>
      <c r="T13" s="24" t="str">
        <f t="shared" si="3"/>
        <v/>
      </c>
      <c r="U13" s="38" t="str">
        <f>IF(V13="同姓",女子!O44,"")&amp;"・"&amp;IF(W13="同姓",女子!O45,"")</f>
        <v>・</v>
      </c>
      <c r="V13" s="37">
        <f>女子!Q44</f>
        <v>0</v>
      </c>
      <c r="W13" s="37">
        <f>女子!Q45</f>
        <v>0</v>
      </c>
      <c r="Z13" s="36">
        <v>10</v>
      </c>
      <c r="AA13" s="22" t="s">
        <v>81</v>
      </c>
      <c r="AB13" s="24" t="s">
        <v>82</v>
      </c>
      <c r="AC13" s="22" t="s">
        <v>178</v>
      </c>
    </row>
    <row r="14" spans="1:29">
      <c r="A14" s="22">
        <v>10</v>
      </c>
      <c r="B14" s="25">
        <f>男子!H37</f>
        <v>0</v>
      </c>
      <c r="C14" s="24" t="str">
        <f t="shared" si="0"/>
        <v/>
      </c>
      <c r="D14" s="37" t="str">
        <f>IF(男子!K37="同姓",男子!I37,"")</f>
        <v/>
      </c>
      <c r="E14" s="37">
        <f>男子!K37</f>
        <v>0</v>
      </c>
      <c r="F14" s="22"/>
      <c r="G14" s="25" t="str">
        <f>男子!N46&amp;"・"&amp;男子!N47</f>
        <v>・</v>
      </c>
      <c r="H14" s="24" t="str">
        <f t="shared" si="1"/>
        <v/>
      </c>
      <c r="I14" s="38" t="str">
        <f>IF(J14="同姓",男子!O46,"")&amp;"・"&amp;IF(K14="同姓",男子!O47,"")</f>
        <v>・</v>
      </c>
      <c r="J14" s="37"/>
      <c r="K14" s="37"/>
      <c r="M14" s="22">
        <v>10</v>
      </c>
      <c r="N14" s="25">
        <f>女子!H37</f>
        <v>0</v>
      </c>
      <c r="O14" s="24" t="str">
        <f t="shared" si="2"/>
        <v/>
      </c>
      <c r="P14" s="37" t="str">
        <f>IF(女子!K37="同姓",女子!I37,"")</f>
        <v/>
      </c>
      <c r="Q14" s="37">
        <f>女子!K37</f>
        <v>0</v>
      </c>
      <c r="R14" s="22"/>
      <c r="S14" s="25" t="str">
        <f>女子!N46&amp;"・"&amp;女子!N47</f>
        <v>・</v>
      </c>
      <c r="T14" s="24" t="str">
        <f t="shared" si="3"/>
        <v/>
      </c>
      <c r="U14" s="38" t="str">
        <f>IF(V14="同姓",女子!O46,"")&amp;"・"&amp;IF(W14="同姓",女子!O47,"")</f>
        <v>・</v>
      </c>
      <c r="V14" s="37"/>
      <c r="W14" s="37"/>
      <c r="Z14" s="36">
        <v>11</v>
      </c>
      <c r="AA14" s="22" t="s">
        <v>83</v>
      </c>
      <c r="AB14" s="24" t="s">
        <v>84</v>
      </c>
      <c r="AC14" s="22" t="s">
        <v>179</v>
      </c>
    </row>
    <row r="15" spans="1:29">
      <c r="A15" s="22">
        <v>11</v>
      </c>
      <c r="B15" s="25">
        <f>男子!H38</f>
        <v>0</v>
      </c>
      <c r="C15" s="24" t="str">
        <f t="shared" si="0"/>
        <v/>
      </c>
      <c r="D15" s="37" t="str">
        <f>IF(男子!K38="同姓",男子!I38,"")</f>
        <v/>
      </c>
      <c r="E15" s="37">
        <f>男子!K38</f>
        <v>0</v>
      </c>
      <c r="F15" s="22"/>
      <c r="G15" s="25" t="str">
        <f>男子!N48&amp;"・"&amp;男子!N49</f>
        <v>・</v>
      </c>
      <c r="H15" s="24" t="str">
        <f t="shared" si="1"/>
        <v/>
      </c>
      <c r="I15" s="38" t="str">
        <f>IF(J15="同姓",男子!O48,"")&amp;"・"&amp;IF(K15="同姓",男子!O49,"")</f>
        <v>・</v>
      </c>
      <c r="J15" s="37"/>
      <c r="K15" s="37"/>
      <c r="M15" s="22">
        <v>11</v>
      </c>
      <c r="N15" s="25">
        <f>女子!H38</f>
        <v>0</v>
      </c>
      <c r="O15" s="24" t="str">
        <f t="shared" si="2"/>
        <v/>
      </c>
      <c r="P15" s="37" t="str">
        <f>IF(女子!K38="同姓",女子!I38,"")</f>
        <v/>
      </c>
      <c r="Q15" s="37">
        <f>女子!K38</f>
        <v>0</v>
      </c>
      <c r="R15" s="22"/>
      <c r="S15" s="25" t="str">
        <f>女子!N48&amp;"・"&amp;女子!N49</f>
        <v>・</v>
      </c>
      <c r="T15" s="24" t="str">
        <f t="shared" si="3"/>
        <v/>
      </c>
      <c r="U15" s="38" t="str">
        <f>IF(V15="同姓",女子!O48,"")&amp;"・"&amp;IF(W15="同姓",女子!O49,"")</f>
        <v>・</v>
      </c>
      <c r="V15" s="37"/>
      <c r="W15" s="37"/>
      <c r="Z15" s="36">
        <v>12</v>
      </c>
      <c r="AA15" s="22" t="s">
        <v>85</v>
      </c>
      <c r="AB15" s="24" t="s">
        <v>86</v>
      </c>
      <c r="AC15" s="22" t="s">
        <v>180</v>
      </c>
    </row>
    <row r="16" spans="1:29">
      <c r="A16" s="22">
        <v>12</v>
      </c>
      <c r="B16" s="25">
        <f>男子!H39</f>
        <v>0</v>
      </c>
      <c r="C16" s="24" t="str">
        <f t="shared" si="0"/>
        <v/>
      </c>
      <c r="D16" s="37" t="str">
        <f>IF(男子!K39="同姓",男子!I39,"")</f>
        <v/>
      </c>
      <c r="E16" s="37">
        <f>男子!K39</f>
        <v>0</v>
      </c>
      <c r="F16" s="22"/>
      <c r="G16" s="25" t="str">
        <f>男子!N50&amp;"・"&amp;男子!N51</f>
        <v>・</v>
      </c>
      <c r="H16" s="24" t="str">
        <f t="shared" si="1"/>
        <v/>
      </c>
      <c r="I16" s="38" t="str">
        <f>IF(J16="同姓",男子!O50,"")&amp;"・"&amp;IF(K16="同姓",男子!O51,"")</f>
        <v>・</v>
      </c>
      <c r="J16" s="37"/>
      <c r="K16" s="37"/>
      <c r="M16" s="22">
        <v>12</v>
      </c>
      <c r="N16" s="25">
        <f>女子!H39</f>
        <v>0</v>
      </c>
      <c r="O16" s="24" t="str">
        <f t="shared" si="2"/>
        <v/>
      </c>
      <c r="P16" s="37" t="str">
        <f>IF(女子!K39="同姓",女子!I39,"")</f>
        <v/>
      </c>
      <c r="Q16" s="37">
        <f>女子!K39</f>
        <v>0</v>
      </c>
      <c r="R16" s="22"/>
      <c r="S16" s="25" t="str">
        <f>女子!N50&amp;"・"&amp;女子!N51</f>
        <v>・</v>
      </c>
      <c r="T16" s="24" t="str">
        <f t="shared" si="3"/>
        <v/>
      </c>
      <c r="U16" s="38" t="str">
        <f>IF(V16="同姓",女子!O50,"")&amp;"・"&amp;IF(W16="同姓",女子!O51,"")</f>
        <v>・</v>
      </c>
      <c r="V16" s="37"/>
      <c r="W16" s="37"/>
      <c r="Z16" s="36">
        <v>13</v>
      </c>
      <c r="AA16" s="22" t="s">
        <v>87</v>
      </c>
      <c r="AB16" s="24" t="s">
        <v>88</v>
      </c>
      <c r="AC16" s="22" t="s">
        <v>181</v>
      </c>
    </row>
    <row r="17" spans="1:29">
      <c r="A17" s="22">
        <v>13</v>
      </c>
      <c r="B17" s="25">
        <f>男子!H40</f>
        <v>0</v>
      </c>
      <c r="C17" s="24" t="str">
        <f t="shared" si="0"/>
        <v/>
      </c>
      <c r="D17" s="37" t="str">
        <f>IF(男子!K40="同姓",男子!I40,"")</f>
        <v/>
      </c>
      <c r="E17" s="37">
        <f>男子!K40</f>
        <v>0</v>
      </c>
      <c r="F17" s="22"/>
      <c r="G17" s="25" t="str">
        <f>男子!N52&amp;"・"&amp;男子!N53</f>
        <v>・</v>
      </c>
      <c r="H17" s="36" t="str">
        <f t="shared" si="1"/>
        <v/>
      </c>
      <c r="I17" s="38" t="str">
        <f>IF(J17="同姓",男子!O52,"")&amp;"・"&amp;IF(K17="同姓",男子!O53,"")</f>
        <v>・</v>
      </c>
      <c r="M17" s="22">
        <v>13</v>
      </c>
      <c r="N17" s="25">
        <f>女子!H40</f>
        <v>0</v>
      </c>
      <c r="O17" s="24" t="str">
        <f t="shared" si="2"/>
        <v/>
      </c>
      <c r="P17" s="37" t="str">
        <f>IF(女子!K40="同姓",女子!I40,"")</f>
        <v/>
      </c>
      <c r="Q17" s="37">
        <f>女子!K40</f>
        <v>0</v>
      </c>
      <c r="S17" s="25" t="str">
        <f>女子!N52&amp;"・"&amp;女子!N53</f>
        <v>・</v>
      </c>
      <c r="T17" s="36" t="str">
        <f t="shared" si="3"/>
        <v/>
      </c>
      <c r="U17" s="38" t="str">
        <f>IF(V17="同姓",女子!O52,"")&amp;"・"&amp;IF(W17="同姓",女子!O53,"")</f>
        <v>・</v>
      </c>
      <c r="Z17" s="36">
        <v>14</v>
      </c>
      <c r="AA17" s="22" t="s">
        <v>89</v>
      </c>
      <c r="AB17" s="24" t="s">
        <v>90</v>
      </c>
      <c r="AC17" s="22" t="s">
        <v>182</v>
      </c>
    </row>
    <row r="18" spans="1:29">
      <c r="A18" s="22">
        <v>14</v>
      </c>
      <c r="B18" s="25">
        <f>男子!H41</f>
        <v>0</v>
      </c>
      <c r="C18" s="24" t="str">
        <f t="shared" si="0"/>
        <v/>
      </c>
      <c r="D18" s="37" t="str">
        <f>IF(男子!K41="同姓",男子!I41,"")</f>
        <v/>
      </c>
      <c r="E18" s="37">
        <f>男子!K41</f>
        <v>0</v>
      </c>
      <c r="F18" s="22"/>
      <c r="G18" s="25" t="str">
        <f>男子!N54&amp;"・"&amp;男子!N55</f>
        <v>・</v>
      </c>
      <c r="H18" s="36" t="str">
        <f t="shared" si="1"/>
        <v/>
      </c>
      <c r="I18" s="38" t="str">
        <f>IF(J18="同姓",男子!O54,"")&amp;"・"&amp;IF(K18="同姓",男子!O55,"")</f>
        <v>・</v>
      </c>
      <c r="M18" s="22">
        <v>14</v>
      </c>
      <c r="N18" s="25">
        <f>女子!H41</f>
        <v>0</v>
      </c>
      <c r="O18" s="24" t="str">
        <f t="shared" si="2"/>
        <v/>
      </c>
      <c r="P18" s="37" t="str">
        <f>IF(女子!K41="同姓",女子!I41,"")</f>
        <v/>
      </c>
      <c r="Q18" s="37">
        <f>女子!K41</f>
        <v>0</v>
      </c>
      <c r="S18" s="25" t="str">
        <f>女子!N54&amp;"・"&amp;女子!N55</f>
        <v>・</v>
      </c>
      <c r="T18" s="36" t="str">
        <f t="shared" si="3"/>
        <v/>
      </c>
      <c r="U18" s="38" t="str">
        <f>IF(V18="同姓",女子!O54,"")&amp;"・"&amp;IF(W18="同姓",女子!O55,"")</f>
        <v>・</v>
      </c>
      <c r="Z18" s="36">
        <v>15</v>
      </c>
      <c r="AA18" s="22" t="s">
        <v>91</v>
      </c>
      <c r="AB18" s="24" t="s">
        <v>92</v>
      </c>
      <c r="AC18" s="22" t="s">
        <v>183</v>
      </c>
    </row>
    <row r="19" spans="1:29">
      <c r="A19" s="22">
        <v>15</v>
      </c>
      <c r="B19" s="25">
        <f>男子!H42</f>
        <v>0</v>
      </c>
      <c r="C19" s="24" t="str">
        <f t="shared" si="0"/>
        <v/>
      </c>
      <c r="D19" s="37" t="str">
        <f>IF(男子!K42="同姓",男子!I42,"")</f>
        <v/>
      </c>
      <c r="E19" s="37">
        <f>男子!K42</f>
        <v>0</v>
      </c>
      <c r="F19" s="22"/>
      <c r="G19" s="25" t="str">
        <f>男子!N56&amp;"・"&amp;男子!N57</f>
        <v>・</v>
      </c>
      <c r="H19" s="24" t="str">
        <f t="shared" si="1"/>
        <v/>
      </c>
      <c r="I19" s="38" t="str">
        <f>IF(J19="同姓",男子!O56,"")&amp;"・"&amp;IF(K19="同姓",男子!O57,"")</f>
        <v>・</v>
      </c>
      <c r="M19" s="22">
        <v>15</v>
      </c>
      <c r="N19" s="25">
        <f>女子!H42</f>
        <v>0</v>
      </c>
      <c r="O19" s="24" t="str">
        <f t="shared" si="2"/>
        <v/>
      </c>
      <c r="P19" s="37" t="str">
        <f>IF(女子!K42="同姓",女子!I42,"")</f>
        <v/>
      </c>
      <c r="Q19" s="37">
        <f>女子!K42</f>
        <v>0</v>
      </c>
      <c r="S19" s="25" t="str">
        <f>女子!N56&amp;"・"&amp;女子!N57</f>
        <v>・</v>
      </c>
      <c r="T19" s="36" t="str">
        <f t="shared" si="3"/>
        <v/>
      </c>
      <c r="U19" s="38" t="str">
        <f>IF(V19="同姓",女子!O56,"")&amp;"・"&amp;IF(W19="同姓",女子!O57,"")</f>
        <v>・</v>
      </c>
      <c r="Z19" s="36">
        <v>16</v>
      </c>
      <c r="AA19" s="22" t="s">
        <v>93</v>
      </c>
      <c r="AB19" s="24" t="s">
        <v>94</v>
      </c>
      <c r="AC19" s="22" t="s">
        <v>184</v>
      </c>
    </row>
    <row r="20" spans="1:29">
      <c r="A20" s="22">
        <v>16</v>
      </c>
      <c r="B20" s="25">
        <f>男子!H43</f>
        <v>0</v>
      </c>
      <c r="C20" s="24" t="str">
        <f t="shared" si="0"/>
        <v/>
      </c>
      <c r="D20" s="37" t="str">
        <f>IF(男子!K43="同姓",男子!I43,"")</f>
        <v/>
      </c>
      <c r="E20" s="37">
        <f>男子!K43</f>
        <v>0</v>
      </c>
      <c r="F20" s="22"/>
      <c r="G20" s="25" t="str">
        <f>男子!N58&amp;"・"&amp;男子!N59</f>
        <v>・</v>
      </c>
      <c r="H20" s="24" t="str">
        <f t="shared" si="1"/>
        <v/>
      </c>
      <c r="I20" s="38" t="str">
        <f>IF(J20="同姓",男子!O58,"")&amp;"・"&amp;IF(K20="同姓",男子!O59,"")</f>
        <v>・</v>
      </c>
      <c r="M20" s="22">
        <v>16</v>
      </c>
      <c r="N20" s="25">
        <f>女子!H43</f>
        <v>0</v>
      </c>
      <c r="O20" s="24" t="str">
        <f t="shared" si="2"/>
        <v/>
      </c>
      <c r="P20" s="37" t="str">
        <f>IF(女子!K43="同姓",女子!I43,"")</f>
        <v/>
      </c>
      <c r="Q20" s="37">
        <f>女子!K43</f>
        <v>0</v>
      </c>
      <c r="S20" s="25" t="str">
        <f>女子!N58&amp;"・"&amp;女子!N59</f>
        <v>・</v>
      </c>
      <c r="T20" s="36" t="str">
        <f t="shared" si="3"/>
        <v/>
      </c>
      <c r="U20" s="38" t="str">
        <f>IF(V20="同姓",女子!O58,"")&amp;"・"&amp;IF(W20="同姓",女子!O59,"")</f>
        <v>・</v>
      </c>
      <c r="Z20" s="36">
        <v>17</v>
      </c>
      <c r="AA20" s="22" t="s">
        <v>95</v>
      </c>
      <c r="AB20" s="24" t="s">
        <v>96</v>
      </c>
      <c r="AC20" s="22" t="s">
        <v>185</v>
      </c>
    </row>
    <row r="21" spans="1:29">
      <c r="A21" s="22">
        <v>17</v>
      </c>
      <c r="B21" s="25">
        <f>男子!H44</f>
        <v>0</v>
      </c>
      <c r="C21" s="24" t="str">
        <f t="shared" si="0"/>
        <v/>
      </c>
      <c r="D21" s="37" t="str">
        <f>IF(男子!K44="同姓",男子!I44,"")</f>
        <v/>
      </c>
      <c r="E21" s="37">
        <f>男子!K44</f>
        <v>0</v>
      </c>
      <c r="F21" s="22"/>
      <c r="G21" s="25" t="str">
        <f>男子!N60&amp;"・"&amp;男子!N61</f>
        <v>・</v>
      </c>
      <c r="H21" s="24" t="str">
        <f t="shared" si="1"/>
        <v/>
      </c>
      <c r="I21" s="38" t="str">
        <f>IF(J21="同姓",男子!O60,"")&amp;"・"&amp;IF(K21="同姓",男子!O61,"")</f>
        <v>・</v>
      </c>
      <c r="M21" s="22">
        <v>17</v>
      </c>
      <c r="N21" s="25">
        <f>女子!H44</f>
        <v>0</v>
      </c>
      <c r="O21" s="24" t="str">
        <f t="shared" si="2"/>
        <v/>
      </c>
      <c r="P21" s="37" t="str">
        <f>IF(女子!K44="同姓",女子!I44,"")</f>
        <v/>
      </c>
      <c r="Q21" s="37">
        <f>女子!K44</f>
        <v>0</v>
      </c>
      <c r="S21" s="25" t="str">
        <f>女子!N60&amp;"・"&amp;女子!N61</f>
        <v>・</v>
      </c>
      <c r="T21" s="36" t="str">
        <f t="shared" si="3"/>
        <v/>
      </c>
      <c r="U21" s="38" t="str">
        <f>IF(V21="同姓",女子!O60,"")&amp;"・"&amp;IF(W21="同姓",女子!O61,"")</f>
        <v>・</v>
      </c>
      <c r="Z21" s="36">
        <v>18</v>
      </c>
      <c r="AA21" s="22" t="s">
        <v>97</v>
      </c>
      <c r="AB21" s="24" t="s">
        <v>98</v>
      </c>
      <c r="AC21" s="22" t="s">
        <v>186</v>
      </c>
    </row>
    <row r="22" spans="1:29">
      <c r="A22" s="22">
        <v>18</v>
      </c>
      <c r="B22" s="25">
        <f>男子!H45</f>
        <v>0</v>
      </c>
      <c r="C22" s="24" t="str">
        <f t="shared" si="0"/>
        <v/>
      </c>
      <c r="D22" s="37" t="str">
        <f>IF(男子!K45="同姓",男子!I45,"")</f>
        <v/>
      </c>
      <c r="E22" s="37">
        <f>男子!K45</f>
        <v>0</v>
      </c>
      <c r="G22" s="25" t="str">
        <f>男子!N62&amp;"・"&amp;男子!N63</f>
        <v>・</v>
      </c>
      <c r="H22" s="36" t="str">
        <f t="shared" si="1"/>
        <v/>
      </c>
      <c r="I22" s="38" t="str">
        <f>IF(J22="同姓",男子!O62,"")&amp;"・"&amp;IF(K22="同姓",男子!O63,"")</f>
        <v>・</v>
      </c>
      <c r="M22" s="22">
        <v>18</v>
      </c>
      <c r="N22" s="25">
        <f>女子!H45</f>
        <v>0</v>
      </c>
      <c r="O22" s="24" t="str">
        <f t="shared" si="2"/>
        <v/>
      </c>
      <c r="P22" s="37" t="str">
        <f>IF(女子!K45="同姓",女子!I45,"")</f>
        <v/>
      </c>
      <c r="Q22" s="37">
        <f>女子!K45</f>
        <v>0</v>
      </c>
      <c r="S22" s="25" t="str">
        <f>女子!N62&amp;"・"&amp;女子!N63</f>
        <v>・</v>
      </c>
      <c r="T22" s="36" t="str">
        <f t="shared" si="3"/>
        <v/>
      </c>
      <c r="U22" s="38" t="str">
        <f>IF(V22="同姓",女子!O62,"")&amp;"・"&amp;IF(W22="同姓",女子!O63,"")</f>
        <v>・</v>
      </c>
      <c r="Z22" s="36">
        <v>19</v>
      </c>
      <c r="AA22" s="22" t="s">
        <v>99</v>
      </c>
      <c r="AB22" s="24" t="s">
        <v>100</v>
      </c>
      <c r="AC22" s="22" t="s">
        <v>187</v>
      </c>
    </row>
    <row r="23" spans="1:29">
      <c r="G23" s="216"/>
      <c r="Z23" s="36">
        <v>20</v>
      </c>
      <c r="AA23" s="22" t="s">
        <v>101</v>
      </c>
      <c r="AB23" s="24" t="s">
        <v>102</v>
      </c>
      <c r="AC23" s="22" t="s">
        <v>188</v>
      </c>
    </row>
    <row r="24" spans="1:29">
      <c r="G24" s="216"/>
      <c r="Z24" s="36">
        <v>21</v>
      </c>
      <c r="AA24" s="22" t="s">
        <v>103</v>
      </c>
      <c r="AB24" s="24" t="s">
        <v>104</v>
      </c>
      <c r="AC24" s="22" t="s">
        <v>189</v>
      </c>
    </row>
    <row r="25" spans="1:29">
      <c r="G25" s="216"/>
      <c r="Z25" s="36">
        <v>22</v>
      </c>
      <c r="AA25" s="22" t="s">
        <v>105</v>
      </c>
      <c r="AB25" s="24" t="s">
        <v>106</v>
      </c>
      <c r="AC25" s="22" t="s">
        <v>190</v>
      </c>
    </row>
    <row r="26" spans="1:29">
      <c r="G26" s="216"/>
      <c r="Z26" s="36">
        <v>23</v>
      </c>
      <c r="AA26" s="22" t="s">
        <v>107</v>
      </c>
      <c r="AB26" s="24" t="s">
        <v>108</v>
      </c>
      <c r="AC26" s="22" t="s">
        <v>191</v>
      </c>
    </row>
    <row r="27" spans="1:29">
      <c r="Z27" s="36">
        <v>24</v>
      </c>
      <c r="AA27" s="22" t="s">
        <v>109</v>
      </c>
      <c r="AB27" s="24" t="s">
        <v>110</v>
      </c>
      <c r="AC27" s="22" t="s">
        <v>192</v>
      </c>
    </row>
    <row r="28" spans="1:29">
      <c r="Z28" s="36">
        <v>25</v>
      </c>
      <c r="AA28" s="22" t="s">
        <v>111</v>
      </c>
      <c r="AB28" s="24" t="s">
        <v>112</v>
      </c>
      <c r="AC28" s="22" t="s">
        <v>193</v>
      </c>
    </row>
    <row r="29" spans="1:29">
      <c r="Z29" s="36">
        <v>26</v>
      </c>
      <c r="AA29" s="22" t="s">
        <v>113</v>
      </c>
      <c r="AB29" s="24" t="s">
        <v>114</v>
      </c>
      <c r="AC29" s="22" t="s">
        <v>194</v>
      </c>
    </row>
    <row r="30" spans="1:29">
      <c r="Z30" s="36">
        <v>27</v>
      </c>
      <c r="AA30" s="22" t="s">
        <v>115</v>
      </c>
      <c r="AB30" s="24" t="s">
        <v>116</v>
      </c>
      <c r="AC30" s="22" t="s">
        <v>195</v>
      </c>
    </row>
    <row r="31" spans="1:29">
      <c r="Z31" s="36">
        <v>28</v>
      </c>
      <c r="AA31" s="22" t="s">
        <v>215</v>
      </c>
      <c r="AB31" s="24" t="s">
        <v>216</v>
      </c>
      <c r="AC31" s="22" t="s">
        <v>215</v>
      </c>
    </row>
    <row r="32" spans="1:29">
      <c r="Z32" s="36">
        <v>29</v>
      </c>
      <c r="AA32" s="22" t="s">
        <v>117</v>
      </c>
      <c r="AB32" s="24" t="s">
        <v>118</v>
      </c>
      <c r="AC32" s="22" t="s">
        <v>196</v>
      </c>
    </row>
    <row r="33" spans="26:29">
      <c r="Z33" s="36">
        <v>30</v>
      </c>
      <c r="AA33" s="22" t="s">
        <v>217</v>
      </c>
      <c r="AB33" s="24" t="s">
        <v>218</v>
      </c>
      <c r="AC33" s="22" t="s">
        <v>219</v>
      </c>
    </row>
    <row r="34" spans="26:29">
      <c r="Z34" s="36">
        <v>31</v>
      </c>
      <c r="AA34" s="22" t="s">
        <v>220</v>
      </c>
      <c r="AB34" s="24" t="s">
        <v>221</v>
      </c>
      <c r="AC34" s="22" t="s">
        <v>222</v>
      </c>
    </row>
    <row r="35" spans="26:29">
      <c r="Z35" s="36">
        <v>32</v>
      </c>
      <c r="AA35" s="22" t="s">
        <v>223</v>
      </c>
      <c r="AB35" s="24" t="s">
        <v>224</v>
      </c>
      <c r="AC35" s="22" t="s">
        <v>225</v>
      </c>
    </row>
    <row r="36" spans="26:29">
      <c r="Z36" s="36">
        <v>33</v>
      </c>
      <c r="AA36" s="22" t="s">
        <v>119</v>
      </c>
      <c r="AB36" s="24" t="s">
        <v>120</v>
      </c>
      <c r="AC36" s="22" t="s">
        <v>197</v>
      </c>
    </row>
    <row r="37" spans="26:29">
      <c r="Z37" s="36">
        <v>34</v>
      </c>
      <c r="AA37" s="22" t="s">
        <v>121</v>
      </c>
      <c r="AB37" s="24" t="s">
        <v>122</v>
      </c>
      <c r="AC37" s="22" t="s">
        <v>198</v>
      </c>
    </row>
    <row r="38" spans="26:29">
      <c r="Z38" s="36">
        <v>35</v>
      </c>
      <c r="AA38" s="22" t="s">
        <v>123</v>
      </c>
      <c r="AB38" s="24" t="s">
        <v>124</v>
      </c>
      <c r="AC38" s="22" t="s">
        <v>199</v>
      </c>
    </row>
    <row r="39" spans="26:29">
      <c r="Z39" s="36">
        <v>36</v>
      </c>
      <c r="AA39" s="22" t="s">
        <v>125</v>
      </c>
      <c r="AB39" s="24" t="s">
        <v>126</v>
      </c>
      <c r="AC39" s="22" t="s">
        <v>200</v>
      </c>
    </row>
    <row r="40" spans="26:29">
      <c r="Z40" s="36">
        <v>37</v>
      </c>
      <c r="AA40" s="22" t="s">
        <v>226</v>
      </c>
      <c r="AB40" s="24" t="s">
        <v>228</v>
      </c>
      <c r="AC40" s="22" t="s">
        <v>227</v>
      </c>
    </row>
    <row r="41" spans="26:29">
      <c r="Z41" s="36">
        <v>38</v>
      </c>
      <c r="AA41" s="22" t="s">
        <v>127</v>
      </c>
      <c r="AB41" s="24" t="s">
        <v>128</v>
      </c>
      <c r="AC41" s="22" t="s">
        <v>201</v>
      </c>
    </row>
    <row r="42" spans="26:29">
      <c r="Z42" s="36">
        <v>39</v>
      </c>
      <c r="AA42" s="22" t="s">
        <v>129</v>
      </c>
      <c r="AB42" s="24" t="s">
        <v>130</v>
      </c>
      <c r="AC42" s="22" t="s">
        <v>202</v>
      </c>
    </row>
    <row r="43" spans="26:29">
      <c r="Z43" s="36">
        <v>40</v>
      </c>
      <c r="AA43" s="22" t="s">
        <v>229</v>
      </c>
      <c r="AB43" s="24" t="s">
        <v>230</v>
      </c>
      <c r="AC43" s="22" t="s">
        <v>231</v>
      </c>
    </row>
    <row r="44" spans="26:29">
      <c r="Z44" s="36">
        <v>41</v>
      </c>
      <c r="AA44" s="22" t="s">
        <v>232</v>
      </c>
      <c r="AB44" s="24" t="s">
        <v>233</v>
      </c>
      <c r="AC44" s="22" t="s">
        <v>234</v>
      </c>
    </row>
    <row r="45" spans="26:29">
      <c r="Z45" s="36">
        <v>42</v>
      </c>
      <c r="AA45" s="22" t="s">
        <v>235</v>
      </c>
      <c r="AB45" s="24" t="s">
        <v>236</v>
      </c>
      <c r="AC45" s="22" t="s">
        <v>240</v>
      </c>
    </row>
    <row r="46" spans="26:29">
      <c r="Z46" s="36">
        <v>43</v>
      </c>
      <c r="AA46" s="22" t="s">
        <v>237</v>
      </c>
      <c r="AB46" s="24" t="s">
        <v>238</v>
      </c>
      <c r="AC46" s="22" t="s">
        <v>239</v>
      </c>
    </row>
    <row r="47" spans="26:29">
      <c r="Z47" s="36">
        <v>44</v>
      </c>
      <c r="AA47" s="22" t="s">
        <v>252</v>
      </c>
      <c r="AB47" s="24" t="s">
        <v>255</v>
      </c>
      <c r="AC47" s="22" t="s">
        <v>252</v>
      </c>
    </row>
    <row r="48" spans="26:29">
      <c r="Z48" s="36">
        <v>45</v>
      </c>
      <c r="AA48" s="22" t="s">
        <v>253</v>
      </c>
      <c r="AB48" s="24" t="s">
        <v>254</v>
      </c>
      <c r="AC48" s="22" t="s">
        <v>253</v>
      </c>
    </row>
    <row r="49" spans="26:29">
      <c r="Z49" s="36">
        <v>47</v>
      </c>
      <c r="AA49" s="22" t="s">
        <v>131</v>
      </c>
      <c r="AB49" s="24" t="s">
        <v>132</v>
      </c>
      <c r="AC49" s="22" t="s">
        <v>203</v>
      </c>
    </row>
    <row r="50" spans="26:29">
      <c r="Z50" s="36">
        <v>48</v>
      </c>
      <c r="AA50" s="22" t="s">
        <v>133</v>
      </c>
      <c r="AB50" s="24" t="s">
        <v>134</v>
      </c>
      <c r="AC50" s="22" t="s">
        <v>204</v>
      </c>
    </row>
  </sheetData>
  <sheetProtection selectLockedCells="1"/>
  <mergeCells count="3">
    <mergeCell ref="J4:K4"/>
    <mergeCell ref="V4:W4"/>
    <mergeCell ref="H1:I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</vt:lpstr>
      <vt:lpstr>女子</vt:lpstr>
      <vt:lpstr>ﾌﾟﾛｸﾞﾗﾑ用</vt:lpstr>
      <vt:lpstr>抽選作業用</vt:lpstr>
      <vt:lpstr>女子!Print_Area</vt:lpstr>
      <vt:lpstr>男子!Print_Area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高体連バドミントン専門部</dc:creator>
  <cp:lastModifiedBy>香川県高体連</cp:lastModifiedBy>
  <cp:lastPrinted>2022-04-07T06:07:44Z</cp:lastPrinted>
  <dcterms:created xsi:type="dcterms:W3CDTF">2005-03-22T04:18:41Z</dcterms:created>
  <dcterms:modified xsi:type="dcterms:W3CDTF">2023-04-17T10:35:28Z</dcterms:modified>
</cp:coreProperties>
</file>