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6960" activeTab="1"/>
  </bookViews>
  <sheets>
    <sheet name="入力方法" sheetId="19" r:id="rId1"/>
    <sheet name="選手入力" sheetId="16" r:id="rId2"/>
    <sheet name="団体" sheetId="17" r:id="rId3"/>
    <sheet name="個人" sheetId="18" r:id="rId4"/>
    <sheet name="参加選手一覧" sheetId="15" r:id="rId5"/>
  </sheets>
  <calcPr calcId="191029"/>
</workbook>
</file>

<file path=xl/calcChain.xml><?xml version="1.0" encoding="utf-8"?>
<calcChain xmlns="http://schemas.openxmlformats.org/spreadsheetml/2006/main">
  <c r="D48" i="18"/>
  <c r="X29" i="15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R44" i="18"/>
  <c r="R43"/>
  <c r="R42"/>
  <c r="R41"/>
  <c r="R40"/>
  <c r="R39"/>
  <c r="R38"/>
  <c r="R37"/>
  <c r="R36"/>
  <c r="R35"/>
  <c r="R34"/>
  <c r="R33"/>
  <c r="R32"/>
  <c r="R31"/>
  <c r="R30"/>
  <c r="K25"/>
  <c r="K24"/>
  <c r="K23"/>
  <c r="K22"/>
  <c r="K21"/>
  <c r="K20"/>
  <c r="K19"/>
  <c r="K18"/>
  <c r="K17"/>
  <c r="K16"/>
  <c r="K15"/>
  <c r="K14"/>
  <c r="K13"/>
  <c r="K12"/>
  <c r="K11"/>
  <c r="K44"/>
  <c r="K43"/>
  <c r="K42"/>
  <c r="K41"/>
  <c r="K40"/>
  <c r="K39"/>
  <c r="K38"/>
  <c r="K37"/>
  <c r="K36"/>
  <c r="K35"/>
  <c r="K34"/>
  <c r="K33"/>
  <c r="K32"/>
  <c r="K31"/>
  <c r="K30"/>
  <c r="K28" i="17"/>
  <c r="K27"/>
  <c r="K26"/>
  <c r="K25"/>
  <c r="K24"/>
  <c r="K23"/>
  <c r="K22"/>
  <c r="K12"/>
  <c r="K17"/>
  <c r="K16"/>
  <c r="K15"/>
  <c r="K14"/>
  <c r="K13"/>
  <c r="K11"/>
  <c r="P44" i="18"/>
  <c r="N44"/>
  <c r="L44"/>
  <c r="P43"/>
  <c r="N43"/>
  <c r="L43"/>
  <c r="P42"/>
  <c r="N42"/>
  <c r="L42"/>
  <c r="P41"/>
  <c r="N41"/>
  <c r="L41"/>
  <c r="P40"/>
  <c r="N40"/>
  <c r="L40"/>
  <c r="P39"/>
  <c r="N39"/>
  <c r="L39"/>
  <c r="P38"/>
  <c r="N38"/>
  <c r="L38"/>
  <c r="P37"/>
  <c r="N37"/>
  <c r="L37"/>
  <c r="P36"/>
  <c r="N36"/>
  <c r="L36"/>
  <c r="P35"/>
  <c r="N35"/>
  <c r="L35"/>
  <c r="P34"/>
  <c r="N34"/>
  <c r="L34"/>
  <c r="P33"/>
  <c r="N33"/>
  <c r="L33"/>
  <c r="P32"/>
  <c r="N32"/>
  <c r="L32"/>
  <c r="P31"/>
  <c r="N31"/>
  <c r="L31"/>
  <c r="P30"/>
  <c r="N30"/>
  <c r="L30"/>
  <c r="F44"/>
  <c r="F43"/>
  <c r="F42"/>
  <c r="F41"/>
  <c r="F40"/>
  <c r="F39"/>
  <c r="F38"/>
  <c r="F37"/>
  <c r="F36"/>
  <c r="F35"/>
  <c r="F34"/>
  <c r="F33"/>
  <c r="C44"/>
  <c r="C43"/>
  <c r="D44"/>
  <c r="D43"/>
  <c r="D42"/>
  <c r="D41"/>
  <c r="D40"/>
  <c r="D39"/>
  <c r="D38"/>
  <c r="D37"/>
  <c r="D36"/>
  <c r="D35"/>
  <c r="D34"/>
  <c r="D33"/>
  <c r="D32"/>
  <c r="D31"/>
  <c r="D30"/>
  <c r="C42"/>
  <c r="C41"/>
  <c r="C40"/>
  <c r="C39"/>
  <c r="C38"/>
  <c r="C37"/>
  <c r="C36"/>
  <c r="C35"/>
  <c r="C34"/>
  <c r="C33"/>
  <c r="R25"/>
  <c r="R24"/>
  <c r="R23"/>
  <c r="R22"/>
  <c r="R21"/>
  <c r="R20"/>
  <c r="R19"/>
  <c r="R18"/>
  <c r="R17"/>
  <c r="R16"/>
  <c r="R15"/>
  <c r="R14"/>
  <c r="R13"/>
  <c r="R12"/>
  <c r="R11"/>
  <c r="P25"/>
  <c r="N25"/>
  <c r="L25"/>
  <c r="P24"/>
  <c r="N24"/>
  <c r="L24"/>
  <c r="P23"/>
  <c r="N23"/>
  <c r="L23"/>
  <c r="P22"/>
  <c r="N22"/>
  <c r="L22"/>
  <c r="P21"/>
  <c r="N21"/>
  <c r="L21"/>
  <c r="P20"/>
  <c r="N20"/>
  <c r="L20"/>
  <c r="P19"/>
  <c r="N19"/>
  <c r="L19"/>
  <c r="P18"/>
  <c r="N18"/>
  <c r="L18"/>
  <c r="P17"/>
  <c r="N17"/>
  <c r="L17"/>
  <c r="P16"/>
  <c r="N16"/>
  <c r="L16"/>
  <c r="P15"/>
  <c r="N15"/>
  <c r="L15"/>
  <c r="P14"/>
  <c r="N14"/>
  <c r="L14"/>
  <c r="P13"/>
  <c r="N13"/>
  <c r="L13"/>
  <c r="P12"/>
  <c r="N12"/>
  <c r="L12"/>
  <c r="P11"/>
  <c r="N11"/>
  <c r="L11"/>
  <c r="F25"/>
  <c r="F24"/>
  <c r="F23"/>
  <c r="F22"/>
  <c r="F21"/>
  <c r="F20"/>
  <c r="F19"/>
  <c r="F18"/>
  <c r="F17"/>
  <c r="F16"/>
  <c r="F15"/>
  <c r="F14"/>
  <c r="F13"/>
  <c r="F12"/>
  <c r="D25"/>
  <c r="D24"/>
  <c r="D23"/>
  <c r="D22"/>
  <c r="D21"/>
  <c r="D20"/>
  <c r="D19"/>
  <c r="D18"/>
  <c r="D17"/>
  <c r="D16"/>
  <c r="D15"/>
  <c r="D14"/>
  <c r="D13"/>
  <c r="D12"/>
  <c r="D11"/>
  <c r="C25"/>
  <c r="C24"/>
  <c r="C23"/>
  <c r="C22"/>
  <c r="C21"/>
  <c r="C20"/>
  <c r="C19"/>
  <c r="C18"/>
  <c r="C17"/>
  <c r="C16"/>
  <c r="C15"/>
  <c r="C14"/>
  <c r="C13"/>
  <c r="C12"/>
  <c r="P48"/>
  <c r="J48"/>
  <c r="H48"/>
  <c r="F48"/>
  <c r="V29" i="15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8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P28" i="17"/>
  <c r="N28"/>
  <c r="L28"/>
  <c r="P27"/>
  <c r="N27"/>
  <c r="L27"/>
  <c r="P26"/>
  <c r="N26"/>
  <c r="L26"/>
  <c r="P25"/>
  <c r="N25"/>
  <c r="L25"/>
  <c r="P24"/>
  <c r="N24"/>
  <c r="L24"/>
  <c r="P23"/>
  <c r="N23"/>
  <c r="L23"/>
  <c r="P22"/>
  <c r="N22"/>
  <c r="L22"/>
  <c r="F28"/>
  <c r="F27"/>
  <c r="F26"/>
  <c r="F25"/>
  <c r="F24"/>
  <c r="D28"/>
  <c r="D27"/>
  <c r="D26"/>
  <c r="D25"/>
  <c r="D24"/>
  <c r="D23"/>
  <c r="D22"/>
  <c r="C28"/>
  <c r="C27"/>
  <c r="C26"/>
  <c r="C25"/>
  <c r="C24"/>
  <c r="P17"/>
  <c r="P16"/>
  <c r="P15"/>
  <c r="P14"/>
  <c r="P13"/>
  <c r="P12"/>
  <c r="N17"/>
  <c r="N16"/>
  <c r="N15"/>
  <c r="N14"/>
  <c r="N13"/>
  <c r="N12"/>
  <c r="L17"/>
  <c r="L16"/>
  <c r="L15"/>
  <c r="L14"/>
  <c r="L13"/>
  <c r="L12"/>
  <c r="F17"/>
  <c r="F16"/>
  <c r="F15"/>
  <c r="F14"/>
  <c r="D17"/>
  <c r="D16"/>
  <c r="D15"/>
  <c r="D14"/>
  <c r="D13"/>
  <c r="D12"/>
  <c r="D11"/>
  <c r="P11"/>
  <c r="N11"/>
  <c r="L11"/>
  <c r="C17"/>
  <c r="C16"/>
  <c r="C15"/>
  <c r="C14"/>
  <c r="S3" i="15"/>
  <c r="M3" i="17" s="1"/>
  <c r="A1" i="18"/>
  <c r="A1" i="17"/>
  <c r="R55" i="16"/>
  <c r="T55" s="1"/>
  <c r="R54"/>
  <c r="S54" s="1"/>
  <c r="O28" i="15" s="1"/>
  <c r="T28" s="1"/>
  <c r="R53" i="16"/>
  <c r="T53" s="1"/>
  <c r="R52"/>
  <c r="S52" s="1"/>
  <c r="O26" i="15" s="1"/>
  <c r="T26" s="1"/>
  <c r="R51" i="16"/>
  <c r="T51" s="1"/>
  <c r="R50"/>
  <c r="S50" s="1"/>
  <c r="O24" i="15" s="1"/>
  <c r="T24" s="1"/>
  <c r="R49" i="16"/>
  <c r="T49" s="1"/>
  <c r="R48"/>
  <c r="S48" s="1"/>
  <c r="O22" i="15" s="1"/>
  <c r="T22" s="1"/>
  <c r="R47" i="16"/>
  <c r="T47" s="1"/>
  <c r="R46"/>
  <c r="S46" s="1"/>
  <c r="O20" i="15" s="1"/>
  <c r="T20" s="1"/>
  <c r="R45" i="16"/>
  <c r="T45" s="1"/>
  <c r="R44"/>
  <c r="S44" s="1"/>
  <c r="O18" i="15" s="1"/>
  <c r="T18" s="1"/>
  <c r="S43" i="16"/>
  <c r="O17" i="15" s="1"/>
  <c r="T17" s="1"/>
  <c r="R43" i="16"/>
  <c r="T43" s="1"/>
  <c r="R42"/>
  <c r="S42" s="1"/>
  <c r="O16" i="15" s="1"/>
  <c r="T16" s="1"/>
  <c r="R41" i="16"/>
  <c r="T41" s="1"/>
  <c r="R40"/>
  <c r="S40" s="1"/>
  <c r="O14" i="15" s="1"/>
  <c r="T14" s="1"/>
  <c r="R39" i="16"/>
  <c r="T39" s="1"/>
  <c r="R38"/>
  <c r="S38" s="1"/>
  <c r="O12" i="15" s="1"/>
  <c r="T12" s="1"/>
  <c r="R37" i="16"/>
  <c r="T37" s="1"/>
  <c r="F31" i="18" s="1"/>
  <c r="R36" i="16"/>
  <c r="S36" s="1"/>
  <c r="O10" i="15" s="1"/>
  <c r="T10" s="1"/>
  <c r="R35" i="16"/>
  <c r="T35" s="1"/>
  <c r="F30" i="18" s="1"/>
  <c r="R34" i="16"/>
  <c r="S34" s="1"/>
  <c r="O8" i="15" s="1"/>
  <c r="T8" s="1"/>
  <c r="B35" i="16"/>
  <c r="D35" s="1"/>
  <c r="F12" i="17" s="1"/>
  <c r="B36" i="16"/>
  <c r="D36" s="1"/>
  <c r="F13" i="17" s="1"/>
  <c r="B37" i="16"/>
  <c r="D37" s="1"/>
  <c r="B38"/>
  <c r="D38" s="1"/>
  <c r="B39"/>
  <c r="D39" s="1"/>
  <c r="B40"/>
  <c r="D40" s="1"/>
  <c r="B41"/>
  <c r="D41" s="1"/>
  <c r="B42"/>
  <c r="D42" s="1"/>
  <c r="B43"/>
  <c r="D43" s="1"/>
  <c r="B44"/>
  <c r="D44" s="1"/>
  <c r="B45"/>
  <c r="D45" s="1"/>
  <c r="B46"/>
  <c r="D46" s="1"/>
  <c r="B47"/>
  <c r="D47" s="1"/>
  <c r="B48"/>
  <c r="D48" s="1"/>
  <c r="B49"/>
  <c r="D49" s="1"/>
  <c r="B50"/>
  <c r="D50" s="1"/>
  <c r="B51"/>
  <c r="D51" s="1"/>
  <c r="B52"/>
  <c r="D52" s="1"/>
  <c r="B53"/>
  <c r="D53" s="1"/>
  <c r="B54"/>
  <c r="D54" s="1"/>
  <c r="B55"/>
  <c r="C55" s="1"/>
  <c r="B29" i="15" s="1"/>
  <c r="G29" s="1"/>
  <c r="B34" i="16"/>
  <c r="D34" s="1"/>
  <c r="F11" i="17" s="1"/>
  <c r="X3" i="15"/>
  <c r="R3" i="17" s="1"/>
  <c r="C3" i="15"/>
  <c r="C3" i="17" s="1"/>
  <c r="Q6" s="1"/>
  <c r="Q6" i="18" s="1"/>
  <c r="S51" i="16" l="1"/>
  <c r="O25" i="15" s="1"/>
  <c r="T25" s="1"/>
  <c r="C22" i="17"/>
  <c r="C23"/>
  <c r="C32" i="18"/>
  <c r="F11"/>
  <c r="C41" i="16"/>
  <c r="B15" i="15" s="1"/>
  <c r="G15" s="1"/>
  <c r="C45" i="16"/>
  <c r="B19" i="15" s="1"/>
  <c r="G19" s="1"/>
  <c r="C49" i="16"/>
  <c r="B23" i="15" s="1"/>
  <c r="G23" s="1"/>
  <c r="C53" i="16"/>
  <c r="B27" i="15" s="1"/>
  <c r="G27" s="1"/>
  <c r="R3" i="18"/>
  <c r="C39" i="16"/>
  <c r="B13" i="15" s="1"/>
  <c r="G13" s="1"/>
  <c r="C43" i="16"/>
  <c r="B17" i="15" s="1"/>
  <c r="G17" s="1"/>
  <c r="C47" i="16"/>
  <c r="B21" i="15" s="1"/>
  <c r="G21" s="1"/>
  <c r="C51" i="16"/>
  <c r="B25" i="15" s="1"/>
  <c r="G25" s="1"/>
  <c r="S39" i="16"/>
  <c r="O13" i="15" s="1"/>
  <c r="T13" s="1"/>
  <c r="S47" i="16"/>
  <c r="O21" i="15" s="1"/>
  <c r="T21" s="1"/>
  <c r="S35" i="16"/>
  <c r="C37"/>
  <c r="B11" i="15" s="1"/>
  <c r="G11" s="1"/>
  <c r="C35" i="16"/>
  <c r="M3" i="18"/>
  <c r="C3"/>
  <c r="Q5" i="17"/>
  <c r="Q5" i="18" s="1"/>
  <c r="D5" i="17"/>
  <c r="D5" i="18" s="1"/>
  <c r="K5" i="17"/>
  <c r="K5" i="18" s="1"/>
  <c r="S37" i="16"/>
  <c r="S41"/>
  <c r="O15" i="15" s="1"/>
  <c r="T15" s="1"/>
  <c r="S45" i="16"/>
  <c r="O19" i="15" s="1"/>
  <c r="T19" s="1"/>
  <c r="S49" i="16"/>
  <c r="O23" i="15" s="1"/>
  <c r="T23" s="1"/>
  <c r="S53" i="16"/>
  <c r="O27" i="15" s="1"/>
  <c r="T27" s="1"/>
  <c r="C34" i="16"/>
  <c r="C36"/>
  <c r="C38"/>
  <c r="B12" i="15" s="1"/>
  <c r="G12" s="1"/>
  <c r="C40" i="16"/>
  <c r="B14" i="15" s="1"/>
  <c r="G14" s="1"/>
  <c r="C42" i="16"/>
  <c r="B16" i="15" s="1"/>
  <c r="G16" s="1"/>
  <c r="C44" i="16"/>
  <c r="B18" i="15" s="1"/>
  <c r="G18" s="1"/>
  <c r="C46" i="16"/>
  <c r="B20" i="15" s="1"/>
  <c r="G20" s="1"/>
  <c r="C48" i="16"/>
  <c r="B22" i="15" s="1"/>
  <c r="G22" s="1"/>
  <c r="C50" i="16"/>
  <c r="B24" i="15" s="1"/>
  <c r="G24" s="1"/>
  <c r="C52" i="16"/>
  <c r="B26" i="15" s="1"/>
  <c r="G26" s="1"/>
  <c r="C54" i="16"/>
  <c r="B28" i="15" s="1"/>
  <c r="G28" s="1"/>
  <c r="S55" i="16"/>
  <c r="O29" i="15" s="1"/>
  <c r="T29" s="1"/>
  <c r="D55" i="16"/>
  <c r="T34"/>
  <c r="T36"/>
  <c r="F23" i="17" s="1"/>
  <c r="T38" i="16"/>
  <c r="T40"/>
  <c r="T42"/>
  <c r="T44"/>
  <c r="T46"/>
  <c r="T48"/>
  <c r="T50"/>
  <c r="T52"/>
  <c r="T54"/>
  <c r="A1" i="15"/>
  <c r="F32" i="18" l="1"/>
  <c r="F22" i="17"/>
  <c r="O11" i="15"/>
  <c r="T11" s="1"/>
  <c r="C31" i="18"/>
  <c r="O9" i="15"/>
  <c r="T9" s="1"/>
  <c r="C30" i="18"/>
  <c r="B10" i="15"/>
  <c r="G10" s="1"/>
  <c r="C13" i="17"/>
  <c r="B9" i="15"/>
  <c r="G9" s="1"/>
  <c r="C12" i="17"/>
  <c r="B8" i="15"/>
  <c r="G8" s="1"/>
  <c r="C11" i="17"/>
  <c r="C11" i="18"/>
  <c r="K6"/>
  <c r="K6" i="17" s="1"/>
  <c r="D6" i="18"/>
  <c r="D6" i="17" s="1"/>
</calcChain>
</file>

<file path=xl/sharedStrings.xml><?xml version="1.0" encoding="utf-8"?>
<sst xmlns="http://schemas.openxmlformats.org/spreadsheetml/2006/main" count="617" uniqueCount="94">
  <si>
    <t>監督</t>
    <rPh sb="0" eb="2">
      <t>カントク</t>
    </rPh>
    <phoneticPr fontId="5"/>
  </si>
  <si>
    <t>立順</t>
    <rPh sb="0" eb="1">
      <t>タ</t>
    </rPh>
    <rPh sb="1" eb="2">
      <t>ジュン</t>
    </rPh>
    <phoneticPr fontId="5"/>
  </si>
  <si>
    <t>印</t>
    <rPh sb="0" eb="1">
      <t>イン</t>
    </rPh>
    <phoneticPr fontId="5"/>
  </si>
  <si>
    <t>学年</t>
    <rPh sb="0" eb="2">
      <t>ガクネン</t>
    </rPh>
    <phoneticPr fontId="5"/>
  </si>
  <si>
    <t>種目番号</t>
    <rPh sb="0" eb="2">
      <t>シュモク</t>
    </rPh>
    <rPh sb="2" eb="4">
      <t>バンゴウ</t>
    </rPh>
    <phoneticPr fontId="5"/>
  </si>
  <si>
    <t>学校名</t>
    <rPh sb="0" eb="2">
      <t>ガッコウ</t>
    </rPh>
    <rPh sb="2" eb="3">
      <t>メイ</t>
    </rPh>
    <phoneticPr fontId="5"/>
  </si>
  <si>
    <t>選手氏名</t>
    <rPh sb="0" eb="2">
      <t>センシュ</t>
    </rPh>
    <rPh sb="2" eb="4">
      <t>シメイ</t>
    </rPh>
    <phoneticPr fontId="5"/>
  </si>
  <si>
    <t>ふりがな　</t>
    <phoneticPr fontId="5"/>
  </si>
  <si>
    <t>年</t>
    <rPh sb="0" eb="1">
      <t>ネン</t>
    </rPh>
    <phoneticPr fontId="5"/>
  </si>
  <si>
    <t>生年月日</t>
    <rPh sb="0" eb="2">
      <t>セイネン</t>
    </rPh>
    <rPh sb="2" eb="4">
      <t>ガッピ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</si>
  <si>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</si>
  <si>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</si>
  <si>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高等学校</t>
    <rPh sb="0" eb="2">
      <t>コウトウ</t>
    </rPh>
    <rPh sb="2" eb="4">
      <t>ガッコウ</t>
    </rPh>
    <phoneticPr fontId="5"/>
  </si>
  <si>
    <t>学校長</t>
    <rPh sb="0" eb="2">
      <t>ガッコウ</t>
    </rPh>
    <rPh sb="2" eb="3">
      <t>チョウ</t>
    </rPh>
    <phoneticPr fontId="5"/>
  </si>
  <si>
    <t>高体連番号</t>
    <rPh sb="0" eb="1">
      <t>コウ</t>
    </rPh>
    <rPh sb="1" eb="2">
      <t>タイ</t>
    </rPh>
    <rPh sb="2" eb="3">
      <t>レン</t>
    </rPh>
    <rPh sb="3" eb="5">
      <t>バンゴウ</t>
    </rPh>
    <phoneticPr fontId="5"/>
  </si>
  <si>
    <t>実人数</t>
    <rPh sb="0" eb="1">
      <t>ジツ</t>
    </rPh>
    <rPh sb="1" eb="3">
      <t>ニンズウ</t>
    </rPh>
    <phoneticPr fontId="5"/>
  </si>
  <si>
    <t>参　 加</t>
    <rPh sb="0" eb="1">
      <t>サン</t>
    </rPh>
    <rPh sb="3" eb="4">
      <t>カ</t>
    </rPh>
    <phoneticPr fontId="5"/>
  </si>
  <si>
    <t>人</t>
    <rPh sb="0" eb="1">
      <t>ニン</t>
    </rPh>
    <phoneticPr fontId="5"/>
  </si>
  <si>
    <t>参加種別</t>
    <rPh sb="0" eb="2">
      <t>サンカ</t>
    </rPh>
    <rPh sb="2" eb="4">
      <t>シュベツ</t>
    </rPh>
    <phoneticPr fontId="5"/>
  </si>
  <si>
    <t>（○ ×）</t>
    <phoneticPr fontId="5"/>
  </si>
  <si>
    <t>男子団体</t>
    <rPh sb="0" eb="2">
      <t>ダンシ</t>
    </rPh>
    <rPh sb="2" eb="4">
      <t>ダンタイ</t>
    </rPh>
    <phoneticPr fontId="5"/>
  </si>
  <si>
    <t>男子個人</t>
    <rPh sb="0" eb="2">
      <t>ダンシ</t>
    </rPh>
    <rPh sb="2" eb="4">
      <t>コジン</t>
    </rPh>
    <phoneticPr fontId="5"/>
  </si>
  <si>
    <t>男子</t>
    <rPh sb="0" eb="1">
      <t>オトコ</t>
    </rPh>
    <rPh sb="1" eb="2">
      <t>コ</t>
    </rPh>
    <phoneticPr fontId="5"/>
  </si>
  <si>
    <t>女子</t>
    <rPh sb="0" eb="1">
      <t>オンナ</t>
    </rPh>
    <rPh sb="1" eb="2">
      <t>コ</t>
    </rPh>
    <phoneticPr fontId="5"/>
  </si>
  <si>
    <t>女子団体</t>
    <rPh sb="0" eb="2">
      <t>ジョシ</t>
    </rPh>
    <rPh sb="2" eb="4">
      <t>ダンタイ</t>
    </rPh>
    <phoneticPr fontId="5"/>
  </si>
  <si>
    <t>女子個人</t>
    <rPh sb="0" eb="2">
      <t>ジョシ</t>
    </rPh>
    <rPh sb="2" eb="4">
      <t>コジン</t>
    </rPh>
    <phoneticPr fontId="5"/>
  </si>
  <si>
    <t>該当校職員</t>
    <rPh sb="0" eb="2">
      <t>ガイトウ</t>
    </rPh>
    <rPh sb="2" eb="3">
      <t>コウ</t>
    </rPh>
    <rPh sb="3" eb="5">
      <t>ショクイン</t>
    </rPh>
    <phoneticPr fontId="5"/>
  </si>
  <si>
    <t>外部指導者</t>
    <rPh sb="0" eb="2">
      <t>ガイブ</t>
    </rPh>
    <rPh sb="2" eb="5">
      <t>シドウシャ</t>
    </rPh>
    <phoneticPr fontId="5"/>
  </si>
  <si>
    <t>備考（団体競技参加の有無（○×） 等）</t>
    <rPh sb="0" eb="2">
      <t>ビコウ</t>
    </rPh>
    <rPh sb="3" eb="5">
      <t>ダンタイ</t>
    </rPh>
    <rPh sb="5" eb="7">
      <t>キョウギ</t>
    </rPh>
    <rPh sb="7" eb="9">
      <t>サンカ</t>
    </rPh>
    <rPh sb="10" eb="12">
      <t>ウム</t>
    </rPh>
    <rPh sb="17" eb="18">
      <t>トウ</t>
    </rPh>
    <phoneticPr fontId="5"/>
  </si>
  <si>
    <t>備考</t>
    <rPh sb="0" eb="2">
      <t>ビコウ</t>
    </rPh>
    <phoneticPr fontId="5"/>
  </si>
  <si>
    <r>
      <t xml:space="preserve"> 引率者</t>
    </r>
    <r>
      <rPr>
        <sz val="9"/>
        <rFont val="ＭＳ Ｐゴシック"/>
        <family val="3"/>
        <charset val="128"/>
      </rPr>
      <t>（監督を含む全員）</t>
    </r>
    <rPh sb="1" eb="3">
      <t>インソツ</t>
    </rPh>
    <rPh sb="3" eb="4">
      <t>シャ</t>
    </rPh>
    <rPh sb="5" eb="7">
      <t>カントク</t>
    </rPh>
    <rPh sb="8" eb="9">
      <t>フク</t>
    </rPh>
    <rPh sb="10" eb="11">
      <t>スベ</t>
    </rPh>
    <rPh sb="11" eb="12">
      <t>イン</t>
    </rPh>
    <phoneticPr fontId="5"/>
  </si>
  <si>
    <t>上記の者は、標記大会に出場することを認めます。</t>
    <rPh sb="6" eb="8">
      <t>ヒョウキ</t>
    </rPh>
    <phoneticPr fontId="5"/>
  </si>
  <si>
    <t>平成</t>
    <rPh sb="0" eb="2">
      <t>ヘイセイ</t>
    </rPh>
    <phoneticPr fontId="7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</si>
  <si>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</si>
  <si>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</si>
  <si>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</si>
  <si>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平成</t>
  </si>
  <si>
    <t>年</t>
  </si>
  <si>
    <t>月</t>
  </si>
  <si>
    <t>日</t>
  </si>
  <si>
    <t>姓</t>
    <rPh sb="0" eb="1">
      <t>セイ</t>
    </rPh>
    <phoneticPr fontId="5"/>
  </si>
  <si>
    <t>名</t>
    <rPh sb="0" eb="1">
      <t>メイ</t>
    </rPh>
    <phoneticPr fontId="5"/>
  </si>
  <si>
    <t>せい</t>
    <phoneticPr fontId="5"/>
  </si>
  <si>
    <t>めい</t>
    <phoneticPr fontId="5"/>
  </si>
  <si>
    <t>令和</t>
    <rPh sb="0" eb="2">
      <t>レイワ</t>
    </rPh>
    <phoneticPr fontId="5"/>
  </si>
  <si>
    <t>ふりがな</t>
    <phoneticPr fontId="5"/>
  </si>
  <si>
    <t>学校名</t>
    <rPh sb="0" eb="3">
      <t>ガッコウメイ</t>
    </rPh>
    <phoneticPr fontId="11"/>
  </si>
  <si>
    <t>種目番号</t>
    <rPh sb="0" eb="2">
      <t>シュモク</t>
    </rPh>
    <rPh sb="2" eb="4">
      <t>バンゴウ</t>
    </rPh>
    <phoneticPr fontId="11"/>
  </si>
  <si>
    <t>高体連番号</t>
    <rPh sb="0" eb="3">
      <t>コウタイレン</t>
    </rPh>
    <rPh sb="3" eb="5">
      <t>バンゴウ</t>
    </rPh>
    <phoneticPr fontId="11"/>
  </si>
  <si>
    <t>男子参加選手一覧</t>
    <rPh sb="0" eb="2">
      <t>ダンシ</t>
    </rPh>
    <rPh sb="2" eb="4">
      <t>サンカ</t>
    </rPh>
    <rPh sb="4" eb="6">
      <t>センシュ</t>
    </rPh>
    <rPh sb="6" eb="8">
      <t>イチラン</t>
    </rPh>
    <phoneticPr fontId="11"/>
  </si>
  <si>
    <t>女子参加選手一覧</t>
    <rPh sb="0" eb="2">
      <t>ジョシ</t>
    </rPh>
    <rPh sb="2" eb="4">
      <t>サンカ</t>
    </rPh>
    <rPh sb="4" eb="6">
      <t>センシュ</t>
    </rPh>
    <rPh sb="6" eb="8">
      <t>イチラン</t>
    </rPh>
    <phoneticPr fontId="11"/>
  </si>
  <si>
    <t>Ｎｏ</t>
    <phoneticPr fontId="11"/>
  </si>
  <si>
    <t>氏名</t>
    <rPh sb="0" eb="2">
      <t>シメイ</t>
    </rPh>
    <phoneticPr fontId="11"/>
  </si>
  <si>
    <t>学年</t>
    <rPh sb="0" eb="2">
      <t>ガクネン</t>
    </rPh>
    <phoneticPr fontId="11"/>
  </si>
  <si>
    <t>出場種目</t>
    <rPh sb="0" eb="2">
      <t>シュツジョウ</t>
    </rPh>
    <rPh sb="2" eb="4">
      <t>シュモク</t>
    </rPh>
    <phoneticPr fontId="11"/>
  </si>
  <si>
    <t>Ｎｏ</t>
    <phoneticPr fontId="11"/>
  </si>
  <si>
    <t>団体</t>
    <rPh sb="0" eb="2">
      <t>ダンタイ</t>
    </rPh>
    <phoneticPr fontId="11"/>
  </si>
  <si>
    <t>個人</t>
    <rPh sb="0" eb="2">
      <t>コジン</t>
    </rPh>
    <phoneticPr fontId="11"/>
  </si>
  <si>
    <t>年</t>
    <rPh sb="0" eb="1">
      <t>ネン</t>
    </rPh>
    <phoneticPr fontId="11"/>
  </si>
  <si>
    <t>出場種目の欄は該当するものに○を入れてください。</t>
    <phoneticPr fontId="11"/>
  </si>
  <si>
    <t>第</t>
    <rPh sb="0" eb="1">
      <t>ダイ</t>
    </rPh>
    <phoneticPr fontId="5"/>
  </si>
  <si>
    <t>回　香川県高等学校総合体育大会　弓道競技</t>
    <phoneticPr fontId="5"/>
  </si>
  <si>
    <t>文字の間に空白を入れないようにお願いします。</t>
    <rPh sb="0" eb="2">
      <t>モジ</t>
    </rPh>
    <rPh sb="3" eb="4">
      <t>アイダ</t>
    </rPh>
    <rPh sb="5" eb="7">
      <t>クウハク</t>
    </rPh>
    <rPh sb="8" eb="9">
      <t>イ</t>
    </rPh>
    <rPh sb="16" eb="17">
      <t>ネガ</t>
    </rPh>
    <phoneticPr fontId="5"/>
  </si>
  <si>
    <t>高等学校</t>
    <rPh sb="0" eb="2">
      <t>コウトウ</t>
    </rPh>
    <rPh sb="2" eb="4">
      <t>ガッコウ</t>
    </rPh>
    <phoneticPr fontId="5"/>
  </si>
  <si>
    <t>色の付いたセルを入力してください。</t>
    <rPh sb="0" eb="1">
      <t>イロ</t>
    </rPh>
    <rPh sb="2" eb="3">
      <t>ツ</t>
    </rPh>
    <rPh sb="8" eb="10">
      <t>ニュウリョク</t>
    </rPh>
    <phoneticPr fontId="5"/>
  </si>
  <si>
    <t>文字数</t>
    <rPh sb="0" eb="3">
      <t>モジスウ</t>
    </rPh>
    <phoneticPr fontId="5"/>
  </si>
  <si>
    <t>氏名</t>
    <rPh sb="0" eb="2">
      <t>シメイ</t>
    </rPh>
    <phoneticPr fontId="5"/>
  </si>
  <si>
    <t>ふりがな</t>
    <phoneticPr fontId="5"/>
  </si>
  <si>
    <t>○</t>
    <phoneticPr fontId="5"/>
  </si>
  <si>
    <t>（○ ×）</t>
    <phoneticPr fontId="5"/>
  </si>
  <si>
    <t>ふりがな　</t>
    <phoneticPr fontId="5"/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</si>
  <si>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</si>
  <si>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</si>
  <si>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ニチ</t>
    </rPh>
    <phoneticPr fontId="8"/>
  </si>
  <si>
    <t>引率者名、監督名の入力をしてください。</t>
    <rPh sb="0" eb="3">
      <t>インソツシャ</t>
    </rPh>
    <rPh sb="3" eb="4">
      <t>メイ</t>
    </rPh>
    <rPh sb="5" eb="7">
      <t>カントク</t>
    </rPh>
    <rPh sb="7" eb="8">
      <t>メイ</t>
    </rPh>
    <rPh sb="9" eb="11">
      <t>ニュウリョク</t>
    </rPh>
    <phoneticPr fontId="5"/>
  </si>
  <si>
    <t>sheet"選手入力"のA列のNoを入力してください。</t>
    <rPh sb="6" eb="8">
      <t>センシュ</t>
    </rPh>
    <rPh sb="8" eb="10">
      <t>ニュウリョク</t>
    </rPh>
    <rPh sb="13" eb="14">
      <t>レツ</t>
    </rPh>
    <rPh sb="18" eb="20">
      <t>ニュウリョク</t>
    </rPh>
    <phoneticPr fontId="5"/>
  </si>
  <si>
    <t>↓</t>
    <phoneticPr fontId="5"/>
  </si>
  <si>
    <t>sheet"選手入力"のQ列のNoを入力してください。</t>
    <rPh sb="6" eb="8">
      <t>センシュ</t>
    </rPh>
    <rPh sb="8" eb="10">
      <t>ニュウリョク</t>
    </rPh>
    <rPh sb="13" eb="14">
      <t>レツ</t>
    </rPh>
    <rPh sb="18" eb="20">
      <t>ニュウリョク</t>
    </rPh>
    <phoneticPr fontId="5"/>
  </si>
  <si>
    <t>引率者名、監督名、日付、校長名の入力をしてください。</t>
    <rPh sb="0" eb="3">
      <t>インソツシャ</t>
    </rPh>
    <rPh sb="3" eb="4">
      <t>メイ</t>
    </rPh>
    <rPh sb="5" eb="7">
      <t>カントク</t>
    </rPh>
    <rPh sb="7" eb="8">
      <t>メイ</t>
    </rPh>
    <rPh sb="9" eb="11">
      <t>ヒヅケ</t>
    </rPh>
    <rPh sb="12" eb="14">
      <t>コウチョウ</t>
    </rPh>
    <rPh sb="14" eb="15">
      <t>メイ</t>
    </rPh>
    <rPh sb="16" eb="18">
      <t>ニュウリョク</t>
    </rPh>
    <phoneticPr fontId="5"/>
  </si>
  <si>
    <t>入力の仕方について</t>
    <rPh sb="0" eb="2">
      <t>ニュウリョク</t>
    </rPh>
    <rPh sb="3" eb="5">
      <t>シカタ</t>
    </rPh>
    <phoneticPr fontId="5"/>
  </si>
  <si>
    <t>sheet"選手入力"</t>
    <rPh sb="6" eb="8">
      <t>センシュ</t>
    </rPh>
    <rPh sb="8" eb="10">
      <t>ニュウリョク</t>
    </rPh>
    <phoneticPr fontId="5"/>
  </si>
  <si>
    <t>学校名、高体連番号を入力してください。</t>
    <rPh sb="0" eb="3">
      <t>ガッコウメイ</t>
    </rPh>
    <rPh sb="4" eb="7">
      <t>コウタイレン</t>
    </rPh>
    <rPh sb="7" eb="9">
      <t>バンゴウ</t>
    </rPh>
    <rPh sb="10" eb="12">
      <t>ニュウリョク</t>
    </rPh>
    <phoneticPr fontId="5"/>
  </si>
  <si>
    <t>選手名は姓と名を別々に入力してください。</t>
    <rPh sb="0" eb="2">
      <t>センシュ</t>
    </rPh>
    <rPh sb="2" eb="3">
      <t>メイ</t>
    </rPh>
    <rPh sb="4" eb="5">
      <t>セイ</t>
    </rPh>
    <rPh sb="6" eb="7">
      <t>メイ</t>
    </rPh>
    <rPh sb="8" eb="10">
      <t>ベツベツ</t>
    </rPh>
    <rPh sb="11" eb="13">
      <t>ニュウリョク</t>
    </rPh>
    <phoneticPr fontId="5"/>
  </si>
  <si>
    <t>文字の間にスペースを入れないようにお願いします。</t>
    <rPh sb="0" eb="2">
      <t>モジ</t>
    </rPh>
    <rPh sb="3" eb="4">
      <t>アイダ</t>
    </rPh>
    <rPh sb="10" eb="11">
      <t>イ</t>
    </rPh>
    <rPh sb="18" eb="19">
      <t>ネガ</t>
    </rPh>
    <phoneticPr fontId="5"/>
  </si>
  <si>
    <t>sheet"団体"</t>
    <rPh sb="6" eb="8">
      <t>ダンタイ</t>
    </rPh>
    <phoneticPr fontId="5"/>
  </si>
  <si>
    <t>選手名等は、Z列にsheet"選手入力"の「No」を入力すると自動表示されます。</t>
    <rPh sb="0" eb="2">
      <t>センシュ</t>
    </rPh>
    <rPh sb="2" eb="3">
      <t>メイ</t>
    </rPh>
    <rPh sb="3" eb="4">
      <t>トウ</t>
    </rPh>
    <rPh sb="7" eb="8">
      <t>レツ</t>
    </rPh>
    <rPh sb="15" eb="17">
      <t>センシュ</t>
    </rPh>
    <rPh sb="17" eb="19">
      <t>ニュウリョク</t>
    </rPh>
    <rPh sb="26" eb="28">
      <t>ニュウリョク</t>
    </rPh>
    <rPh sb="31" eb="33">
      <t>ジドウ</t>
    </rPh>
    <rPh sb="33" eb="35">
      <t>ヒョウジ</t>
    </rPh>
    <phoneticPr fontId="5"/>
  </si>
  <si>
    <r>
      <t>引率者名、監督名、</t>
    </r>
    <r>
      <rPr>
        <b/>
        <sz val="11"/>
        <color rgb="FF00B050"/>
        <rFont val="ＭＳ Ｐゴシック"/>
        <family val="3"/>
        <charset val="128"/>
      </rPr>
      <t>日付、校長名</t>
    </r>
    <r>
      <rPr>
        <sz val="11"/>
        <rFont val="ＭＳ Ｐゴシック"/>
        <family val="3"/>
        <charset val="128"/>
      </rPr>
      <t>の入力をしてください。</t>
    </r>
    <rPh sb="0" eb="3">
      <t>インソツシャ</t>
    </rPh>
    <rPh sb="3" eb="4">
      <t>メイ</t>
    </rPh>
    <rPh sb="5" eb="7">
      <t>カントク</t>
    </rPh>
    <rPh sb="7" eb="8">
      <t>メイ</t>
    </rPh>
    <rPh sb="9" eb="11">
      <t>ヒヅケ</t>
    </rPh>
    <rPh sb="12" eb="14">
      <t>コウチョウ</t>
    </rPh>
    <rPh sb="14" eb="15">
      <t>メイ</t>
    </rPh>
    <rPh sb="16" eb="18">
      <t>ニュウリョク</t>
    </rPh>
    <phoneticPr fontId="5"/>
  </si>
  <si>
    <t>sheet"個人"</t>
    <rPh sb="6" eb="8">
      <t>コジン</t>
    </rPh>
    <phoneticPr fontId="5"/>
  </si>
  <si>
    <r>
      <t>引率者名、監督名</t>
    </r>
    <r>
      <rPr>
        <sz val="11"/>
        <rFont val="ＭＳ Ｐゴシック"/>
        <family val="3"/>
        <charset val="128"/>
      </rPr>
      <t>の入力をしてください。</t>
    </r>
    <rPh sb="0" eb="3">
      <t>インソツシャ</t>
    </rPh>
    <rPh sb="3" eb="4">
      <t>メイ</t>
    </rPh>
    <rPh sb="5" eb="7">
      <t>カントク</t>
    </rPh>
    <rPh sb="7" eb="8">
      <t>メイ</t>
    </rPh>
    <rPh sb="9" eb="11">
      <t>ニュウリョク</t>
    </rPh>
    <phoneticPr fontId="5"/>
  </si>
  <si>
    <t>選手名等は、AA列にsheet"選手入力"の「No」を入力すると自動表示されます。</t>
    <rPh sb="0" eb="2">
      <t>センシュ</t>
    </rPh>
    <rPh sb="2" eb="3">
      <t>メイ</t>
    </rPh>
    <rPh sb="3" eb="4">
      <t>トウ</t>
    </rPh>
    <rPh sb="8" eb="9">
      <t>レツ</t>
    </rPh>
    <rPh sb="16" eb="18">
      <t>センシュ</t>
    </rPh>
    <rPh sb="18" eb="20">
      <t>ニュウリョク</t>
    </rPh>
    <rPh sb="27" eb="29">
      <t>ニュウリョク</t>
    </rPh>
    <rPh sb="32" eb="34">
      <t>ジドウ</t>
    </rPh>
    <rPh sb="34" eb="36">
      <t>ヒョウジ</t>
    </rPh>
    <phoneticPr fontId="5"/>
  </si>
  <si>
    <t>sheet"参加選手一覧"</t>
    <rPh sb="6" eb="8">
      <t>サンカ</t>
    </rPh>
    <rPh sb="8" eb="10">
      <t>センシュ</t>
    </rPh>
    <rPh sb="10" eb="12">
      <t>イチラン</t>
    </rPh>
    <phoneticPr fontId="5"/>
  </si>
  <si>
    <t>特に入力の必要はありません</t>
    <rPh sb="0" eb="1">
      <t>トク</t>
    </rPh>
    <rPh sb="2" eb="4">
      <t>ニュウリョク</t>
    </rPh>
    <rPh sb="5" eb="7">
      <t>ヒツヨウ</t>
    </rPh>
    <phoneticPr fontId="5"/>
  </si>
  <si>
    <t>部活動指導員</t>
    <rPh sb="0" eb="6">
      <t>ブカツドウシドウイン</t>
    </rPh>
    <phoneticPr fontId="5"/>
  </si>
  <si>
    <t>←どれかに○を入れること</t>
    <rPh sb="7" eb="8">
      <t>イ</t>
    </rPh>
    <phoneticPr fontId="5"/>
  </si>
</sst>
</file>

<file path=xl/styles.xml><?xml version="1.0" encoding="utf-8"?>
<styleSheet xmlns="http://schemas.openxmlformats.org/spreadsheetml/2006/main"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i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1"/>
      <color rgb="FF00B05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</cellStyleXfs>
  <cellXfs count="162">
    <xf numFmtId="0" fontId="0" fillId="0" borderId="0" xfId="0"/>
    <xf numFmtId="0" fontId="0" fillId="0" borderId="0" xfId="0" applyFont="1" applyAlignment="1">
      <alignment shrinkToFit="1"/>
    </xf>
    <xf numFmtId="0" fontId="0" fillId="0" borderId="1" xfId="0" applyFont="1" applyBorder="1" applyAlignment="1">
      <alignment shrinkToFit="1"/>
    </xf>
    <xf numFmtId="0" fontId="0" fillId="0" borderId="4" xfId="0" applyFont="1" applyBorder="1" applyAlignment="1">
      <alignment horizontal="center" shrinkToFit="1"/>
    </xf>
    <xf numFmtId="0" fontId="0" fillId="0" borderId="5" xfId="0" applyFont="1" applyBorder="1" applyAlignment="1">
      <alignment horizontal="center" shrinkToFit="1"/>
    </xf>
    <xf numFmtId="0" fontId="0" fillId="0" borderId="0" xfId="0" applyNumberFormat="1" applyFont="1" applyAlignment="1">
      <alignment shrinkToFit="1"/>
    </xf>
    <xf numFmtId="0" fontId="0" fillId="0" borderId="6" xfId="0" applyFont="1" applyBorder="1" applyAlignment="1">
      <alignment shrinkToFit="1"/>
    </xf>
    <xf numFmtId="0" fontId="7" fillId="0" borderId="0" xfId="0" applyFont="1" applyAlignment="1">
      <alignment horizontal="center" shrinkToFit="1"/>
    </xf>
    <xf numFmtId="0" fontId="0" fillId="0" borderId="0" xfId="0" applyFont="1" applyBorder="1" applyAlignment="1">
      <alignment horizontal="center" shrinkToFit="1"/>
    </xf>
    <xf numFmtId="0" fontId="7" fillId="0" borderId="0" xfId="0" applyFont="1" applyAlignment="1">
      <alignment shrinkToFit="1"/>
    </xf>
    <xf numFmtId="0" fontId="0" fillId="0" borderId="0" xfId="0" applyFont="1" applyBorder="1" applyAlignment="1">
      <alignment shrinkToFit="1"/>
    </xf>
    <xf numFmtId="0" fontId="0" fillId="0" borderId="0" xfId="0" applyBorder="1" applyAlignment="1">
      <alignment horizontal="center" shrinkToFit="1"/>
    </xf>
    <xf numFmtId="0" fontId="7" fillId="0" borderId="6" xfId="0" applyFont="1" applyBorder="1" applyAlignment="1">
      <alignment horizontal="center" shrinkToFit="1"/>
    </xf>
    <xf numFmtId="0" fontId="0" fillId="0" borderId="9" xfId="0" applyFont="1" applyBorder="1" applyAlignment="1">
      <alignment shrinkToFit="1"/>
    </xf>
    <xf numFmtId="0" fontId="0" fillId="0" borderId="9" xfId="0" applyBorder="1" applyAlignment="1">
      <alignment shrinkToFit="1"/>
    </xf>
    <xf numFmtId="0" fontId="0" fillId="0" borderId="0" xfId="0" applyBorder="1" applyAlignment="1">
      <alignment shrinkToFit="1"/>
    </xf>
    <xf numFmtId="0" fontId="7" fillId="0" borderId="0" xfId="0" applyFont="1" applyBorder="1" applyAlignment="1">
      <alignment horizontal="center" shrinkToFit="1"/>
    </xf>
    <xf numFmtId="0" fontId="8" fillId="0" borderId="6" xfId="0" applyFont="1" applyBorder="1" applyAlignment="1">
      <alignment horizontal="center" shrinkToFit="1"/>
    </xf>
    <xf numFmtId="0" fontId="0" fillId="0" borderId="2" xfId="2" applyFont="1" applyBorder="1" applyAlignment="1">
      <alignment horizontal="center" shrinkToFit="1"/>
    </xf>
    <xf numFmtId="0" fontId="0" fillId="0" borderId="1" xfId="2" applyFont="1" applyBorder="1" applyAlignment="1">
      <alignment shrinkToFit="1"/>
    </xf>
    <xf numFmtId="0" fontId="4" fillId="0" borderId="2" xfId="2" applyBorder="1" applyAlignment="1">
      <alignment horizontal="center" shrinkToFit="1"/>
    </xf>
    <xf numFmtId="0" fontId="4" fillId="0" borderId="3" xfId="2" applyBorder="1" applyAlignment="1">
      <alignment horizontal="center" shrinkToFit="1"/>
    </xf>
    <xf numFmtId="0" fontId="9" fillId="0" borderId="0" xfId="0" applyFont="1" applyAlignment="1"/>
    <xf numFmtId="0" fontId="0" fillId="0" borderId="1" xfId="0" applyFont="1" applyBorder="1" applyAlignment="1">
      <alignment horizontal="center" shrinkToFit="1"/>
    </xf>
    <xf numFmtId="0" fontId="0" fillId="0" borderId="2" xfId="0" applyFont="1" applyBorder="1" applyAlignment="1">
      <alignment horizontal="center" shrinkToFit="1"/>
    </xf>
    <xf numFmtId="0" fontId="8" fillId="0" borderId="0" xfId="0" applyFont="1" applyBorder="1" applyAlignment="1">
      <alignment horizontal="center" shrinkToFit="1"/>
    </xf>
    <xf numFmtId="0" fontId="0" fillId="0" borderId="3" xfId="0" applyFont="1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0" fillId="0" borderId="14" xfId="0" applyBorder="1" applyAlignment="1">
      <alignment horizontal="center" shrinkToFit="1"/>
    </xf>
    <xf numFmtId="0" fontId="0" fillId="0" borderId="14" xfId="0" applyFont="1" applyBorder="1" applyAlignment="1">
      <alignment horizontal="center" shrinkToFit="1"/>
    </xf>
    <xf numFmtId="0" fontId="0" fillId="0" borderId="7" xfId="0" applyFont="1" applyBorder="1" applyAlignment="1">
      <alignment horizontal="center" shrinkToFit="1"/>
    </xf>
    <xf numFmtId="0" fontId="0" fillId="0" borderId="8" xfId="0" applyFont="1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9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0" fontId="3" fillId="0" borderId="0" xfId="3">
      <alignment vertical="center"/>
    </xf>
    <xf numFmtId="0" fontId="3" fillId="0" borderId="14" xfId="3" applyBorder="1" applyAlignment="1">
      <alignment horizontal="center" vertical="center"/>
    </xf>
    <xf numFmtId="0" fontId="3" fillId="0" borderId="1" xfId="3" applyBorder="1" applyAlignment="1">
      <alignment horizontal="center" vertical="center"/>
    </xf>
    <xf numFmtId="0" fontId="3" fillId="0" borderId="3" xfId="3" applyBorder="1" applyAlignment="1">
      <alignment horizontal="center" vertical="center"/>
    </xf>
    <xf numFmtId="0" fontId="10" fillId="0" borderId="0" xfId="3" applyFont="1" applyAlignment="1">
      <alignment vertical="center"/>
    </xf>
    <xf numFmtId="0" fontId="3" fillId="0" borderId="3" xfId="3" applyBorder="1" applyAlignment="1">
      <alignment horizontal="center" vertical="center" shrinkToFit="1"/>
    </xf>
    <xf numFmtId="0" fontId="3" fillId="0" borderId="10" xfId="3" applyBorder="1" applyAlignment="1">
      <alignment horizontal="center" vertical="center" shrinkToFit="1"/>
    </xf>
    <xf numFmtId="0" fontId="3" fillId="0" borderId="11" xfId="3" applyBorder="1" applyAlignment="1">
      <alignment horizontal="center" vertical="center" shrinkToFit="1"/>
    </xf>
    <xf numFmtId="0" fontId="10" fillId="0" borderId="0" xfId="3" applyFont="1" applyAlignment="1">
      <alignment horizontal="right" vertical="center"/>
    </xf>
    <xf numFmtId="0" fontId="3" fillId="0" borderId="14" xfId="3" applyBorder="1" applyAlignment="1">
      <alignment horizontal="center" vertical="center" shrinkToFit="1"/>
    </xf>
    <xf numFmtId="0" fontId="12" fillId="0" borderId="0" xfId="3" applyFont="1">
      <alignment vertical="center"/>
    </xf>
    <xf numFmtId="0" fontId="13" fillId="0" borderId="14" xfId="3" applyFont="1" applyBorder="1" applyAlignment="1">
      <alignment horizontal="center" vertical="center"/>
    </xf>
    <xf numFmtId="0" fontId="14" fillId="0" borderId="0" xfId="3" applyFont="1" applyAlignment="1">
      <alignment vertical="center"/>
    </xf>
    <xf numFmtId="0" fontId="4" fillId="0" borderId="14" xfId="1" applyBorder="1" applyAlignment="1">
      <alignment horizontal="center" shrinkToFit="1"/>
    </xf>
    <xf numFmtId="0" fontId="0" fillId="0" borderId="1" xfId="1" applyFont="1" applyBorder="1" applyAlignment="1">
      <alignment horizontal="center" shrinkToFit="1"/>
    </xf>
    <xf numFmtId="0" fontId="0" fillId="0" borderId="1" xfId="1" applyFont="1" applyBorder="1" applyAlignment="1">
      <alignment shrinkToFit="1"/>
    </xf>
    <xf numFmtId="0" fontId="0" fillId="0" borderId="2" xfId="1" applyFont="1" applyBorder="1" applyAlignment="1">
      <alignment horizontal="center" shrinkToFit="1"/>
    </xf>
    <xf numFmtId="0" fontId="4" fillId="0" borderId="2" xfId="1" applyBorder="1" applyAlignment="1">
      <alignment horizontal="center" shrinkToFit="1"/>
    </xf>
    <xf numFmtId="0" fontId="0" fillId="0" borderId="14" xfId="1" applyFont="1" applyBorder="1" applyAlignment="1">
      <alignment horizontal="center" shrinkToFit="1"/>
    </xf>
    <xf numFmtId="0" fontId="0" fillId="0" borderId="5" xfId="1" applyFont="1" applyBorder="1" applyAlignment="1">
      <alignment horizontal="center" shrinkToFit="1"/>
    </xf>
    <xf numFmtId="0" fontId="7" fillId="0" borderId="0" xfId="0" applyFont="1" applyAlignment="1"/>
    <xf numFmtId="0" fontId="0" fillId="0" borderId="0" xfId="0" applyFont="1" applyAlignme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9" xfId="0" applyNumberFormat="1" applyFont="1" applyBorder="1" applyAlignment="1" applyProtection="1">
      <alignment shrinkToFit="1"/>
      <protection locked="0"/>
    </xf>
    <xf numFmtId="0" fontId="0" fillId="0" borderId="9" xfId="0" applyFont="1" applyBorder="1" applyAlignment="1" applyProtection="1">
      <alignment shrinkToFit="1"/>
      <protection locked="0"/>
    </xf>
    <xf numFmtId="0" fontId="0" fillId="0" borderId="14" xfId="0" applyFont="1" applyBorder="1" applyAlignment="1" applyProtection="1">
      <alignment horizontal="center" shrinkToFit="1"/>
      <protection locked="0"/>
    </xf>
    <xf numFmtId="0" fontId="0" fillId="4" borderId="14" xfId="0" applyFont="1" applyFill="1" applyBorder="1" applyAlignment="1" applyProtection="1">
      <alignment horizontal="center" vertical="center"/>
      <protection locked="0"/>
    </xf>
    <xf numFmtId="0" fontId="10" fillId="2" borderId="0" xfId="3" applyFont="1" applyFill="1" applyAlignment="1" applyProtection="1">
      <alignment vertical="center"/>
      <protection locked="0"/>
    </xf>
    <xf numFmtId="0" fontId="3" fillId="3" borderId="1" xfId="3" applyFill="1" applyBorder="1" applyAlignment="1" applyProtection="1">
      <alignment horizontal="center" vertical="center" shrinkToFit="1"/>
      <protection locked="0"/>
    </xf>
    <xf numFmtId="0" fontId="3" fillId="3" borderId="12" xfId="4" applyFill="1" applyBorder="1" applyAlignment="1" applyProtection="1">
      <alignment horizontal="center" vertical="center" shrinkToFit="1"/>
      <protection locked="0"/>
    </xf>
    <xf numFmtId="0" fontId="3" fillId="3" borderId="13" xfId="4" applyFill="1" applyBorder="1" applyAlignment="1" applyProtection="1">
      <alignment horizontal="center" vertical="center" shrinkToFit="1"/>
      <protection locked="0"/>
    </xf>
    <xf numFmtId="0" fontId="3" fillId="3" borderId="12" xfId="3" applyFill="1" applyBorder="1" applyAlignment="1" applyProtection="1">
      <alignment horizontal="center" vertical="center" shrinkToFit="1"/>
      <protection locked="0"/>
    </xf>
    <xf numFmtId="0" fontId="3" fillId="3" borderId="13" xfId="3" applyFill="1" applyBorder="1" applyAlignment="1" applyProtection="1">
      <alignment horizontal="center" vertical="center" shrinkToFit="1"/>
      <protection locked="0"/>
    </xf>
    <xf numFmtId="0" fontId="0" fillId="3" borderId="2" xfId="2" applyFont="1" applyFill="1" applyBorder="1" applyAlignment="1" applyProtection="1">
      <alignment horizontal="center" shrinkToFit="1"/>
      <protection locked="0"/>
    </xf>
    <xf numFmtId="0" fontId="3" fillId="4" borderId="1" xfId="3" applyFill="1" applyBorder="1" applyAlignment="1" applyProtection="1">
      <alignment horizontal="center" vertical="center" shrinkToFit="1"/>
      <protection locked="0"/>
    </xf>
    <xf numFmtId="0" fontId="3" fillId="4" borderId="12" xfId="4" applyFill="1" applyBorder="1" applyAlignment="1" applyProtection="1">
      <alignment horizontal="center" vertical="center" shrinkToFit="1"/>
      <protection locked="0"/>
    </xf>
    <xf numFmtId="0" fontId="3" fillId="4" borderId="13" xfId="4" applyFill="1" applyBorder="1" applyAlignment="1" applyProtection="1">
      <alignment horizontal="center" vertical="center" shrinkToFit="1"/>
      <protection locked="0"/>
    </xf>
    <xf numFmtId="0" fontId="3" fillId="4" borderId="12" xfId="3" applyFill="1" applyBorder="1" applyAlignment="1" applyProtection="1">
      <alignment horizontal="center" vertical="center" shrinkToFit="1"/>
      <protection locked="0"/>
    </xf>
    <xf numFmtId="0" fontId="3" fillId="4" borderId="13" xfId="3" applyFill="1" applyBorder="1" applyAlignment="1" applyProtection="1">
      <alignment horizontal="center" vertical="center" shrinkToFit="1"/>
      <protection locked="0"/>
    </xf>
    <xf numFmtId="0" fontId="0" fillId="4" borderId="2" xfId="2" applyFont="1" applyFill="1" applyBorder="1" applyAlignment="1" applyProtection="1">
      <alignment horizontal="center" shrinkToFit="1"/>
      <protection locked="0"/>
    </xf>
    <xf numFmtId="0" fontId="0" fillId="0" borderId="9" xfId="0" applyNumberFormat="1" applyFont="1" applyBorder="1" applyAlignment="1" applyProtection="1">
      <alignment shrinkToFit="1"/>
    </xf>
    <xf numFmtId="0" fontId="0" fillId="0" borderId="9" xfId="0" applyFont="1" applyBorder="1" applyAlignment="1" applyProtection="1">
      <alignment shrinkToFit="1"/>
    </xf>
    <xf numFmtId="0" fontId="0" fillId="0" borderId="9" xfId="0" applyFont="1" applyBorder="1" applyAlignment="1" applyProtection="1">
      <alignment horizontal="center" shrinkToFit="1"/>
    </xf>
    <xf numFmtId="0" fontId="0" fillId="4" borderId="14" xfId="0" applyFont="1" applyFill="1" applyBorder="1" applyAlignment="1" applyProtection="1">
      <alignment horizontal="center" vertical="center" shrinkToFit="1"/>
      <protection locked="0"/>
    </xf>
    <xf numFmtId="0" fontId="0" fillId="0" borderId="1" xfId="2" applyFont="1" applyBorder="1" applyAlignment="1" applyProtection="1">
      <alignment horizontal="center" shrinkToFit="1"/>
      <protection locked="0"/>
    </xf>
    <xf numFmtId="0" fontId="13" fillId="0" borderId="14" xfId="3" applyFont="1" applyBorder="1" applyAlignment="1">
      <alignment horizontal="center" vertical="center" shrinkToFit="1"/>
    </xf>
    <xf numFmtId="0" fontId="2" fillId="0" borderId="14" xfId="3" applyFont="1" applyBorder="1" applyAlignment="1">
      <alignment horizontal="center" vertical="center" shrinkToFit="1"/>
    </xf>
    <xf numFmtId="0" fontId="2" fillId="0" borderId="12" xfId="3" applyFont="1" applyBorder="1" applyAlignment="1">
      <alignment horizontal="center" vertical="center" shrinkToFit="1"/>
    </xf>
    <xf numFmtId="0" fontId="2" fillId="0" borderId="13" xfId="3" applyFont="1" applyBorder="1" applyAlignment="1">
      <alignment horizontal="center" vertical="center" shrinkToFit="1"/>
    </xf>
    <xf numFmtId="0" fontId="3" fillId="0" borderId="0" xfId="3" applyAlignment="1">
      <alignment vertical="center" shrinkToFit="1"/>
    </xf>
    <xf numFmtId="0" fontId="3" fillId="0" borderId="12" xfId="3" applyBorder="1" applyAlignment="1">
      <alignment horizontal="center" vertical="center" shrinkToFit="1"/>
    </xf>
    <xf numFmtId="0" fontId="3" fillId="0" borderId="13" xfId="3" applyBorder="1" applyAlignment="1">
      <alignment horizontal="center" vertical="center" shrinkToFit="1"/>
    </xf>
    <xf numFmtId="0" fontId="15" fillId="0" borderId="0" xfId="0" applyFont="1" applyAlignment="1">
      <alignment horizontal="left"/>
    </xf>
    <xf numFmtId="0" fontId="16" fillId="0" borderId="0" xfId="3" applyFont="1">
      <alignment vertical="center"/>
    </xf>
    <xf numFmtId="0" fontId="9" fillId="0" borderId="0" xfId="0" applyFont="1"/>
    <xf numFmtId="0" fontId="17" fillId="0" borderId="0" xfId="0" applyFont="1"/>
    <xf numFmtId="0" fontId="1" fillId="3" borderId="12" xfId="4" applyFont="1" applyFill="1" applyBorder="1" applyAlignment="1" applyProtection="1">
      <alignment horizontal="center" vertical="center" shrinkToFit="1"/>
      <protection locked="0"/>
    </xf>
    <xf numFmtId="0" fontId="1" fillId="3" borderId="13" xfId="4" applyFont="1" applyFill="1" applyBorder="1" applyAlignment="1" applyProtection="1">
      <alignment horizontal="center" vertical="center" shrinkToFit="1"/>
      <protection locked="0"/>
    </xf>
    <xf numFmtId="0" fontId="1" fillId="4" borderId="12" xfId="4" applyFont="1" applyFill="1" applyBorder="1" applyAlignment="1" applyProtection="1">
      <alignment horizontal="center" vertical="center" shrinkToFit="1"/>
      <protection locked="0"/>
    </xf>
    <xf numFmtId="0" fontId="1" fillId="4" borderId="13" xfId="4" applyFont="1" applyFill="1" applyBorder="1" applyAlignment="1" applyProtection="1">
      <alignment horizontal="center" vertical="center" shrinkToFit="1"/>
      <protection locked="0"/>
    </xf>
    <xf numFmtId="0" fontId="3" fillId="0" borderId="7" xfId="3" applyBorder="1" applyAlignment="1">
      <alignment horizontal="center" vertical="center" shrinkToFit="1"/>
    </xf>
    <xf numFmtId="0" fontId="3" fillId="0" borderId="8" xfId="3" applyBorder="1" applyAlignment="1">
      <alignment horizontal="center" vertical="center" shrinkToFit="1"/>
    </xf>
    <xf numFmtId="0" fontId="3" fillId="0" borderId="15" xfId="3" applyBorder="1" applyAlignment="1">
      <alignment horizontal="center" vertical="center" shrinkToFit="1"/>
    </xf>
    <xf numFmtId="0" fontId="3" fillId="0" borderId="16" xfId="3" applyBorder="1" applyAlignment="1">
      <alignment horizontal="center" vertical="center" shrinkToFit="1"/>
    </xf>
    <xf numFmtId="0" fontId="0" fillId="0" borderId="7" xfId="0" applyFont="1" applyBorder="1" applyAlignment="1">
      <alignment horizontal="center" shrinkToFit="1"/>
    </xf>
    <xf numFmtId="0" fontId="0" fillId="0" borderId="20" xfId="0" applyFont="1" applyBorder="1" applyAlignment="1">
      <alignment horizontal="center" shrinkToFit="1"/>
    </xf>
    <xf numFmtId="0" fontId="0" fillId="0" borderId="8" xfId="0" applyFont="1" applyBorder="1" applyAlignment="1">
      <alignment horizontal="center" shrinkToFit="1"/>
    </xf>
    <xf numFmtId="0" fontId="0" fillId="0" borderId="1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0" fontId="0" fillId="0" borderId="16" xfId="0" applyFont="1" applyBorder="1" applyAlignment="1">
      <alignment horizontal="center" shrinkToFit="1"/>
    </xf>
    <xf numFmtId="0" fontId="13" fillId="0" borderId="14" xfId="3" applyFont="1" applyBorder="1" applyAlignment="1">
      <alignment horizontal="center" vertical="center"/>
    </xf>
    <xf numFmtId="0" fontId="3" fillId="0" borderId="14" xfId="3" applyBorder="1" applyAlignment="1">
      <alignment horizontal="center" vertical="center"/>
    </xf>
    <xf numFmtId="0" fontId="3" fillId="5" borderId="14" xfId="3" applyFill="1" applyBorder="1" applyAlignment="1" applyProtection="1">
      <alignment horizontal="center" vertical="center"/>
      <protection locked="0"/>
    </xf>
    <xf numFmtId="0" fontId="2" fillId="0" borderId="2" xfId="3" applyFont="1" applyBorder="1" applyAlignment="1">
      <alignment horizontal="center" vertical="center"/>
    </xf>
    <xf numFmtId="0" fontId="3" fillId="0" borderId="2" xfId="3" applyBorder="1" applyAlignment="1">
      <alignment horizontal="center" vertical="center"/>
    </xf>
    <xf numFmtId="0" fontId="3" fillId="0" borderId="3" xfId="3" applyBorder="1" applyAlignment="1">
      <alignment horizontal="center" vertical="center"/>
    </xf>
    <xf numFmtId="0" fontId="1" fillId="5" borderId="1" xfId="3" applyFont="1" applyFill="1" applyBorder="1" applyAlignment="1" applyProtection="1">
      <alignment horizontal="center" vertical="center"/>
      <protection locked="0"/>
    </xf>
    <xf numFmtId="0" fontId="3" fillId="5" borderId="2" xfId="3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shrinkToFit="1"/>
    </xf>
    <xf numFmtId="0" fontId="0" fillId="0" borderId="1" xfId="0" applyFont="1" applyBorder="1" applyAlignment="1">
      <alignment horizontal="center" shrinkToFit="1"/>
    </xf>
    <xf numFmtId="0" fontId="0" fillId="0" borderId="3" xfId="0" applyFont="1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2" xfId="0" applyFon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0" fillId="0" borderId="1" xfId="0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0" fillId="0" borderId="3" xfId="0" applyBorder="1" applyAlignment="1">
      <alignment horizontal="left" shrinkToFit="1"/>
    </xf>
    <xf numFmtId="0" fontId="0" fillId="0" borderId="1" xfId="0" applyFont="1" applyBorder="1" applyAlignment="1" applyProtection="1">
      <alignment horizontal="left" shrinkToFit="1"/>
      <protection locked="0"/>
    </xf>
    <xf numFmtId="0" fontId="0" fillId="0" borderId="2" xfId="0" applyFont="1" applyBorder="1" applyAlignment="1" applyProtection="1">
      <alignment horizontal="left" shrinkToFit="1"/>
      <protection locked="0"/>
    </xf>
    <xf numFmtId="0" fontId="0" fillId="0" borderId="3" xfId="0" applyFont="1" applyBorder="1" applyAlignment="1" applyProtection="1">
      <alignment horizontal="left" shrinkToFit="1"/>
      <protection locked="0"/>
    </xf>
    <xf numFmtId="0" fontId="0" fillId="0" borderId="7" xfId="0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0" fillId="0" borderId="17" xfId="0" applyBorder="1" applyAlignment="1">
      <alignment horizontal="center" shrinkToFit="1"/>
    </xf>
    <xf numFmtId="0" fontId="0" fillId="0" borderId="15" xfId="0" applyBorder="1" applyAlignment="1">
      <alignment horizontal="center" shrinkToFit="1"/>
    </xf>
    <xf numFmtId="0" fontId="0" fillId="0" borderId="14" xfId="0" applyFont="1" applyBorder="1" applyAlignment="1">
      <alignment horizontal="center" shrinkToFit="1"/>
    </xf>
    <xf numFmtId="0" fontId="0" fillId="0" borderId="1" xfId="2" applyFont="1" applyBorder="1" applyAlignment="1">
      <alignment horizontal="center" shrinkToFit="1"/>
    </xf>
    <xf numFmtId="0" fontId="0" fillId="0" borderId="2" xfId="2" applyFont="1" applyBorder="1" applyAlignment="1">
      <alignment horizontal="center" shrinkToFit="1"/>
    </xf>
    <xf numFmtId="0" fontId="0" fillId="0" borderId="3" xfId="2" applyFont="1" applyBorder="1" applyAlignment="1">
      <alignment horizontal="center" shrinkToFit="1"/>
    </xf>
    <xf numFmtId="0" fontId="0" fillId="0" borderId="18" xfId="0" applyFont="1" applyBorder="1" applyAlignment="1" applyProtection="1">
      <alignment horizontal="center" shrinkToFit="1"/>
      <protection locked="0"/>
    </xf>
    <xf numFmtId="0" fontId="0" fillId="0" borderId="3" xfId="0" applyFont="1" applyBorder="1" applyAlignment="1" applyProtection="1">
      <alignment horizontal="center" shrinkToFit="1"/>
      <protection locked="0"/>
    </xf>
    <xf numFmtId="0" fontId="0" fillId="0" borderId="19" xfId="0" applyBorder="1" applyAlignment="1">
      <alignment horizontal="center" shrinkToFit="1"/>
    </xf>
    <xf numFmtId="0" fontId="0" fillId="0" borderId="16" xfId="0" applyBorder="1" applyAlignment="1">
      <alignment horizontal="center" shrinkToFit="1"/>
    </xf>
    <xf numFmtId="0" fontId="0" fillId="0" borderId="14" xfId="0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0" xfId="0" applyFont="1" applyAlignment="1">
      <alignment horizontal="left" shrinkToFit="1"/>
    </xf>
    <xf numFmtId="0" fontId="0" fillId="0" borderId="9" xfId="0" applyNumberFormat="1" applyFont="1" applyBorder="1" applyAlignment="1" applyProtection="1">
      <alignment horizontal="right" shrinkToFit="1"/>
      <protection locked="0"/>
    </xf>
    <xf numFmtId="0" fontId="0" fillId="0" borderId="9" xfId="0" applyBorder="1" applyAlignment="1">
      <alignment horizontal="center" shrinkToFit="1"/>
    </xf>
    <xf numFmtId="0" fontId="0" fillId="0" borderId="9" xfId="0" applyFont="1" applyBorder="1" applyAlignment="1" applyProtection="1">
      <alignment horizontal="center" shrinkToFit="1"/>
      <protection locked="0"/>
    </xf>
    <xf numFmtId="0" fontId="0" fillId="0" borderId="2" xfId="0" applyFont="1" applyBorder="1" applyAlignment="1" applyProtection="1">
      <alignment horizontal="center" shrinkToFit="1"/>
      <protection locked="0"/>
    </xf>
    <xf numFmtId="0" fontId="0" fillId="0" borderId="18" xfId="0" applyBorder="1" applyAlignment="1" applyProtection="1">
      <alignment horizontal="center" shrinkToFit="1"/>
      <protection locked="0"/>
    </xf>
    <xf numFmtId="0" fontId="0" fillId="0" borderId="1" xfId="1" applyFont="1" applyBorder="1" applyAlignment="1">
      <alignment horizontal="center" shrinkToFit="1"/>
    </xf>
    <xf numFmtId="0" fontId="0" fillId="0" borderId="2" xfId="1" applyFont="1" applyBorder="1" applyAlignment="1">
      <alignment horizontal="center" shrinkToFit="1"/>
    </xf>
    <xf numFmtId="0" fontId="0" fillId="0" borderId="3" xfId="1" applyFont="1" applyBorder="1" applyAlignment="1">
      <alignment horizontal="center" shrinkToFit="1"/>
    </xf>
    <xf numFmtId="0" fontId="0" fillId="0" borderId="9" xfId="0" applyNumberFormat="1" applyFont="1" applyBorder="1" applyAlignment="1" applyProtection="1">
      <alignment horizontal="center" shrinkToFit="1"/>
    </xf>
    <xf numFmtId="0" fontId="0" fillId="0" borderId="9" xfId="0" applyBorder="1" applyAlignment="1" applyProtection="1">
      <alignment horizontal="center" shrinkToFit="1"/>
    </xf>
    <xf numFmtId="0" fontId="0" fillId="0" borderId="9" xfId="0" applyFont="1" applyBorder="1" applyAlignment="1" applyProtection="1">
      <alignment horizontal="center" shrinkToFit="1"/>
    </xf>
    <xf numFmtId="0" fontId="3" fillId="0" borderId="1" xfId="3" applyBorder="1" applyAlignment="1">
      <alignment horizontal="center" vertical="center"/>
    </xf>
    <xf numFmtId="0" fontId="3" fillId="0" borderId="14" xfId="4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2" fillId="0" borderId="2" xfId="3" applyFont="1" applyBorder="1" applyAlignment="1">
      <alignment horizontal="left" vertical="center"/>
    </xf>
    <xf numFmtId="0" fontId="3" fillId="0" borderId="2" xfId="3" applyBorder="1" applyAlignment="1">
      <alignment horizontal="left" vertical="center"/>
    </xf>
    <xf numFmtId="0" fontId="3" fillId="0" borderId="3" xfId="3" applyBorder="1" applyAlignment="1">
      <alignment horizontal="left" vertical="center"/>
    </xf>
  </cellXfs>
  <cellStyles count="5">
    <cellStyle name="標準" xfId="0" builtinId="0"/>
    <cellStyle name="標準 11" xfId="4"/>
    <cellStyle name="標準 2" xfId="1"/>
    <cellStyle name="標準 3" xfId="3"/>
    <cellStyle name="標準 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rgbClr val="FF0000"/>
          </a:solidFill>
        </a:ln>
      </a:spPr>
      <a:bodyPr vertOverflow="clip" rtlCol="0" anchor="ctr"/>
      <a:lstStyle>
        <a:defPPr algn="l">
          <a:defRPr kumimoji="1" sz="900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B20"/>
  <sheetViews>
    <sheetView workbookViewId="0">
      <selection activeCell="F11" sqref="F11"/>
    </sheetView>
  </sheetViews>
  <sheetFormatPr defaultRowHeight="13.5"/>
  <cols>
    <col min="1" max="1" width="4.5" customWidth="1"/>
  </cols>
  <sheetData>
    <row r="1" spans="1:2">
      <c r="A1" s="93" t="s">
        <v>79</v>
      </c>
    </row>
    <row r="3" spans="1:2" s="94" customFormat="1">
      <c r="A3" s="94">
        <v>1</v>
      </c>
      <c r="B3" s="94" t="s">
        <v>80</v>
      </c>
    </row>
    <row r="4" spans="1:2">
      <c r="B4" t="s">
        <v>81</v>
      </c>
    </row>
    <row r="6" spans="1:2">
      <c r="B6" t="s">
        <v>82</v>
      </c>
    </row>
    <row r="7" spans="1:2">
      <c r="B7" t="s">
        <v>83</v>
      </c>
    </row>
    <row r="9" spans="1:2" s="94" customFormat="1">
      <c r="A9" s="94">
        <v>2</v>
      </c>
      <c r="B9" s="94" t="s">
        <v>84</v>
      </c>
    </row>
    <row r="10" spans="1:2">
      <c r="B10" t="s">
        <v>86</v>
      </c>
    </row>
    <row r="12" spans="1:2">
      <c r="B12" t="s">
        <v>85</v>
      </c>
    </row>
    <row r="14" spans="1:2">
      <c r="A14" s="94">
        <v>3</v>
      </c>
      <c r="B14" s="94" t="s">
        <v>87</v>
      </c>
    </row>
    <row r="15" spans="1:2">
      <c r="B15" t="s">
        <v>88</v>
      </c>
    </row>
    <row r="17" spans="1:2">
      <c r="B17" t="s">
        <v>89</v>
      </c>
    </row>
    <row r="19" spans="1:2">
      <c r="A19" s="94">
        <v>4</v>
      </c>
      <c r="B19" s="94" t="s">
        <v>90</v>
      </c>
    </row>
    <row r="20" spans="1:2">
      <c r="B20" t="s">
        <v>91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AD56"/>
  <sheetViews>
    <sheetView tabSelected="1" workbookViewId="0">
      <selection activeCell="C3" sqref="C3:D3"/>
    </sheetView>
  </sheetViews>
  <sheetFormatPr defaultColWidth="3.75" defaultRowHeight="30" customHeight="1"/>
  <cols>
    <col min="1" max="1" width="4" style="38" bestFit="1" customWidth="1"/>
    <col min="2" max="5" width="10.125" style="38" customWidth="1"/>
    <col min="6" max="16" width="3.75" style="38"/>
    <col min="17" max="17" width="3.875" style="38" customWidth="1"/>
    <col min="18" max="21" width="10" style="38" customWidth="1"/>
    <col min="22" max="30" width="3.875" style="38" customWidth="1"/>
    <col min="31" max="16384" width="3.75" style="38"/>
  </cols>
  <sheetData>
    <row r="1" spans="1:30" ht="30" customHeight="1">
      <c r="A1" s="42"/>
      <c r="B1" s="46" t="s">
        <v>60</v>
      </c>
      <c r="C1" s="66">
        <v>63</v>
      </c>
      <c r="D1" s="42" t="s">
        <v>61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50" t="s">
        <v>64</v>
      </c>
      <c r="S1" s="42"/>
      <c r="T1" s="42"/>
      <c r="U1" s="42"/>
      <c r="V1" s="42"/>
      <c r="W1" s="42"/>
      <c r="X1" s="42"/>
    </row>
    <row r="2" spans="1:30" ht="11.25" customHeight="1"/>
    <row r="3" spans="1:30" ht="30" customHeight="1">
      <c r="A3" s="110" t="s">
        <v>46</v>
      </c>
      <c r="B3" s="110"/>
      <c r="C3" s="115"/>
      <c r="D3" s="116"/>
      <c r="E3" s="112" t="s">
        <v>63</v>
      </c>
      <c r="F3" s="113"/>
      <c r="G3" s="114"/>
      <c r="H3" s="110" t="s">
        <v>47</v>
      </c>
      <c r="I3" s="110"/>
      <c r="J3" s="110"/>
      <c r="K3" s="111">
        <v>16</v>
      </c>
      <c r="L3" s="111"/>
      <c r="M3" s="110" t="s">
        <v>48</v>
      </c>
      <c r="N3" s="110"/>
      <c r="O3" s="110"/>
      <c r="P3" s="111"/>
      <c r="Q3" s="111"/>
    </row>
    <row r="4" spans="1:30" ht="10.5" customHeight="1"/>
    <row r="5" spans="1:30" ht="22.5" customHeight="1">
      <c r="A5" s="48" t="s">
        <v>49</v>
      </c>
      <c r="Q5" s="48" t="s">
        <v>50</v>
      </c>
    </row>
    <row r="6" spans="1:30" ht="22.5" customHeight="1">
      <c r="B6" s="92" t="s">
        <v>62</v>
      </c>
      <c r="R6" s="92" t="s">
        <v>62</v>
      </c>
    </row>
    <row r="7" spans="1:30" ht="17.25" customHeight="1">
      <c r="A7" s="109" t="s">
        <v>51</v>
      </c>
      <c r="B7" s="99" t="s">
        <v>52</v>
      </c>
      <c r="C7" s="100"/>
      <c r="D7" s="99" t="s">
        <v>45</v>
      </c>
      <c r="E7" s="100"/>
      <c r="F7" s="99" t="s">
        <v>53</v>
      </c>
      <c r="G7" s="100"/>
      <c r="H7" s="103" t="s">
        <v>9</v>
      </c>
      <c r="I7" s="104"/>
      <c r="J7" s="104"/>
      <c r="K7" s="104"/>
      <c r="L7" s="104"/>
      <c r="M7" s="104"/>
      <c r="N7" s="105"/>
      <c r="Q7" s="109" t="s">
        <v>51</v>
      </c>
      <c r="R7" s="99" t="s">
        <v>52</v>
      </c>
      <c r="S7" s="100"/>
      <c r="T7" s="99" t="s">
        <v>45</v>
      </c>
      <c r="U7" s="100"/>
      <c r="V7" s="99" t="s">
        <v>53</v>
      </c>
      <c r="W7" s="100"/>
      <c r="X7" s="103" t="s">
        <v>9</v>
      </c>
      <c r="Y7" s="104"/>
      <c r="Z7" s="104"/>
      <c r="AA7" s="104"/>
      <c r="AB7" s="104"/>
      <c r="AC7" s="104"/>
      <c r="AD7" s="105"/>
    </row>
    <row r="8" spans="1:30" ht="17.25" customHeight="1">
      <c r="A8" s="109"/>
      <c r="B8" s="44" t="s">
        <v>40</v>
      </c>
      <c r="C8" s="45" t="s">
        <v>41</v>
      </c>
      <c r="D8" s="44" t="s">
        <v>42</v>
      </c>
      <c r="E8" s="45" t="s">
        <v>43</v>
      </c>
      <c r="F8" s="101"/>
      <c r="G8" s="102"/>
      <c r="H8" s="106"/>
      <c r="I8" s="107"/>
      <c r="J8" s="107"/>
      <c r="K8" s="107"/>
      <c r="L8" s="107"/>
      <c r="M8" s="107"/>
      <c r="N8" s="108"/>
      <c r="Q8" s="109"/>
      <c r="R8" s="44" t="s">
        <v>40</v>
      </c>
      <c r="S8" s="45" t="s">
        <v>41</v>
      </c>
      <c r="T8" s="44" t="s">
        <v>42</v>
      </c>
      <c r="U8" s="45" t="s">
        <v>43</v>
      </c>
      <c r="V8" s="101"/>
      <c r="W8" s="102"/>
      <c r="X8" s="106"/>
      <c r="Y8" s="107"/>
      <c r="Z8" s="107"/>
      <c r="AA8" s="107"/>
      <c r="AB8" s="107"/>
      <c r="AC8" s="107"/>
      <c r="AD8" s="108"/>
    </row>
    <row r="9" spans="1:30" ht="28.5" customHeight="1">
      <c r="A9" s="49">
        <v>1</v>
      </c>
      <c r="B9" s="95"/>
      <c r="C9" s="96"/>
      <c r="D9" s="95"/>
      <c r="E9" s="96"/>
      <c r="F9" s="67"/>
      <c r="G9" s="43" t="s">
        <v>58</v>
      </c>
      <c r="H9" s="83" t="s">
        <v>32</v>
      </c>
      <c r="I9" s="72"/>
      <c r="J9" s="20" t="s">
        <v>33</v>
      </c>
      <c r="K9" s="72"/>
      <c r="L9" s="18" t="s">
        <v>34</v>
      </c>
      <c r="M9" s="72"/>
      <c r="N9" s="21" t="s">
        <v>35</v>
      </c>
      <c r="Q9" s="49">
        <v>1</v>
      </c>
      <c r="R9" s="97"/>
      <c r="S9" s="98"/>
      <c r="T9" s="97"/>
      <c r="U9" s="98"/>
      <c r="V9" s="73"/>
      <c r="W9" s="43" t="s">
        <v>58</v>
      </c>
      <c r="X9" s="83" t="s">
        <v>32</v>
      </c>
      <c r="Y9" s="78"/>
      <c r="Z9" s="20" t="s">
        <v>33</v>
      </c>
      <c r="AA9" s="78"/>
      <c r="AB9" s="18" t="s">
        <v>34</v>
      </c>
      <c r="AC9" s="78"/>
      <c r="AD9" s="21" t="s">
        <v>35</v>
      </c>
    </row>
    <row r="10" spans="1:30" ht="28.5" customHeight="1">
      <c r="A10" s="49">
        <v>2</v>
      </c>
      <c r="B10" s="95"/>
      <c r="C10" s="96"/>
      <c r="D10" s="95"/>
      <c r="E10" s="96"/>
      <c r="F10" s="67"/>
      <c r="G10" s="43" t="s">
        <v>58</v>
      </c>
      <c r="H10" s="83" t="s">
        <v>36</v>
      </c>
      <c r="I10" s="72"/>
      <c r="J10" s="20" t="s">
        <v>37</v>
      </c>
      <c r="K10" s="72"/>
      <c r="L10" s="18" t="s">
        <v>38</v>
      </c>
      <c r="M10" s="72"/>
      <c r="N10" s="21" t="s">
        <v>39</v>
      </c>
      <c r="Q10" s="49">
        <v>2</v>
      </c>
      <c r="R10" s="97"/>
      <c r="S10" s="98"/>
      <c r="T10" s="97"/>
      <c r="U10" s="98"/>
      <c r="V10" s="73"/>
      <c r="W10" s="43" t="s">
        <v>58</v>
      </c>
      <c r="X10" s="83" t="s">
        <v>36</v>
      </c>
      <c r="Y10" s="78"/>
      <c r="Z10" s="20" t="s">
        <v>37</v>
      </c>
      <c r="AA10" s="78"/>
      <c r="AB10" s="18" t="s">
        <v>38</v>
      </c>
      <c r="AC10" s="78"/>
      <c r="AD10" s="21" t="s">
        <v>39</v>
      </c>
    </row>
    <row r="11" spans="1:30" ht="28.5" customHeight="1">
      <c r="A11" s="49">
        <v>3</v>
      </c>
      <c r="B11" s="95"/>
      <c r="C11" s="96"/>
      <c r="D11" s="95"/>
      <c r="E11" s="96"/>
      <c r="F11" s="67"/>
      <c r="G11" s="43" t="s">
        <v>58</v>
      </c>
      <c r="H11" s="83" t="s">
        <v>36</v>
      </c>
      <c r="I11" s="72"/>
      <c r="J11" s="20" t="s">
        <v>37</v>
      </c>
      <c r="K11" s="72"/>
      <c r="L11" s="18" t="s">
        <v>38</v>
      </c>
      <c r="M11" s="72"/>
      <c r="N11" s="21" t="s">
        <v>39</v>
      </c>
      <c r="Q11" s="49">
        <v>3</v>
      </c>
      <c r="R11" s="97"/>
      <c r="S11" s="98"/>
      <c r="T11" s="97"/>
      <c r="U11" s="98"/>
      <c r="V11" s="73"/>
      <c r="W11" s="43" t="s">
        <v>58</v>
      </c>
      <c r="X11" s="83" t="s">
        <v>36</v>
      </c>
      <c r="Y11" s="78"/>
      <c r="Z11" s="20" t="s">
        <v>37</v>
      </c>
      <c r="AA11" s="78"/>
      <c r="AB11" s="18" t="s">
        <v>38</v>
      </c>
      <c r="AC11" s="78"/>
      <c r="AD11" s="21" t="s">
        <v>39</v>
      </c>
    </row>
    <row r="12" spans="1:30" ht="28.5" customHeight="1">
      <c r="A12" s="49">
        <v>4</v>
      </c>
      <c r="B12" s="68"/>
      <c r="C12" s="69"/>
      <c r="D12" s="68"/>
      <c r="E12" s="69"/>
      <c r="F12" s="67"/>
      <c r="G12" s="43" t="s">
        <v>58</v>
      </c>
      <c r="H12" s="83" t="s">
        <v>36</v>
      </c>
      <c r="I12" s="72"/>
      <c r="J12" s="20" t="s">
        <v>37</v>
      </c>
      <c r="K12" s="72"/>
      <c r="L12" s="18" t="s">
        <v>38</v>
      </c>
      <c r="M12" s="72"/>
      <c r="N12" s="21" t="s">
        <v>39</v>
      </c>
      <c r="Q12" s="49">
        <v>4</v>
      </c>
      <c r="R12" s="97"/>
      <c r="S12" s="75"/>
      <c r="T12" s="74"/>
      <c r="U12" s="75"/>
      <c r="V12" s="73"/>
      <c r="W12" s="43" t="s">
        <v>58</v>
      </c>
      <c r="X12" s="83" t="s">
        <v>36</v>
      </c>
      <c r="Y12" s="78"/>
      <c r="Z12" s="20" t="s">
        <v>37</v>
      </c>
      <c r="AA12" s="78"/>
      <c r="AB12" s="18" t="s">
        <v>38</v>
      </c>
      <c r="AC12" s="78"/>
      <c r="AD12" s="21" t="s">
        <v>39</v>
      </c>
    </row>
    <row r="13" spans="1:30" ht="28.5" customHeight="1">
      <c r="A13" s="49">
        <v>5</v>
      </c>
      <c r="B13" s="68"/>
      <c r="C13" s="69"/>
      <c r="D13" s="68"/>
      <c r="E13" s="69"/>
      <c r="F13" s="67"/>
      <c r="G13" s="43" t="s">
        <v>58</v>
      </c>
      <c r="H13" s="83" t="s">
        <v>36</v>
      </c>
      <c r="I13" s="72"/>
      <c r="J13" s="20" t="s">
        <v>37</v>
      </c>
      <c r="K13" s="72"/>
      <c r="L13" s="18" t="s">
        <v>38</v>
      </c>
      <c r="M13" s="72"/>
      <c r="N13" s="21" t="s">
        <v>39</v>
      </c>
      <c r="Q13" s="49">
        <v>5</v>
      </c>
      <c r="R13" s="74"/>
      <c r="S13" s="75"/>
      <c r="T13" s="74"/>
      <c r="U13" s="75"/>
      <c r="V13" s="73"/>
      <c r="W13" s="43" t="s">
        <v>58</v>
      </c>
      <c r="X13" s="83" t="s">
        <v>36</v>
      </c>
      <c r="Y13" s="78"/>
      <c r="Z13" s="20" t="s">
        <v>37</v>
      </c>
      <c r="AA13" s="78"/>
      <c r="AB13" s="18" t="s">
        <v>38</v>
      </c>
      <c r="AC13" s="78"/>
      <c r="AD13" s="21" t="s">
        <v>39</v>
      </c>
    </row>
    <row r="14" spans="1:30" ht="28.5" customHeight="1">
      <c r="A14" s="49">
        <v>6</v>
      </c>
      <c r="B14" s="70"/>
      <c r="C14" s="71"/>
      <c r="D14" s="70"/>
      <c r="E14" s="71"/>
      <c r="F14" s="67"/>
      <c r="G14" s="43" t="s">
        <v>58</v>
      </c>
      <c r="H14" s="83" t="s">
        <v>36</v>
      </c>
      <c r="I14" s="72"/>
      <c r="J14" s="20" t="s">
        <v>37</v>
      </c>
      <c r="K14" s="72"/>
      <c r="L14" s="18" t="s">
        <v>38</v>
      </c>
      <c r="M14" s="72"/>
      <c r="N14" s="21" t="s">
        <v>39</v>
      </c>
      <c r="Q14" s="49">
        <v>6</v>
      </c>
      <c r="R14" s="76"/>
      <c r="S14" s="77"/>
      <c r="T14" s="76"/>
      <c r="U14" s="77"/>
      <c r="V14" s="73"/>
      <c r="W14" s="43" t="s">
        <v>58</v>
      </c>
      <c r="X14" s="83" t="s">
        <v>36</v>
      </c>
      <c r="Y14" s="78"/>
      <c r="Z14" s="20" t="s">
        <v>37</v>
      </c>
      <c r="AA14" s="78"/>
      <c r="AB14" s="18" t="s">
        <v>38</v>
      </c>
      <c r="AC14" s="78"/>
      <c r="AD14" s="21" t="s">
        <v>39</v>
      </c>
    </row>
    <row r="15" spans="1:30" ht="28.5" customHeight="1">
      <c r="A15" s="49">
        <v>7</v>
      </c>
      <c r="B15" s="70"/>
      <c r="C15" s="71"/>
      <c r="D15" s="70"/>
      <c r="E15" s="71"/>
      <c r="F15" s="67"/>
      <c r="G15" s="43" t="s">
        <v>58</v>
      </c>
      <c r="H15" s="83" t="s">
        <v>36</v>
      </c>
      <c r="I15" s="72"/>
      <c r="J15" s="20" t="s">
        <v>37</v>
      </c>
      <c r="K15" s="72"/>
      <c r="L15" s="18" t="s">
        <v>38</v>
      </c>
      <c r="M15" s="72"/>
      <c r="N15" s="21" t="s">
        <v>39</v>
      </c>
      <c r="Q15" s="49">
        <v>7</v>
      </c>
      <c r="R15" s="76"/>
      <c r="S15" s="77"/>
      <c r="T15" s="76"/>
      <c r="U15" s="77"/>
      <c r="V15" s="73"/>
      <c r="W15" s="43" t="s">
        <v>58</v>
      </c>
      <c r="X15" s="83" t="s">
        <v>36</v>
      </c>
      <c r="Y15" s="78"/>
      <c r="Z15" s="20" t="s">
        <v>37</v>
      </c>
      <c r="AA15" s="78"/>
      <c r="AB15" s="18" t="s">
        <v>38</v>
      </c>
      <c r="AC15" s="78"/>
      <c r="AD15" s="21" t="s">
        <v>39</v>
      </c>
    </row>
    <row r="16" spans="1:30" ht="28.5" customHeight="1">
      <c r="A16" s="49">
        <v>8</v>
      </c>
      <c r="B16" s="70"/>
      <c r="C16" s="71"/>
      <c r="D16" s="70"/>
      <c r="E16" s="71"/>
      <c r="F16" s="67"/>
      <c r="G16" s="43" t="s">
        <v>58</v>
      </c>
      <c r="H16" s="83" t="s">
        <v>36</v>
      </c>
      <c r="I16" s="72"/>
      <c r="J16" s="20" t="s">
        <v>37</v>
      </c>
      <c r="K16" s="72"/>
      <c r="L16" s="18" t="s">
        <v>38</v>
      </c>
      <c r="M16" s="72"/>
      <c r="N16" s="21" t="s">
        <v>39</v>
      </c>
      <c r="Q16" s="49">
        <v>8</v>
      </c>
      <c r="R16" s="76"/>
      <c r="S16" s="77"/>
      <c r="T16" s="76"/>
      <c r="U16" s="77"/>
      <c r="V16" s="73"/>
      <c r="W16" s="43" t="s">
        <v>58</v>
      </c>
      <c r="X16" s="83" t="s">
        <v>36</v>
      </c>
      <c r="Y16" s="78"/>
      <c r="Z16" s="20" t="s">
        <v>37</v>
      </c>
      <c r="AA16" s="78"/>
      <c r="AB16" s="18" t="s">
        <v>38</v>
      </c>
      <c r="AC16" s="78"/>
      <c r="AD16" s="21" t="s">
        <v>39</v>
      </c>
    </row>
    <row r="17" spans="1:30" ht="28.5" customHeight="1">
      <c r="A17" s="49">
        <v>9</v>
      </c>
      <c r="B17" s="70"/>
      <c r="C17" s="71"/>
      <c r="D17" s="70"/>
      <c r="E17" s="71"/>
      <c r="F17" s="67"/>
      <c r="G17" s="43" t="s">
        <v>58</v>
      </c>
      <c r="H17" s="83" t="s">
        <v>36</v>
      </c>
      <c r="I17" s="72"/>
      <c r="J17" s="20" t="s">
        <v>37</v>
      </c>
      <c r="K17" s="72"/>
      <c r="L17" s="18" t="s">
        <v>38</v>
      </c>
      <c r="M17" s="72"/>
      <c r="N17" s="21" t="s">
        <v>39</v>
      </c>
      <c r="Q17" s="49">
        <v>9</v>
      </c>
      <c r="R17" s="76"/>
      <c r="S17" s="77"/>
      <c r="T17" s="76"/>
      <c r="U17" s="77"/>
      <c r="V17" s="73"/>
      <c r="W17" s="43" t="s">
        <v>58</v>
      </c>
      <c r="X17" s="83" t="s">
        <v>36</v>
      </c>
      <c r="Y17" s="78"/>
      <c r="Z17" s="20" t="s">
        <v>37</v>
      </c>
      <c r="AA17" s="78"/>
      <c r="AB17" s="18" t="s">
        <v>38</v>
      </c>
      <c r="AC17" s="78"/>
      <c r="AD17" s="21" t="s">
        <v>39</v>
      </c>
    </row>
    <row r="18" spans="1:30" ht="28.5" customHeight="1">
      <c r="A18" s="49">
        <v>10</v>
      </c>
      <c r="B18" s="70"/>
      <c r="C18" s="71"/>
      <c r="D18" s="70"/>
      <c r="E18" s="71"/>
      <c r="F18" s="67"/>
      <c r="G18" s="43" t="s">
        <v>58</v>
      </c>
      <c r="H18" s="83" t="s">
        <v>36</v>
      </c>
      <c r="I18" s="72"/>
      <c r="J18" s="20" t="s">
        <v>37</v>
      </c>
      <c r="K18" s="72"/>
      <c r="L18" s="18" t="s">
        <v>38</v>
      </c>
      <c r="M18" s="72"/>
      <c r="N18" s="21" t="s">
        <v>39</v>
      </c>
      <c r="Q18" s="49">
        <v>10</v>
      </c>
      <c r="R18" s="76"/>
      <c r="S18" s="77"/>
      <c r="T18" s="76"/>
      <c r="U18" s="77"/>
      <c r="V18" s="73"/>
      <c r="W18" s="43" t="s">
        <v>58</v>
      </c>
      <c r="X18" s="83" t="s">
        <v>36</v>
      </c>
      <c r="Y18" s="78"/>
      <c r="Z18" s="20" t="s">
        <v>37</v>
      </c>
      <c r="AA18" s="78"/>
      <c r="AB18" s="18" t="s">
        <v>38</v>
      </c>
      <c r="AC18" s="78"/>
      <c r="AD18" s="21" t="s">
        <v>39</v>
      </c>
    </row>
    <row r="19" spans="1:30" ht="28.5" customHeight="1">
      <c r="A19" s="49">
        <v>11</v>
      </c>
      <c r="B19" s="70"/>
      <c r="C19" s="71"/>
      <c r="D19" s="70"/>
      <c r="E19" s="71"/>
      <c r="F19" s="67"/>
      <c r="G19" s="43" t="s">
        <v>58</v>
      </c>
      <c r="H19" s="83" t="s">
        <v>36</v>
      </c>
      <c r="I19" s="72"/>
      <c r="J19" s="20" t="s">
        <v>37</v>
      </c>
      <c r="K19" s="72"/>
      <c r="L19" s="18" t="s">
        <v>38</v>
      </c>
      <c r="M19" s="72"/>
      <c r="N19" s="21" t="s">
        <v>39</v>
      </c>
      <c r="Q19" s="49">
        <v>11</v>
      </c>
      <c r="R19" s="76"/>
      <c r="S19" s="77"/>
      <c r="T19" s="76"/>
      <c r="U19" s="77"/>
      <c r="V19" s="73"/>
      <c r="W19" s="43" t="s">
        <v>58</v>
      </c>
      <c r="X19" s="83" t="s">
        <v>36</v>
      </c>
      <c r="Y19" s="78"/>
      <c r="Z19" s="20" t="s">
        <v>37</v>
      </c>
      <c r="AA19" s="78"/>
      <c r="AB19" s="18" t="s">
        <v>38</v>
      </c>
      <c r="AC19" s="78"/>
      <c r="AD19" s="21" t="s">
        <v>39</v>
      </c>
    </row>
    <row r="20" spans="1:30" ht="28.5" customHeight="1">
      <c r="A20" s="49">
        <v>12</v>
      </c>
      <c r="B20" s="70"/>
      <c r="C20" s="71"/>
      <c r="D20" s="70"/>
      <c r="E20" s="71"/>
      <c r="F20" s="67"/>
      <c r="G20" s="43" t="s">
        <v>58</v>
      </c>
      <c r="H20" s="83" t="s">
        <v>36</v>
      </c>
      <c r="I20" s="72"/>
      <c r="J20" s="20" t="s">
        <v>37</v>
      </c>
      <c r="K20" s="72"/>
      <c r="L20" s="18" t="s">
        <v>38</v>
      </c>
      <c r="M20" s="72"/>
      <c r="N20" s="21" t="s">
        <v>39</v>
      </c>
      <c r="Q20" s="49">
        <v>12</v>
      </c>
      <c r="R20" s="76"/>
      <c r="S20" s="77"/>
      <c r="T20" s="76"/>
      <c r="U20" s="77"/>
      <c r="V20" s="73"/>
      <c r="W20" s="43" t="s">
        <v>58</v>
      </c>
      <c r="X20" s="83" t="s">
        <v>36</v>
      </c>
      <c r="Y20" s="78"/>
      <c r="Z20" s="20" t="s">
        <v>37</v>
      </c>
      <c r="AA20" s="78"/>
      <c r="AB20" s="18" t="s">
        <v>38</v>
      </c>
      <c r="AC20" s="78"/>
      <c r="AD20" s="21" t="s">
        <v>39</v>
      </c>
    </row>
    <row r="21" spans="1:30" ht="28.5" customHeight="1">
      <c r="A21" s="49">
        <v>13</v>
      </c>
      <c r="B21" s="70"/>
      <c r="C21" s="71"/>
      <c r="D21" s="70"/>
      <c r="E21" s="71"/>
      <c r="F21" s="67"/>
      <c r="G21" s="43" t="s">
        <v>58</v>
      </c>
      <c r="H21" s="83" t="s">
        <v>36</v>
      </c>
      <c r="I21" s="72"/>
      <c r="J21" s="20" t="s">
        <v>37</v>
      </c>
      <c r="K21" s="72"/>
      <c r="L21" s="18" t="s">
        <v>38</v>
      </c>
      <c r="M21" s="72"/>
      <c r="N21" s="21" t="s">
        <v>39</v>
      </c>
      <c r="Q21" s="49">
        <v>13</v>
      </c>
      <c r="R21" s="76"/>
      <c r="S21" s="77"/>
      <c r="T21" s="76"/>
      <c r="U21" s="77"/>
      <c r="V21" s="73"/>
      <c r="W21" s="43" t="s">
        <v>58</v>
      </c>
      <c r="X21" s="83" t="s">
        <v>36</v>
      </c>
      <c r="Y21" s="78"/>
      <c r="Z21" s="20" t="s">
        <v>37</v>
      </c>
      <c r="AA21" s="78"/>
      <c r="AB21" s="18" t="s">
        <v>38</v>
      </c>
      <c r="AC21" s="78"/>
      <c r="AD21" s="21" t="s">
        <v>39</v>
      </c>
    </row>
    <row r="22" spans="1:30" ht="28.5" customHeight="1">
      <c r="A22" s="49">
        <v>14</v>
      </c>
      <c r="B22" s="70"/>
      <c r="C22" s="71"/>
      <c r="D22" s="70"/>
      <c r="E22" s="71"/>
      <c r="F22" s="67"/>
      <c r="G22" s="43" t="s">
        <v>58</v>
      </c>
      <c r="H22" s="83" t="s">
        <v>36</v>
      </c>
      <c r="I22" s="72"/>
      <c r="J22" s="20" t="s">
        <v>37</v>
      </c>
      <c r="K22" s="72"/>
      <c r="L22" s="18" t="s">
        <v>38</v>
      </c>
      <c r="M22" s="72"/>
      <c r="N22" s="21" t="s">
        <v>39</v>
      </c>
      <c r="Q22" s="49">
        <v>14</v>
      </c>
      <c r="R22" s="76"/>
      <c r="S22" s="77"/>
      <c r="T22" s="76"/>
      <c r="U22" s="77"/>
      <c r="V22" s="73"/>
      <c r="W22" s="43" t="s">
        <v>58</v>
      </c>
      <c r="X22" s="83" t="s">
        <v>36</v>
      </c>
      <c r="Y22" s="78"/>
      <c r="Z22" s="20" t="s">
        <v>37</v>
      </c>
      <c r="AA22" s="78"/>
      <c r="AB22" s="18" t="s">
        <v>38</v>
      </c>
      <c r="AC22" s="78"/>
      <c r="AD22" s="21" t="s">
        <v>39</v>
      </c>
    </row>
    <row r="23" spans="1:30" ht="28.5" customHeight="1">
      <c r="A23" s="49">
        <v>15</v>
      </c>
      <c r="B23" s="70"/>
      <c r="C23" s="71"/>
      <c r="D23" s="70"/>
      <c r="E23" s="71"/>
      <c r="F23" s="67"/>
      <c r="G23" s="43" t="s">
        <v>58</v>
      </c>
      <c r="H23" s="83" t="s">
        <v>36</v>
      </c>
      <c r="I23" s="72"/>
      <c r="J23" s="20" t="s">
        <v>37</v>
      </c>
      <c r="K23" s="72"/>
      <c r="L23" s="18" t="s">
        <v>38</v>
      </c>
      <c r="M23" s="72"/>
      <c r="N23" s="21" t="s">
        <v>39</v>
      </c>
      <c r="Q23" s="49">
        <v>15</v>
      </c>
      <c r="R23" s="76"/>
      <c r="S23" s="77"/>
      <c r="T23" s="76"/>
      <c r="U23" s="77"/>
      <c r="V23" s="73"/>
      <c r="W23" s="43" t="s">
        <v>58</v>
      </c>
      <c r="X23" s="83" t="s">
        <v>36</v>
      </c>
      <c r="Y23" s="78"/>
      <c r="Z23" s="20" t="s">
        <v>37</v>
      </c>
      <c r="AA23" s="78"/>
      <c r="AB23" s="18" t="s">
        <v>38</v>
      </c>
      <c r="AC23" s="78"/>
      <c r="AD23" s="21" t="s">
        <v>39</v>
      </c>
    </row>
    <row r="24" spans="1:30" ht="28.5" customHeight="1">
      <c r="A24" s="49">
        <v>16</v>
      </c>
      <c r="B24" s="70"/>
      <c r="C24" s="71"/>
      <c r="D24" s="70"/>
      <c r="E24" s="71"/>
      <c r="F24" s="67"/>
      <c r="G24" s="43" t="s">
        <v>58</v>
      </c>
      <c r="H24" s="83" t="s">
        <v>36</v>
      </c>
      <c r="I24" s="72"/>
      <c r="J24" s="20" t="s">
        <v>37</v>
      </c>
      <c r="K24" s="72"/>
      <c r="L24" s="18" t="s">
        <v>38</v>
      </c>
      <c r="M24" s="72"/>
      <c r="N24" s="21" t="s">
        <v>39</v>
      </c>
      <c r="Q24" s="49">
        <v>16</v>
      </c>
      <c r="R24" s="76"/>
      <c r="S24" s="77"/>
      <c r="T24" s="76"/>
      <c r="U24" s="77"/>
      <c r="V24" s="73"/>
      <c r="W24" s="43" t="s">
        <v>58</v>
      </c>
      <c r="X24" s="83" t="s">
        <v>36</v>
      </c>
      <c r="Y24" s="78"/>
      <c r="Z24" s="20" t="s">
        <v>37</v>
      </c>
      <c r="AA24" s="78"/>
      <c r="AB24" s="18" t="s">
        <v>38</v>
      </c>
      <c r="AC24" s="78"/>
      <c r="AD24" s="21" t="s">
        <v>39</v>
      </c>
    </row>
    <row r="25" spans="1:30" ht="28.5" customHeight="1">
      <c r="A25" s="49">
        <v>17</v>
      </c>
      <c r="B25" s="70"/>
      <c r="C25" s="71"/>
      <c r="D25" s="70"/>
      <c r="E25" s="71"/>
      <c r="F25" s="67"/>
      <c r="G25" s="43" t="s">
        <v>58</v>
      </c>
      <c r="H25" s="83" t="s">
        <v>36</v>
      </c>
      <c r="I25" s="72"/>
      <c r="J25" s="20" t="s">
        <v>37</v>
      </c>
      <c r="K25" s="72"/>
      <c r="L25" s="18" t="s">
        <v>38</v>
      </c>
      <c r="M25" s="72"/>
      <c r="N25" s="21" t="s">
        <v>39</v>
      </c>
      <c r="Q25" s="49">
        <v>17</v>
      </c>
      <c r="R25" s="76"/>
      <c r="S25" s="77"/>
      <c r="T25" s="76"/>
      <c r="U25" s="77"/>
      <c r="V25" s="73"/>
      <c r="W25" s="43" t="s">
        <v>58</v>
      </c>
      <c r="X25" s="83" t="s">
        <v>36</v>
      </c>
      <c r="Y25" s="78"/>
      <c r="Z25" s="20" t="s">
        <v>37</v>
      </c>
      <c r="AA25" s="78"/>
      <c r="AB25" s="18" t="s">
        <v>38</v>
      </c>
      <c r="AC25" s="78"/>
      <c r="AD25" s="21" t="s">
        <v>39</v>
      </c>
    </row>
    <row r="26" spans="1:30" ht="28.5" customHeight="1">
      <c r="A26" s="49">
        <v>18</v>
      </c>
      <c r="B26" s="70"/>
      <c r="C26" s="71"/>
      <c r="D26" s="70"/>
      <c r="E26" s="71"/>
      <c r="F26" s="67"/>
      <c r="G26" s="43" t="s">
        <v>58</v>
      </c>
      <c r="H26" s="83" t="s">
        <v>36</v>
      </c>
      <c r="I26" s="72"/>
      <c r="J26" s="20" t="s">
        <v>37</v>
      </c>
      <c r="K26" s="72"/>
      <c r="L26" s="18" t="s">
        <v>38</v>
      </c>
      <c r="M26" s="72"/>
      <c r="N26" s="21" t="s">
        <v>39</v>
      </c>
      <c r="Q26" s="49">
        <v>18</v>
      </c>
      <c r="R26" s="76"/>
      <c r="S26" s="77"/>
      <c r="T26" s="76"/>
      <c r="U26" s="77"/>
      <c r="V26" s="73"/>
      <c r="W26" s="43" t="s">
        <v>58</v>
      </c>
      <c r="X26" s="83" t="s">
        <v>36</v>
      </c>
      <c r="Y26" s="78"/>
      <c r="Z26" s="20" t="s">
        <v>37</v>
      </c>
      <c r="AA26" s="78"/>
      <c r="AB26" s="18" t="s">
        <v>38</v>
      </c>
      <c r="AC26" s="78"/>
      <c r="AD26" s="21" t="s">
        <v>39</v>
      </c>
    </row>
    <row r="27" spans="1:30" ht="28.5" customHeight="1">
      <c r="A27" s="49">
        <v>19</v>
      </c>
      <c r="B27" s="70"/>
      <c r="C27" s="71"/>
      <c r="D27" s="70"/>
      <c r="E27" s="71"/>
      <c r="F27" s="67"/>
      <c r="G27" s="43" t="s">
        <v>58</v>
      </c>
      <c r="H27" s="83" t="s">
        <v>36</v>
      </c>
      <c r="I27" s="72"/>
      <c r="J27" s="20" t="s">
        <v>37</v>
      </c>
      <c r="K27" s="72"/>
      <c r="L27" s="18" t="s">
        <v>38</v>
      </c>
      <c r="M27" s="72"/>
      <c r="N27" s="21" t="s">
        <v>39</v>
      </c>
      <c r="Q27" s="49">
        <v>19</v>
      </c>
      <c r="R27" s="76"/>
      <c r="S27" s="77"/>
      <c r="T27" s="76"/>
      <c r="U27" s="77"/>
      <c r="V27" s="73"/>
      <c r="W27" s="43" t="s">
        <v>58</v>
      </c>
      <c r="X27" s="83" t="s">
        <v>36</v>
      </c>
      <c r="Y27" s="78"/>
      <c r="Z27" s="20" t="s">
        <v>37</v>
      </c>
      <c r="AA27" s="78"/>
      <c r="AB27" s="18" t="s">
        <v>38</v>
      </c>
      <c r="AC27" s="78"/>
      <c r="AD27" s="21" t="s">
        <v>39</v>
      </c>
    </row>
    <row r="28" spans="1:30" ht="28.5" customHeight="1">
      <c r="A28" s="49">
        <v>20</v>
      </c>
      <c r="B28" s="70"/>
      <c r="C28" s="71"/>
      <c r="D28" s="70"/>
      <c r="E28" s="71"/>
      <c r="F28" s="67"/>
      <c r="G28" s="43" t="s">
        <v>58</v>
      </c>
      <c r="H28" s="83" t="s">
        <v>36</v>
      </c>
      <c r="I28" s="72"/>
      <c r="J28" s="20" t="s">
        <v>37</v>
      </c>
      <c r="K28" s="72"/>
      <c r="L28" s="18" t="s">
        <v>38</v>
      </c>
      <c r="M28" s="72"/>
      <c r="N28" s="21" t="s">
        <v>39</v>
      </c>
      <c r="Q28" s="49">
        <v>20</v>
      </c>
      <c r="R28" s="76"/>
      <c r="S28" s="77"/>
      <c r="T28" s="76"/>
      <c r="U28" s="77"/>
      <c r="V28" s="73"/>
      <c r="W28" s="43" t="s">
        <v>58</v>
      </c>
      <c r="X28" s="83" t="s">
        <v>36</v>
      </c>
      <c r="Y28" s="78"/>
      <c r="Z28" s="20" t="s">
        <v>37</v>
      </c>
      <c r="AA28" s="78"/>
      <c r="AB28" s="18" t="s">
        <v>38</v>
      </c>
      <c r="AC28" s="78"/>
      <c r="AD28" s="21" t="s">
        <v>39</v>
      </c>
    </row>
    <row r="29" spans="1:30" ht="28.5" customHeight="1">
      <c r="A29" s="49">
        <v>21</v>
      </c>
      <c r="B29" s="70"/>
      <c r="C29" s="71"/>
      <c r="D29" s="70"/>
      <c r="E29" s="71"/>
      <c r="F29" s="67"/>
      <c r="G29" s="43" t="s">
        <v>58</v>
      </c>
      <c r="H29" s="83" t="s">
        <v>36</v>
      </c>
      <c r="I29" s="72"/>
      <c r="J29" s="20" t="s">
        <v>37</v>
      </c>
      <c r="K29" s="72"/>
      <c r="L29" s="18" t="s">
        <v>38</v>
      </c>
      <c r="M29" s="72"/>
      <c r="N29" s="21" t="s">
        <v>39</v>
      </c>
      <c r="Q29" s="49">
        <v>21</v>
      </c>
      <c r="R29" s="76"/>
      <c r="S29" s="77"/>
      <c r="T29" s="76"/>
      <c r="U29" s="77"/>
      <c r="V29" s="73"/>
      <c r="W29" s="43" t="s">
        <v>58</v>
      </c>
      <c r="X29" s="83" t="s">
        <v>36</v>
      </c>
      <c r="Y29" s="78"/>
      <c r="Z29" s="20" t="s">
        <v>37</v>
      </c>
      <c r="AA29" s="78"/>
      <c r="AB29" s="18" t="s">
        <v>38</v>
      </c>
      <c r="AC29" s="78"/>
      <c r="AD29" s="21" t="s">
        <v>39</v>
      </c>
    </row>
    <row r="30" spans="1:30" ht="28.5" customHeight="1">
      <c r="A30" s="49">
        <v>22</v>
      </c>
      <c r="B30" s="70"/>
      <c r="C30" s="71"/>
      <c r="D30" s="70"/>
      <c r="E30" s="71"/>
      <c r="F30" s="67"/>
      <c r="G30" s="43" t="s">
        <v>58</v>
      </c>
      <c r="H30" s="83" t="s">
        <v>36</v>
      </c>
      <c r="I30" s="72"/>
      <c r="J30" s="20" t="s">
        <v>37</v>
      </c>
      <c r="K30" s="72"/>
      <c r="L30" s="18" t="s">
        <v>38</v>
      </c>
      <c r="M30" s="72"/>
      <c r="N30" s="21" t="s">
        <v>39</v>
      </c>
      <c r="Q30" s="49">
        <v>22</v>
      </c>
      <c r="R30" s="76"/>
      <c r="S30" s="77"/>
      <c r="T30" s="76"/>
      <c r="U30" s="77"/>
      <c r="V30" s="73"/>
      <c r="W30" s="43" t="s">
        <v>58</v>
      </c>
      <c r="X30" s="83" t="s">
        <v>36</v>
      </c>
      <c r="Y30" s="78"/>
      <c r="Z30" s="20" t="s">
        <v>37</v>
      </c>
      <c r="AA30" s="78"/>
      <c r="AB30" s="18" t="s">
        <v>38</v>
      </c>
      <c r="AC30" s="78"/>
      <c r="AD30" s="21" t="s">
        <v>39</v>
      </c>
    </row>
    <row r="32" spans="1:30" ht="30" hidden="1" customHeight="1"/>
    <row r="33" spans="1:20" ht="30" hidden="1" customHeight="1">
      <c r="A33" s="84" t="s">
        <v>51</v>
      </c>
      <c r="B33" s="85" t="s">
        <v>65</v>
      </c>
      <c r="C33" s="86" t="s">
        <v>66</v>
      </c>
      <c r="D33" s="87" t="s">
        <v>67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4" t="s">
        <v>51</v>
      </c>
      <c r="R33" s="85" t="s">
        <v>65</v>
      </c>
      <c r="S33" s="86" t="s">
        <v>66</v>
      </c>
      <c r="T33" s="87" t="s">
        <v>67</v>
      </c>
    </row>
    <row r="34" spans="1:20" ht="30" hidden="1" customHeight="1">
      <c r="A34" s="84">
        <v>1</v>
      </c>
      <c r="B34" s="47">
        <f>LEN(B9)+LEN(C9)</f>
        <v>0</v>
      </c>
      <c r="C34" s="89" t="str">
        <f>IF(B34=0,"",IF(B34=2,B9&amp;"　　"&amp;C9,IF(B34=3,B9&amp;"　"&amp;C9,B9&amp;C9)))</f>
        <v/>
      </c>
      <c r="D34" s="90" t="str">
        <f>IF(B34=0,"",D9&amp;"　"&amp;E9)</f>
        <v/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4">
        <v>1</v>
      </c>
      <c r="R34" s="47">
        <f>LEN(R9)+LEN(S9)</f>
        <v>0</v>
      </c>
      <c r="S34" s="89" t="str">
        <f>IF(R34=0,"",IF(R34=2,R9&amp;"　　"&amp;S9,IF(R34=3,R9&amp;"　"&amp;S9,R9&amp;S9)))</f>
        <v/>
      </c>
      <c r="T34" s="90" t="str">
        <f>IF(R34=0,"",T9&amp;"　"&amp;U9)</f>
        <v/>
      </c>
    </row>
    <row r="35" spans="1:20" ht="30" hidden="1" customHeight="1">
      <c r="A35" s="84">
        <v>2</v>
      </c>
      <c r="B35" s="47">
        <f t="shared" ref="B35:B55" si="0">LEN(B10)+LEN(C10)</f>
        <v>0</v>
      </c>
      <c r="C35" s="89" t="str">
        <f t="shared" ref="C35:C55" si="1">IF(B35=0,"",IF(B35=2,B10&amp;"　　"&amp;C10,IF(B35=3,B10&amp;"　"&amp;C10,B10&amp;C10)))</f>
        <v/>
      </c>
      <c r="D35" s="90" t="str">
        <f t="shared" ref="D35:D55" si="2">IF(B35=0,"",D10&amp;"　"&amp;E10)</f>
        <v/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4">
        <v>2</v>
      </c>
      <c r="R35" s="47">
        <f t="shared" ref="R35:R55" si="3">LEN(R10)+LEN(S10)</f>
        <v>0</v>
      </c>
      <c r="S35" s="89" t="str">
        <f t="shared" ref="S35:S55" si="4">IF(R35=0,"",IF(R35=2,R10&amp;"　　"&amp;S10,IF(R35=3,R10&amp;"　"&amp;S10,R10&amp;S10)))</f>
        <v/>
      </c>
      <c r="T35" s="90" t="str">
        <f t="shared" ref="T35:T55" si="5">IF(R35=0,"",T10&amp;"　"&amp;U10)</f>
        <v/>
      </c>
    </row>
    <row r="36" spans="1:20" ht="30" hidden="1" customHeight="1">
      <c r="A36" s="84">
        <v>3</v>
      </c>
      <c r="B36" s="47">
        <f t="shared" si="0"/>
        <v>0</v>
      </c>
      <c r="C36" s="89" t="str">
        <f t="shared" si="1"/>
        <v/>
      </c>
      <c r="D36" s="90" t="str">
        <f t="shared" si="2"/>
        <v/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4">
        <v>3</v>
      </c>
      <c r="R36" s="47">
        <f t="shared" si="3"/>
        <v>0</v>
      </c>
      <c r="S36" s="89" t="str">
        <f t="shared" si="4"/>
        <v/>
      </c>
      <c r="T36" s="90" t="str">
        <f t="shared" si="5"/>
        <v/>
      </c>
    </row>
    <row r="37" spans="1:20" ht="30" hidden="1" customHeight="1">
      <c r="A37" s="84">
        <v>4</v>
      </c>
      <c r="B37" s="47">
        <f t="shared" si="0"/>
        <v>0</v>
      </c>
      <c r="C37" s="89" t="str">
        <f t="shared" si="1"/>
        <v/>
      </c>
      <c r="D37" s="90" t="str">
        <f t="shared" si="2"/>
        <v/>
      </c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4">
        <v>4</v>
      </c>
      <c r="R37" s="47">
        <f t="shared" si="3"/>
        <v>0</v>
      </c>
      <c r="S37" s="89" t="str">
        <f t="shared" si="4"/>
        <v/>
      </c>
      <c r="T37" s="90" t="str">
        <f t="shared" si="5"/>
        <v/>
      </c>
    </row>
    <row r="38" spans="1:20" ht="30" hidden="1" customHeight="1">
      <c r="A38" s="84">
        <v>5</v>
      </c>
      <c r="B38" s="47">
        <f t="shared" si="0"/>
        <v>0</v>
      </c>
      <c r="C38" s="89" t="str">
        <f t="shared" si="1"/>
        <v/>
      </c>
      <c r="D38" s="90" t="str">
        <f t="shared" si="2"/>
        <v/>
      </c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4">
        <v>5</v>
      </c>
      <c r="R38" s="47">
        <f t="shared" si="3"/>
        <v>0</v>
      </c>
      <c r="S38" s="89" t="str">
        <f t="shared" si="4"/>
        <v/>
      </c>
      <c r="T38" s="90" t="str">
        <f t="shared" si="5"/>
        <v/>
      </c>
    </row>
    <row r="39" spans="1:20" ht="30" hidden="1" customHeight="1">
      <c r="A39" s="84">
        <v>6</v>
      </c>
      <c r="B39" s="47">
        <f t="shared" si="0"/>
        <v>0</v>
      </c>
      <c r="C39" s="89" t="str">
        <f t="shared" si="1"/>
        <v/>
      </c>
      <c r="D39" s="90" t="str">
        <f t="shared" si="2"/>
        <v/>
      </c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4">
        <v>6</v>
      </c>
      <c r="R39" s="47">
        <f t="shared" si="3"/>
        <v>0</v>
      </c>
      <c r="S39" s="89" t="str">
        <f t="shared" si="4"/>
        <v/>
      </c>
      <c r="T39" s="90" t="str">
        <f t="shared" si="5"/>
        <v/>
      </c>
    </row>
    <row r="40" spans="1:20" ht="30" hidden="1" customHeight="1">
      <c r="A40" s="84">
        <v>7</v>
      </c>
      <c r="B40" s="47">
        <f t="shared" si="0"/>
        <v>0</v>
      </c>
      <c r="C40" s="89" t="str">
        <f t="shared" si="1"/>
        <v/>
      </c>
      <c r="D40" s="90" t="str">
        <f t="shared" si="2"/>
        <v/>
      </c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4">
        <v>7</v>
      </c>
      <c r="R40" s="47">
        <f t="shared" si="3"/>
        <v>0</v>
      </c>
      <c r="S40" s="89" t="str">
        <f t="shared" si="4"/>
        <v/>
      </c>
      <c r="T40" s="90" t="str">
        <f t="shared" si="5"/>
        <v/>
      </c>
    </row>
    <row r="41" spans="1:20" ht="30" hidden="1" customHeight="1">
      <c r="A41" s="84">
        <v>8</v>
      </c>
      <c r="B41" s="47">
        <f t="shared" si="0"/>
        <v>0</v>
      </c>
      <c r="C41" s="89" t="str">
        <f t="shared" si="1"/>
        <v/>
      </c>
      <c r="D41" s="90" t="str">
        <f t="shared" si="2"/>
        <v/>
      </c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4">
        <v>8</v>
      </c>
      <c r="R41" s="47">
        <f t="shared" si="3"/>
        <v>0</v>
      </c>
      <c r="S41" s="89" t="str">
        <f t="shared" si="4"/>
        <v/>
      </c>
      <c r="T41" s="90" t="str">
        <f t="shared" si="5"/>
        <v/>
      </c>
    </row>
    <row r="42" spans="1:20" ht="30" hidden="1" customHeight="1">
      <c r="A42" s="84">
        <v>9</v>
      </c>
      <c r="B42" s="47">
        <f t="shared" si="0"/>
        <v>0</v>
      </c>
      <c r="C42" s="89" t="str">
        <f t="shared" si="1"/>
        <v/>
      </c>
      <c r="D42" s="90" t="str">
        <f t="shared" si="2"/>
        <v/>
      </c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4">
        <v>9</v>
      </c>
      <c r="R42" s="47">
        <f t="shared" si="3"/>
        <v>0</v>
      </c>
      <c r="S42" s="89" t="str">
        <f t="shared" si="4"/>
        <v/>
      </c>
      <c r="T42" s="90" t="str">
        <f t="shared" si="5"/>
        <v/>
      </c>
    </row>
    <row r="43" spans="1:20" ht="30" hidden="1" customHeight="1">
      <c r="A43" s="84">
        <v>10</v>
      </c>
      <c r="B43" s="47">
        <f t="shared" si="0"/>
        <v>0</v>
      </c>
      <c r="C43" s="89" t="str">
        <f t="shared" si="1"/>
        <v/>
      </c>
      <c r="D43" s="90" t="str">
        <f t="shared" si="2"/>
        <v/>
      </c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4">
        <v>10</v>
      </c>
      <c r="R43" s="47">
        <f t="shared" si="3"/>
        <v>0</v>
      </c>
      <c r="S43" s="89" t="str">
        <f t="shared" si="4"/>
        <v/>
      </c>
      <c r="T43" s="90" t="str">
        <f t="shared" si="5"/>
        <v/>
      </c>
    </row>
    <row r="44" spans="1:20" ht="30" hidden="1" customHeight="1">
      <c r="A44" s="84">
        <v>11</v>
      </c>
      <c r="B44" s="47">
        <f t="shared" si="0"/>
        <v>0</v>
      </c>
      <c r="C44" s="89" t="str">
        <f t="shared" si="1"/>
        <v/>
      </c>
      <c r="D44" s="90" t="str">
        <f t="shared" si="2"/>
        <v/>
      </c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4">
        <v>11</v>
      </c>
      <c r="R44" s="47">
        <f t="shared" si="3"/>
        <v>0</v>
      </c>
      <c r="S44" s="89" t="str">
        <f t="shared" si="4"/>
        <v/>
      </c>
      <c r="T44" s="90" t="str">
        <f t="shared" si="5"/>
        <v/>
      </c>
    </row>
    <row r="45" spans="1:20" ht="30" hidden="1" customHeight="1">
      <c r="A45" s="84">
        <v>12</v>
      </c>
      <c r="B45" s="47">
        <f t="shared" si="0"/>
        <v>0</v>
      </c>
      <c r="C45" s="89" t="str">
        <f t="shared" si="1"/>
        <v/>
      </c>
      <c r="D45" s="90" t="str">
        <f t="shared" si="2"/>
        <v/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4">
        <v>12</v>
      </c>
      <c r="R45" s="47">
        <f t="shared" si="3"/>
        <v>0</v>
      </c>
      <c r="S45" s="89" t="str">
        <f t="shared" si="4"/>
        <v/>
      </c>
      <c r="T45" s="90" t="str">
        <f t="shared" si="5"/>
        <v/>
      </c>
    </row>
    <row r="46" spans="1:20" ht="30" hidden="1" customHeight="1">
      <c r="A46" s="84">
        <v>13</v>
      </c>
      <c r="B46" s="47">
        <f t="shared" si="0"/>
        <v>0</v>
      </c>
      <c r="C46" s="89" t="str">
        <f t="shared" si="1"/>
        <v/>
      </c>
      <c r="D46" s="90" t="str">
        <f t="shared" si="2"/>
        <v/>
      </c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4">
        <v>13</v>
      </c>
      <c r="R46" s="47">
        <f t="shared" si="3"/>
        <v>0</v>
      </c>
      <c r="S46" s="89" t="str">
        <f t="shared" si="4"/>
        <v/>
      </c>
      <c r="T46" s="90" t="str">
        <f t="shared" si="5"/>
        <v/>
      </c>
    </row>
    <row r="47" spans="1:20" ht="30" hidden="1" customHeight="1">
      <c r="A47" s="84">
        <v>14</v>
      </c>
      <c r="B47" s="47">
        <f t="shared" si="0"/>
        <v>0</v>
      </c>
      <c r="C47" s="89" t="str">
        <f t="shared" si="1"/>
        <v/>
      </c>
      <c r="D47" s="90" t="str">
        <f t="shared" si="2"/>
        <v/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4">
        <v>14</v>
      </c>
      <c r="R47" s="47">
        <f t="shared" si="3"/>
        <v>0</v>
      </c>
      <c r="S47" s="89" t="str">
        <f t="shared" si="4"/>
        <v/>
      </c>
      <c r="T47" s="90" t="str">
        <f t="shared" si="5"/>
        <v/>
      </c>
    </row>
    <row r="48" spans="1:20" ht="30" hidden="1" customHeight="1">
      <c r="A48" s="84">
        <v>15</v>
      </c>
      <c r="B48" s="47">
        <f t="shared" si="0"/>
        <v>0</v>
      </c>
      <c r="C48" s="89" t="str">
        <f t="shared" si="1"/>
        <v/>
      </c>
      <c r="D48" s="90" t="str">
        <f t="shared" si="2"/>
        <v/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4">
        <v>15</v>
      </c>
      <c r="R48" s="47">
        <f t="shared" si="3"/>
        <v>0</v>
      </c>
      <c r="S48" s="89" t="str">
        <f t="shared" si="4"/>
        <v/>
      </c>
      <c r="T48" s="90" t="str">
        <f t="shared" si="5"/>
        <v/>
      </c>
    </row>
    <row r="49" spans="1:20" ht="30" hidden="1" customHeight="1">
      <c r="A49" s="84">
        <v>16</v>
      </c>
      <c r="B49" s="47">
        <f t="shared" si="0"/>
        <v>0</v>
      </c>
      <c r="C49" s="89" t="str">
        <f t="shared" si="1"/>
        <v/>
      </c>
      <c r="D49" s="90" t="str">
        <f t="shared" si="2"/>
        <v/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4">
        <v>16</v>
      </c>
      <c r="R49" s="47">
        <f t="shared" si="3"/>
        <v>0</v>
      </c>
      <c r="S49" s="89" t="str">
        <f t="shared" si="4"/>
        <v/>
      </c>
      <c r="T49" s="90" t="str">
        <f t="shared" si="5"/>
        <v/>
      </c>
    </row>
    <row r="50" spans="1:20" ht="30" hidden="1" customHeight="1">
      <c r="A50" s="84">
        <v>17</v>
      </c>
      <c r="B50" s="47">
        <f t="shared" si="0"/>
        <v>0</v>
      </c>
      <c r="C50" s="89" t="str">
        <f t="shared" si="1"/>
        <v/>
      </c>
      <c r="D50" s="90" t="str">
        <f t="shared" si="2"/>
        <v/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4">
        <v>17</v>
      </c>
      <c r="R50" s="47">
        <f t="shared" si="3"/>
        <v>0</v>
      </c>
      <c r="S50" s="89" t="str">
        <f t="shared" si="4"/>
        <v/>
      </c>
      <c r="T50" s="90" t="str">
        <f t="shared" si="5"/>
        <v/>
      </c>
    </row>
    <row r="51" spans="1:20" ht="30" hidden="1" customHeight="1">
      <c r="A51" s="84">
        <v>18</v>
      </c>
      <c r="B51" s="47">
        <f t="shared" si="0"/>
        <v>0</v>
      </c>
      <c r="C51" s="89" t="str">
        <f t="shared" si="1"/>
        <v/>
      </c>
      <c r="D51" s="90" t="str">
        <f t="shared" si="2"/>
        <v/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4">
        <v>18</v>
      </c>
      <c r="R51" s="47">
        <f t="shared" si="3"/>
        <v>0</v>
      </c>
      <c r="S51" s="89" t="str">
        <f t="shared" si="4"/>
        <v/>
      </c>
      <c r="T51" s="90" t="str">
        <f t="shared" si="5"/>
        <v/>
      </c>
    </row>
    <row r="52" spans="1:20" ht="30" hidden="1" customHeight="1">
      <c r="A52" s="84">
        <v>19</v>
      </c>
      <c r="B52" s="47">
        <f t="shared" si="0"/>
        <v>0</v>
      </c>
      <c r="C52" s="89" t="str">
        <f t="shared" si="1"/>
        <v/>
      </c>
      <c r="D52" s="90" t="str">
        <f t="shared" si="2"/>
        <v/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4">
        <v>19</v>
      </c>
      <c r="R52" s="47">
        <f t="shared" si="3"/>
        <v>0</v>
      </c>
      <c r="S52" s="89" t="str">
        <f t="shared" si="4"/>
        <v/>
      </c>
      <c r="T52" s="90" t="str">
        <f t="shared" si="5"/>
        <v/>
      </c>
    </row>
    <row r="53" spans="1:20" ht="30" hidden="1" customHeight="1">
      <c r="A53" s="84">
        <v>20</v>
      </c>
      <c r="B53" s="47">
        <f t="shared" si="0"/>
        <v>0</v>
      </c>
      <c r="C53" s="89" t="str">
        <f t="shared" si="1"/>
        <v/>
      </c>
      <c r="D53" s="90" t="str">
        <f t="shared" si="2"/>
        <v/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4">
        <v>20</v>
      </c>
      <c r="R53" s="47">
        <f t="shared" si="3"/>
        <v>0</v>
      </c>
      <c r="S53" s="89" t="str">
        <f t="shared" si="4"/>
        <v/>
      </c>
      <c r="T53" s="90" t="str">
        <f t="shared" si="5"/>
        <v/>
      </c>
    </row>
    <row r="54" spans="1:20" ht="30" hidden="1" customHeight="1">
      <c r="A54" s="84">
        <v>21</v>
      </c>
      <c r="B54" s="47">
        <f t="shared" si="0"/>
        <v>0</v>
      </c>
      <c r="C54" s="89" t="str">
        <f t="shared" si="1"/>
        <v/>
      </c>
      <c r="D54" s="90" t="str">
        <f t="shared" si="2"/>
        <v/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4">
        <v>21</v>
      </c>
      <c r="R54" s="47">
        <f t="shared" si="3"/>
        <v>0</v>
      </c>
      <c r="S54" s="89" t="str">
        <f t="shared" si="4"/>
        <v/>
      </c>
      <c r="T54" s="90" t="str">
        <f t="shared" si="5"/>
        <v/>
      </c>
    </row>
    <row r="55" spans="1:20" ht="30" hidden="1" customHeight="1">
      <c r="A55" s="84">
        <v>22</v>
      </c>
      <c r="B55" s="47">
        <f t="shared" si="0"/>
        <v>0</v>
      </c>
      <c r="C55" s="89" t="str">
        <f t="shared" si="1"/>
        <v/>
      </c>
      <c r="D55" s="90" t="str">
        <f t="shared" si="2"/>
        <v/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4">
        <v>22</v>
      </c>
      <c r="R55" s="47">
        <f t="shared" si="3"/>
        <v>0</v>
      </c>
      <c r="S55" s="89" t="str">
        <f t="shared" si="4"/>
        <v/>
      </c>
      <c r="T55" s="90" t="str">
        <f t="shared" si="5"/>
        <v/>
      </c>
    </row>
    <row r="56" spans="1:20" ht="30" hidden="1" customHeight="1"/>
  </sheetData>
  <sheetProtection sheet="1" objects="1" scenarios="1" selectLockedCells="1"/>
  <mergeCells count="17">
    <mergeCell ref="Q7:Q8"/>
    <mergeCell ref="R7:S7"/>
    <mergeCell ref="T7:U7"/>
    <mergeCell ref="V7:W8"/>
    <mergeCell ref="X7:AD8"/>
    <mergeCell ref="A3:B3"/>
    <mergeCell ref="H3:J3"/>
    <mergeCell ref="K3:L3"/>
    <mergeCell ref="M3:O3"/>
    <mergeCell ref="P3:Q3"/>
    <mergeCell ref="E3:G3"/>
    <mergeCell ref="C3:D3"/>
    <mergeCell ref="B7:C7"/>
    <mergeCell ref="D7:E7"/>
    <mergeCell ref="F7:G8"/>
    <mergeCell ref="H7:N8"/>
    <mergeCell ref="A7:A8"/>
  </mergeCells>
  <phoneticPr fontId="5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32"/>
  <sheetViews>
    <sheetView zoomScaleNormal="100" workbookViewId="0">
      <selection activeCell="L9" sqref="L9:M9"/>
    </sheetView>
  </sheetViews>
  <sheetFormatPr defaultColWidth="3.625" defaultRowHeight="18" customHeight="1"/>
  <cols>
    <col min="1" max="2" width="3.625" style="1" customWidth="1"/>
    <col min="3" max="3" width="16.625" style="1" customWidth="1"/>
    <col min="4" max="25" width="3.625" style="1"/>
    <col min="26" max="38" width="3.625" style="59"/>
    <col min="39" max="256" width="3.625" style="1"/>
    <col min="257" max="258" width="3.625" style="1" customWidth="1"/>
    <col min="259" max="259" width="16.625" style="1" customWidth="1"/>
    <col min="260" max="512" width="3.625" style="1"/>
    <col min="513" max="514" width="3.625" style="1" customWidth="1"/>
    <col min="515" max="515" width="16.625" style="1" customWidth="1"/>
    <col min="516" max="768" width="3.625" style="1"/>
    <col min="769" max="770" width="3.625" style="1" customWidth="1"/>
    <col min="771" max="771" width="16.625" style="1" customWidth="1"/>
    <col min="772" max="1024" width="3.625" style="1"/>
    <col min="1025" max="1026" width="3.625" style="1" customWidth="1"/>
    <col min="1027" max="1027" width="16.625" style="1" customWidth="1"/>
    <col min="1028" max="1280" width="3.625" style="1"/>
    <col min="1281" max="1282" width="3.625" style="1" customWidth="1"/>
    <col min="1283" max="1283" width="16.625" style="1" customWidth="1"/>
    <col min="1284" max="1536" width="3.625" style="1"/>
    <col min="1537" max="1538" width="3.625" style="1" customWidth="1"/>
    <col min="1539" max="1539" width="16.625" style="1" customWidth="1"/>
    <col min="1540" max="1792" width="3.625" style="1"/>
    <col min="1793" max="1794" width="3.625" style="1" customWidth="1"/>
    <col min="1795" max="1795" width="16.625" style="1" customWidth="1"/>
    <col min="1796" max="2048" width="3.625" style="1"/>
    <col min="2049" max="2050" width="3.625" style="1" customWidth="1"/>
    <col min="2051" max="2051" width="16.625" style="1" customWidth="1"/>
    <col min="2052" max="2304" width="3.625" style="1"/>
    <col min="2305" max="2306" width="3.625" style="1" customWidth="1"/>
    <col min="2307" max="2307" width="16.625" style="1" customWidth="1"/>
    <col min="2308" max="2560" width="3.625" style="1"/>
    <col min="2561" max="2562" width="3.625" style="1" customWidth="1"/>
    <col min="2563" max="2563" width="16.625" style="1" customWidth="1"/>
    <col min="2564" max="2816" width="3.625" style="1"/>
    <col min="2817" max="2818" width="3.625" style="1" customWidth="1"/>
    <col min="2819" max="2819" width="16.625" style="1" customWidth="1"/>
    <col min="2820" max="3072" width="3.625" style="1"/>
    <col min="3073" max="3074" width="3.625" style="1" customWidth="1"/>
    <col min="3075" max="3075" width="16.625" style="1" customWidth="1"/>
    <col min="3076" max="3328" width="3.625" style="1"/>
    <col min="3329" max="3330" width="3.625" style="1" customWidth="1"/>
    <col min="3331" max="3331" width="16.625" style="1" customWidth="1"/>
    <col min="3332" max="3584" width="3.625" style="1"/>
    <col min="3585" max="3586" width="3.625" style="1" customWidth="1"/>
    <col min="3587" max="3587" width="16.625" style="1" customWidth="1"/>
    <col min="3588" max="3840" width="3.625" style="1"/>
    <col min="3841" max="3842" width="3.625" style="1" customWidth="1"/>
    <col min="3843" max="3843" width="16.625" style="1" customWidth="1"/>
    <col min="3844" max="4096" width="3.625" style="1"/>
    <col min="4097" max="4098" width="3.625" style="1" customWidth="1"/>
    <col min="4099" max="4099" width="16.625" style="1" customWidth="1"/>
    <col min="4100" max="4352" width="3.625" style="1"/>
    <col min="4353" max="4354" width="3.625" style="1" customWidth="1"/>
    <col min="4355" max="4355" width="16.625" style="1" customWidth="1"/>
    <col min="4356" max="4608" width="3.625" style="1"/>
    <col min="4609" max="4610" width="3.625" style="1" customWidth="1"/>
    <col min="4611" max="4611" width="16.625" style="1" customWidth="1"/>
    <col min="4612" max="4864" width="3.625" style="1"/>
    <col min="4865" max="4866" width="3.625" style="1" customWidth="1"/>
    <col min="4867" max="4867" width="16.625" style="1" customWidth="1"/>
    <col min="4868" max="5120" width="3.625" style="1"/>
    <col min="5121" max="5122" width="3.625" style="1" customWidth="1"/>
    <col min="5123" max="5123" width="16.625" style="1" customWidth="1"/>
    <col min="5124" max="5376" width="3.625" style="1"/>
    <col min="5377" max="5378" width="3.625" style="1" customWidth="1"/>
    <col min="5379" max="5379" width="16.625" style="1" customWidth="1"/>
    <col min="5380" max="5632" width="3.625" style="1"/>
    <col min="5633" max="5634" width="3.625" style="1" customWidth="1"/>
    <col min="5635" max="5635" width="16.625" style="1" customWidth="1"/>
    <col min="5636" max="5888" width="3.625" style="1"/>
    <col min="5889" max="5890" width="3.625" style="1" customWidth="1"/>
    <col min="5891" max="5891" width="16.625" style="1" customWidth="1"/>
    <col min="5892" max="6144" width="3.625" style="1"/>
    <col min="6145" max="6146" width="3.625" style="1" customWidth="1"/>
    <col min="6147" max="6147" width="16.625" style="1" customWidth="1"/>
    <col min="6148" max="6400" width="3.625" style="1"/>
    <col min="6401" max="6402" width="3.625" style="1" customWidth="1"/>
    <col min="6403" max="6403" width="16.625" style="1" customWidth="1"/>
    <col min="6404" max="6656" width="3.625" style="1"/>
    <col min="6657" max="6658" width="3.625" style="1" customWidth="1"/>
    <col min="6659" max="6659" width="16.625" style="1" customWidth="1"/>
    <col min="6660" max="6912" width="3.625" style="1"/>
    <col min="6913" max="6914" width="3.625" style="1" customWidth="1"/>
    <col min="6915" max="6915" width="16.625" style="1" customWidth="1"/>
    <col min="6916" max="7168" width="3.625" style="1"/>
    <col min="7169" max="7170" width="3.625" style="1" customWidth="1"/>
    <col min="7171" max="7171" width="16.625" style="1" customWidth="1"/>
    <col min="7172" max="7424" width="3.625" style="1"/>
    <col min="7425" max="7426" width="3.625" style="1" customWidth="1"/>
    <col min="7427" max="7427" width="16.625" style="1" customWidth="1"/>
    <col min="7428" max="7680" width="3.625" style="1"/>
    <col min="7681" max="7682" width="3.625" style="1" customWidth="1"/>
    <col min="7683" max="7683" width="16.625" style="1" customWidth="1"/>
    <col min="7684" max="7936" width="3.625" style="1"/>
    <col min="7937" max="7938" width="3.625" style="1" customWidth="1"/>
    <col min="7939" max="7939" width="16.625" style="1" customWidth="1"/>
    <col min="7940" max="8192" width="3.625" style="1"/>
    <col min="8193" max="8194" width="3.625" style="1" customWidth="1"/>
    <col min="8195" max="8195" width="16.625" style="1" customWidth="1"/>
    <col min="8196" max="8448" width="3.625" style="1"/>
    <col min="8449" max="8450" width="3.625" style="1" customWidth="1"/>
    <col min="8451" max="8451" width="16.625" style="1" customWidth="1"/>
    <col min="8452" max="8704" width="3.625" style="1"/>
    <col min="8705" max="8706" width="3.625" style="1" customWidth="1"/>
    <col min="8707" max="8707" width="16.625" style="1" customWidth="1"/>
    <col min="8708" max="8960" width="3.625" style="1"/>
    <col min="8961" max="8962" width="3.625" style="1" customWidth="1"/>
    <col min="8963" max="8963" width="16.625" style="1" customWidth="1"/>
    <col min="8964" max="9216" width="3.625" style="1"/>
    <col min="9217" max="9218" width="3.625" style="1" customWidth="1"/>
    <col min="9219" max="9219" width="16.625" style="1" customWidth="1"/>
    <col min="9220" max="9472" width="3.625" style="1"/>
    <col min="9473" max="9474" width="3.625" style="1" customWidth="1"/>
    <col min="9475" max="9475" width="16.625" style="1" customWidth="1"/>
    <col min="9476" max="9728" width="3.625" style="1"/>
    <col min="9729" max="9730" width="3.625" style="1" customWidth="1"/>
    <col min="9731" max="9731" width="16.625" style="1" customWidth="1"/>
    <col min="9732" max="9984" width="3.625" style="1"/>
    <col min="9985" max="9986" width="3.625" style="1" customWidth="1"/>
    <col min="9987" max="9987" width="16.625" style="1" customWidth="1"/>
    <col min="9988" max="10240" width="3.625" style="1"/>
    <col min="10241" max="10242" width="3.625" style="1" customWidth="1"/>
    <col min="10243" max="10243" width="16.625" style="1" customWidth="1"/>
    <col min="10244" max="10496" width="3.625" style="1"/>
    <col min="10497" max="10498" width="3.625" style="1" customWidth="1"/>
    <col min="10499" max="10499" width="16.625" style="1" customWidth="1"/>
    <col min="10500" max="10752" width="3.625" style="1"/>
    <col min="10753" max="10754" width="3.625" style="1" customWidth="1"/>
    <col min="10755" max="10755" width="16.625" style="1" customWidth="1"/>
    <col min="10756" max="11008" width="3.625" style="1"/>
    <col min="11009" max="11010" width="3.625" style="1" customWidth="1"/>
    <col min="11011" max="11011" width="16.625" style="1" customWidth="1"/>
    <col min="11012" max="11264" width="3.625" style="1"/>
    <col min="11265" max="11266" width="3.625" style="1" customWidth="1"/>
    <col min="11267" max="11267" width="16.625" style="1" customWidth="1"/>
    <col min="11268" max="11520" width="3.625" style="1"/>
    <col min="11521" max="11522" width="3.625" style="1" customWidth="1"/>
    <col min="11523" max="11523" width="16.625" style="1" customWidth="1"/>
    <col min="11524" max="11776" width="3.625" style="1"/>
    <col min="11777" max="11778" width="3.625" style="1" customWidth="1"/>
    <col min="11779" max="11779" width="16.625" style="1" customWidth="1"/>
    <col min="11780" max="12032" width="3.625" style="1"/>
    <col min="12033" max="12034" width="3.625" style="1" customWidth="1"/>
    <col min="12035" max="12035" width="16.625" style="1" customWidth="1"/>
    <col min="12036" max="12288" width="3.625" style="1"/>
    <col min="12289" max="12290" width="3.625" style="1" customWidth="1"/>
    <col min="12291" max="12291" width="16.625" style="1" customWidth="1"/>
    <col min="12292" max="12544" width="3.625" style="1"/>
    <col min="12545" max="12546" width="3.625" style="1" customWidth="1"/>
    <col min="12547" max="12547" width="16.625" style="1" customWidth="1"/>
    <col min="12548" max="12800" width="3.625" style="1"/>
    <col min="12801" max="12802" width="3.625" style="1" customWidth="1"/>
    <col min="12803" max="12803" width="16.625" style="1" customWidth="1"/>
    <col min="12804" max="13056" width="3.625" style="1"/>
    <col min="13057" max="13058" width="3.625" style="1" customWidth="1"/>
    <col min="13059" max="13059" width="16.625" style="1" customWidth="1"/>
    <col min="13060" max="13312" width="3.625" style="1"/>
    <col min="13313" max="13314" width="3.625" style="1" customWidth="1"/>
    <col min="13315" max="13315" width="16.625" style="1" customWidth="1"/>
    <col min="13316" max="13568" width="3.625" style="1"/>
    <col min="13569" max="13570" width="3.625" style="1" customWidth="1"/>
    <col min="13571" max="13571" width="16.625" style="1" customWidth="1"/>
    <col min="13572" max="13824" width="3.625" style="1"/>
    <col min="13825" max="13826" width="3.625" style="1" customWidth="1"/>
    <col min="13827" max="13827" width="16.625" style="1" customWidth="1"/>
    <col min="13828" max="14080" width="3.625" style="1"/>
    <col min="14081" max="14082" width="3.625" style="1" customWidth="1"/>
    <col min="14083" max="14083" width="16.625" style="1" customWidth="1"/>
    <col min="14084" max="14336" width="3.625" style="1"/>
    <col min="14337" max="14338" width="3.625" style="1" customWidth="1"/>
    <col min="14339" max="14339" width="16.625" style="1" customWidth="1"/>
    <col min="14340" max="14592" width="3.625" style="1"/>
    <col min="14593" max="14594" width="3.625" style="1" customWidth="1"/>
    <col min="14595" max="14595" width="16.625" style="1" customWidth="1"/>
    <col min="14596" max="14848" width="3.625" style="1"/>
    <col min="14849" max="14850" width="3.625" style="1" customWidth="1"/>
    <col min="14851" max="14851" width="16.625" style="1" customWidth="1"/>
    <col min="14852" max="15104" width="3.625" style="1"/>
    <col min="15105" max="15106" width="3.625" style="1" customWidth="1"/>
    <col min="15107" max="15107" width="16.625" style="1" customWidth="1"/>
    <col min="15108" max="15360" width="3.625" style="1"/>
    <col min="15361" max="15362" width="3.625" style="1" customWidth="1"/>
    <col min="15363" max="15363" width="16.625" style="1" customWidth="1"/>
    <col min="15364" max="15616" width="3.625" style="1"/>
    <col min="15617" max="15618" width="3.625" style="1" customWidth="1"/>
    <col min="15619" max="15619" width="16.625" style="1" customWidth="1"/>
    <col min="15620" max="15872" width="3.625" style="1"/>
    <col min="15873" max="15874" width="3.625" style="1" customWidth="1"/>
    <col min="15875" max="15875" width="16.625" style="1" customWidth="1"/>
    <col min="15876" max="16128" width="3.625" style="1"/>
    <col min="16129" max="16130" width="3.625" style="1" customWidth="1"/>
    <col min="16131" max="16131" width="16.625" style="1" customWidth="1"/>
    <col min="16132" max="16384" width="3.625" style="1"/>
  </cols>
  <sheetData>
    <row r="1" spans="1:27" ht="30" customHeight="1">
      <c r="A1" s="117" t="str">
        <f>"第"&amp;選手入力!C1&amp;"回  香川県高等学校総合体育大会  弓道競技  参加申込書（団体競技）"</f>
        <v>第63回  香川県高等学校総合体育大会  弓道競技  参加申込書（団体競技）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9"/>
      <c r="Y1" s="9"/>
      <c r="Z1" s="58"/>
      <c r="AA1" s="58" t="s">
        <v>68</v>
      </c>
    </row>
    <row r="2" spans="1:27" ht="18" customHeight="1">
      <c r="A2" s="12"/>
      <c r="B2" s="12"/>
      <c r="C2" s="12"/>
      <c r="D2" s="12"/>
      <c r="E2" s="12"/>
      <c r="F2" s="12"/>
      <c r="G2" s="12"/>
      <c r="H2" s="12"/>
      <c r="I2" s="12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9"/>
      <c r="Y2" s="9"/>
      <c r="Z2" s="58"/>
      <c r="AA2" s="58"/>
    </row>
    <row r="3" spans="1:27" ht="30" customHeight="1">
      <c r="A3" s="118" t="s">
        <v>5</v>
      </c>
      <c r="B3" s="119"/>
      <c r="C3" s="28" t="str">
        <f>参加選手一覧!C3</f>
        <v/>
      </c>
      <c r="D3" s="120" t="s">
        <v>12</v>
      </c>
      <c r="E3" s="120"/>
      <c r="F3" s="120"/>
      <c r="G3" s="120"/>
      <c r="H3" s="120"/>
      <c r="I3" s="120"/>
      <c r="J3" s="118" t="s">
        <v>4</v>
      </c>
      <c r="K3" s="121"/>
      <c r="L3" s="119"/>
      <c r="M3" s="118">
        <f>参加選手一覧!S3</f>
        <v>16</v>
      </c>
      <c r="N3" s="119"/>
      <c r="O3" s="122" t="s">
        <v>14</v>
      </c>
      <c r="P3" s="120"/>
      <c r="Q3" s="123"/>
      <c r="R3" s="118" t="str">
        <f>参加選手一覧!X3</f>
        <v/>
      </c>
      <c r="S3" s="119"/>
      <c r="T3" s="15"/>
      <c r="U3" s="15"/>
      <c r="V3" s="15"/>
      <c r="W3" s="15"/>
      <c r="X3" s="7"/>
      <c r="Y3" s="7"/>
      <c r="Z3" s="60"/>
      <c r="AA3" s="60"/>
    </row>
    <row r="4" spans="1:27" ht="30" customHeight="1">
      <c r="A4" s="124" t="s">
        <v>30</v>
      </c>
      <c r="B4" s="125"/>
      <c r="C4" s="126"/>
      <c r="D4" s="127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9"/>
      <c r="X4" s="7"/>
      <c r="Y4" s="7"/>
      <c r="Z4" s="91" t="s">
        <v>78</v>
      </c>
      <c r="AA4" s="60"/>
    </row>
    <row r="5" spans="1:27" ht="24" customHeight="1">
      <c r="A5" s="130" t="s">
        <v>18</v>
      </c>
      <c r="B5" s="131"/>
      <c r="C5" s="30" t="s">
        <v>20</v>
      </c>
      <c r="D5" s="106" t="str">
        <f>IF(C3="","",IF(COUNTA(Z11:Z17)&gt;0,"○","×"))</f>
        <v/>
      </c>
      <c r="E5" s="108"/>
      <c r="F5" s="132" t="s">
        <v>24</v>
      </c>
      <c r="G5" s="132"/>
      <c r="H5" s="132"/>
      <c r="I5" s="132"/>
      <c r="J5" s="133"/>
      <c r="K5" s="106" t="str">
        <f>IF(C3="","",IF(COUNTA(Z22:Z28)&gt;0,"○","×"))</f>
        <v/>
      </c>
      <c r="L5" s="108"/>
      <c r="M5" s="130" t="s">
        <v>16</v>
      </c>
      <c r="N5" s="131"/>
      <c r="O5" s="122" t="s">
        <v>22</v>
      </c>
      <c r="P5" s="123"/>
      <c r="Q5" s="118" t="str">
        <f>IF(C3="","",COUNTA(選手入力!B9:B30))</f>
        <v/>
      </c>
      <c r="R5" s="121"/>
      <c r="S5" s="29" t="s">
        <v>17</v>
      </c>
      <c r="X5" s="7"/>
      <c r="Y5" s="7"/>
    </row>
    <row r="6" spans="1:27" ht="24" customHeight="1">
      <c r="A6" s="133" t="s">
        <v>69</v>
      </c>
      <c r="B6" s="141"/>
      <c r="C6" s="30" t="s">
        <v>21</v>
      </c>
      <c r="D6" s="118" t="str">
        <f>個人!D6</f>
        <v/>
      </c>
      <c r="E6" s="119"/>
      <c r="F6" s="142" t="s">
        <v>25</v>
      </c>
      <c r="G6" s="142"/>
      <c r="H6" s="142"/>
      <c r="I6" s="142"/>
      <c r="J6" s="122"/>
      <c r="K6" s="118" t="str">
        <f>個人!K6</f>
        <v/>
      </c>
      <c r="L6" s="119"/>
      <c r="M6" s="133" t="s">
        <v>15</v>
      </c>
      <c r="N6" s="141"/>
      <c r="O6" s="122" t="s">
        <v>23</v>
      </c>
      <c r="P6" s="123"/>
      <c r="Q6" s="118" t="str">
        <f>IF(C3="","",COUNTA(選手入力!R9:R30))</f>
        <v/>
      </c>
      <c r="R6" s="121"/>
      <c r="S6" s="29" t="s">
        <v>17</v>
      </c>
      <c r="T6" s="11"/>
      <c r="U6" s="11"/>
      <c r="V6" s="11"/>
      <c r="W6" s="11"/>
      <c r="X6" s="7"/>
      <c r="Y6" s="7"/>
    </row>
    <row r="7" spans="1:27" ht="21" customHeight="1"/>
    <row r="8" spans="1:27" ht="24" customHeight="1">
      <c r="A8" s="122" t="s">
        <v>20</v>
      </c>
      <c r="B8" s="123"/>
    </row>
    <row r="9" spans="1:27" ht="24" customHeight="1">
      <c r="A9" s="118" t="s">
        <v>0</v>
      </c>
      <c r="B9" s="119"/>
      <c r="C9" s="64"/>
      <c r="D9" s="122" t="s">
        <v>26</v>
      </c>
      <c r="E9" s="120"/>
      <c r="F9" s="120"/>
      <c r="G9" s="138"/>
      <c r="H9" s="139"/>
      <c r="I9" s="122" t="s">
        <v>27</v>
      </c>
      <c r="J9" s="120"/>
      <c r="K9" s="140"/>
      <c r="L9" s="138"/>
      <c r="M9" s="139"/>
      <c r="N9" s="122" t="s">
        <v>92</v>
      </c>
      <c r="O9" s="120"/>
      <c r="P9" s="140"/>
      <c r="Q9" s="138"/>
      <c r="R9" s="139"/>
      <c r="S9" s="133" t="s">
        <v>93</v>
      </c>
      <c r="T9" s="107"/>
      <c r="U9" s="107"/>
      <c r="V9" s="107"/>
      <c r="W9" s="107"/>
      <c r="Z9" s="22" t="s">
        <v>75</v>
      </c>
    </row>
    <row r="10" spans="1:27" ht="24" customHeight="1">
      <c r="A10" s="134" t="s">
        <v>1</v>
      </c>
      <c r="B10" s="134"/>
      <c r="C10" s="31" t="s">
        <v>6</v>
      </c>
      <c r="D10" s="103" t="s">
        <v>3</v>
      </c>
      <c r="E10" s="105"/>
      <c r="F10" s="118" t="s">
        <v>7</v>
      </c>
      <c r="G10" s="121"/>
      <c r="H10" s="121"/>
      <c r="I10" s="121"/>
      <c r="J10" s="119"/>
      <c r="K10" s="118" t="s">
        <v>9</v>
      </c>
      <c r="L10" s="121"/>
      <c r="M10" s="121"/>
      <c r="N10" s="121"/>
      <c r="O10" s="121"/>
      <c r="P10" s="121"/>
      <c r="Q10" s="119"/>
      <c r="R10" s="122" t="s">
        <v>29</v>
      </c>
      <c r="S10" s="120"/>
      <c r="T10" s="120"/>
      <c r="U10" s="120"/>
      <c r="V10" s="120"/>
      <c r="W10" s="123"/>
      <c r="Z10" s="61" t="s">
        <v>76</v>
      </c>
    </row>
    <row r="11" spans="1:27" ht="24" customHeight="1">
      <c r="A11" s="134">
        <v>1</v>
      </c>
      <c r="B11" s="134"/>
      <c r="C11" s="30" t="str">
        <f>IFERROR(VLOOKUP(Z11,選手入力!$A$34:$D$55,3,FALSE),"")</f>
        <v/>
      </c>
      <c r="D11" s="23" t="str">
        <f>IFERROR(VLOOKUP(Z11,選手入力!$A$9:$F$30,6,FALSE),"")</f>
        <v/>
      </c>
      <c r="E11" s="26" t="s">
        <v>8</v>
      </c>
      <c r="F11" s="135" t="str">
        <f>IFERROR(VLOOKUP(Z11,選手入力!$A$34:$D$55,4,FALSE),"")</f>
        <v/>
      </c>
      <c r="G11" s="136"/>
      <c r="H11" s="136"/>
      <c r="I11" s="136"/>
      <c r="J11" s="137"/>
      <c r="K11" s="19" t="str">
        <f>IFERROR(VLOOKUP($Z11,選手入力!$A$9:$N$30,8,FALSE),"")</f>
        <v/>
      </c>
      <c r="L11" s="18" t="str">
        <f>IFERROR(VLOOKUP($Z11,選手入力!$A$9:$N$30,9,FALSE),"")</f>
        <v/>
      </c>
      <c r="M11" s="20" t="s">
        <v>33</v>
      </c>
      <c r="N11" s="18" t="str">
        <f>IFERROR(VLOOKUP($Z11,選手入力!$A$9:$N$30,11,FALSE),"")</f>
        <v/>
      </c>
      <c r="O11" s="18" t="s">
        <v>34</v>
      </c>
      <c r="P11" s="18" t="str">
        <f>IFERROR(VLOOKUP($Z11,選手入力!$A$9:$N$30,13,FALSE),"")</f>
        <v/>
      </c>
      <c r="Q11" s="21" t="s">
        <v>35</v>
      </c>
      <c r="R11" s="127"/>
      <c r="S11" s="128"/>
      <c r="T11" s="128"/>
      <c r="U11" s="128"/>
      <c r="V11" s="128"/>
      <c r="W11" s="129"/>
      <c r="Z11" s="65"/>
    </row>
    <row r="12" spans="1:27" ht="24" customHeight="1">
      <c r="A12" s="134">
        <v>2</v>
      </c>
      <c r="B12" s="134"/>
      <c r="C12" s="30" t="str">
        <f>IFERROR(VLOOKUP(Z12,選手入力!$A$34:$D$55,3,FALSE),"")</f>
        <v/>
      </c>
      <c r="D12" s="4" t="str">
        <f>IFERROR(VLOOKUP(Z12,選手入力!$A$9:$F$30,6,FALSE),"")</f>
        <v/>
      </c>
      <c r="E12" s="3" t="s">
        <v>8</v>
      </c>
      <c r="F12" s="135" t="str">
        <f>IFERROR(VLOOKUP(Z12,選手入力!$A$34:$D$55,4,FALSE),"")</f>
        <v/>
      </c>
      <c r="G12" s="136"/>
      <c r="H12" s="136"/>
      <c r="I12" s="136"/>
      <c r="J12" s="137"/>
      <c r="K12" s="19" t="str">
        <f>IFERROR(VLOOKUP($Z12,選手入力!$A$9:$N$30,8,FALSE),"")</f>
        <v/>
      </c>
      <c r="L12" s="18" t="str">
        <f>IFERROR(VLOOKUP($Z12,選手入力!$A$9:$N$30,9,FALSE),"")</f>
        <v/>
      </c>
      <c r="M12" s="20" t="s">
        <v>37</v>
      </c>
      <c r="N12" s="18" t="str">
        <f>IFERROR(VLOOKUP($Z12,選手入力!$A$9:$N$30,11,FALSE),"")</f>
        <v/>
      </c>
      <c r="O12" s="18" t="s">
        <v>38</v>
      </c>
      <c r="P12" s="18" t="str">
        <f>IFERROR(VLOOKUP($Z12,選手入力!$A$9:$N$30,13,FALSE),"")</f>
        <v/>
      </c>
      <c r="Q12" s="21" t="s">
        <v>39</v>
      </c>
      <c r="R12" s="127"/>
      <c r="S12" s="128"/>
      <c r="T12" s="128"/>
      <c r="U12" s="128"/>
      <c r="V12" s="128"/>
      <c r="W12" s="129"/>
      <c r="Z12" s="65"/>
    </row>
    <row r="13" spans="1:27" ht="24" customHeight="1">
      <c r="A13" s="134">
        <v>3</v>
      </c>
      <c r="B13" s="134"/>
      <c r="C13" s="30" t="str">
        <f>IFERROR(VLOOKUP(Z13,選手入力!$A$34:$D$55,3,FALSE),"")</f>
        <v/>
      </c>
      <c r="D13" s="23" t="str">
        <f>IFERROR(VLOOKUP(Z13,選手入力!$A$9:$F$30,6,FALSE),"")</f>
        <v/>
      </c>
      <c r="E13" s="26" t="s">
        <v>8</v>
      </c>
      <c r="F13" s="135" t="str">
        <f>IFERROR(VLOOKUP(Z13,選手入力!$A$34:$D$55,4,FALSE),"")</f>
        <v/>
      </c>
      <c r="G13" s="136"/>
      <c r="H13" s="136"/>
      <c r="I13" s="136"/>
      <c r="J13" s="137"/>
      <c r="K13" s="19" t="str">
        <f>IFERROR(VLOOKUP($Z13,選手入力!$A$9:$N$30,8,FALSE),"")</f>
        <v/>
      </c>
      <c r="L13" s="18" t="str">
        <f>IFERROR(VLOOKUP($Z13,選手入力!$A$9:$N$30,9,FALSE),"")</f>
        <v/>
      </c>
      <c r="M13" s="20" t="s">
        <v>37</v>
      </c>
      <c r="N13" s="18" t="str">
        <f>IFERROR(VLOOKUP($Z13,選手入力!$A$9:$N$30,11,FALSE),"")</f>
        <v/>
      </c>
      <c r="O13" s="18" t="s">
        <v>38</v>
      </c>
      <c r="P13" s="18" t="str">
        <f>IFERROR(VLOOKUP($Z13,選手入力!$A$9:$N$30,13,FALSE),"")</f>
        <v/>
      </c>
      <c r="Q13" s="21" t="s">
        <v>39</v>
      </c>
      <c r="R13" s="127"/>
      <c r="S13" s="128"/>
      <c r="T13" s="128"/>
      <c r="U13" s="128"/>
      <c r="V13" s="128"/>
      <c r="W13" s="129"/>
      <c r="Z13" s="65"/>
    </row>
    <row r="14" spans="1:27" ht="24" customHeight="1">
      <c r="A14" s="134">
        <v>4</v>
      </c>
      <c r="B14" s="134"/>
      <c r="C14" s="30" t="str">
        <f>IFERROR(VLOOKUP(Z14,選手入力!$A$34:$D$55,3,FALSE),"")</f>
        <v/>
      </c>
      <c r="D14" s="4" t="str">
        <f>IFERROR(VLOOKUP(Z14,選手入力!$A$9:$F$30,6,FALSE),"")</f>
        <v/>
      </c>
      <c r="E14" s="3" t="s">
        <v>8</v>
      </c>
      <c r="F14" s="135" t="str">
        <f>IFERROR(VLOOKUP(Z14,選手入力!$A$34:$D$55,4,FALSE),"")</f>
        <v/>
      </c>
      <c r="G14" s="136"/>
      <c r="H14" s="136"/>
      <c r="I14" s="136"/>
      <c r="J14" s="137"/>
      <c r="K14" s="19" t="str">
        <f>IFERROR(VLOOKUP($Z14,選手入力!$A$9:$N$30,8,FALSE),"")</f>
        <v/>
      </c>
      <c r="L14" s="18" t="str">
        <f>IFERROR(VLOOKUP($Z14,選手入力!$A$9:$N$30,9,FALSE),"")</f>
        <v/>
      </c>
      <c r="M14" s="20" t="s">
        <v>37</v>
      </c>
      <c r="N14" s="18" t="str">
        <f>IFERROR(VLOOKUP($Z14,選手入力!$A$9:$N$30,11,FALSE),"")</f>
        <v/>
      </c>
      <c r="O14" s="18" t="s">
        <v>38</v>
      </c>
      <c r="P14" s="18" t="str">
        <f>IFERROR(VLOOKUP($Z14,選手入力!$A$9:$N$30,13,FALSE),"")</f>
        <v/>
      </c>
      <c r="Q14" s="21" t="s">
        <v>39</v>
      </c>
      <c r="R14" s="127"/>
      <c r="S14" s="128"/>
      <c r="T14" s="128"/>
      <c r="U14" s="128"/>
      <c r="V14" s="128"/>
      <c r="W14" s="129"/>
      <c r="Z14" s="65"/>
    </row>
    <row r="15" spans="1:27" ht="24" customHeight="1">
      <c r="A15" s="134">
        <v>5</v>
      </c>
      <c r="B15" s="134"/>
      <c r="C15" s="31" t="str">
        <f>IFERROR(VLOOKUP(Z15,選手入力!$A$34:$D$55,3,FALSE),"")</f>
        <v/>
      </c>
      <c r="D15" s="23" t="str">
        <f>IFERROR(VLOOKUP(Z15,選手入力!$A$9:$F$30,6,FALSE),"")</f>
        <v/>
      </c>
      <c r="E15" s="26" t="s">
        <v>8</v>
      </c>
      <c r="F15" s="135" t="str">
        <f>IFERROR(VLOOKUP(Z15,選手入力!$A$34:$D$55,4,FALSE),"")</f>
        <v/>
      </c>
      <c r="G15" s="136"/>
      <c r="H15" s="136"/>
      <c r="I15" s="136"/>
      <c r="J15" s="137"/>
      <c r="K15" s="19" t="str">
        <f>IFERROR(VLOOKUP($Z15,選手入力!$A$9:$N$30,8,FALSE),"")</f>
        <v/>
      </c>
      <c r="L15" s="18" t="str">
        <f>IFERROR(VLOOKUP($Z15,選手入力!$A$9:$N$30,9,FALSE),"")</f>
        <v/>
      </c>
      <c r="M15" s="20" t="s">
        <v>37</v>
      </c>
      <c r="N15" s="18" t="str">
        <f>IFERROR(VLOOKUP($Z15,選手入力!$A$9:$N$30,11,FALSE),"")</f>
        <v/>
      </c>
      <c r="O15" s="18" t="s">
        <v>38</v>
      </c>
      <c r="P15" s="18" t="str">
        <f>IFERROR(VLOOKUP($Z15,選手入力!$A$9:$N$30,13,FALSE),"")</f>
        <v/>
      </c>
      <c r="Q15" s="21" t="s">
        <v>39</v>
      </c>
      <c r="R15" s="127"/>
      <c r="S15" s="128"/>
      <c r="T15" s="128"/>
      <c r="U15" s="128"/>
      <c r="V15" s="128"/>
      <c r="W15" s="129"/>
      <c r="Z15" s="65"/>
    </row>
    <row r="16" spans="1:27" ht="24" customHeight="1">
      <c r="A16" s="134">
        <v>6</v>
      </c>
      <c r="B16" s="134"/>
      <c r="C16" s="31" t="str">
        <f>IFERROR(VLOOKUP(Z16,選手入力!$A$34:$D$55,3,FALSE),"")</f>
        <v/>
      </c>
      <c r="D16" s="4" t="str">
        <f>IFERROR(VLOOKUP(Z16,選手入力!$A$9:$F$30,6,FALSE),"")</f>
        <v/>
      </c>
      <c r="E16" s="3" t="s">
        <v>8</v>
      </c>
      <c r="F16" s="118" t="str">
        <f>IFERROR(VLOOKUP(Z16,選手入力!$A$34:$D$55,4,FALSE),"")</f>
        <v/>
      </c>
      <c r="G16" s="121"/>
      <c r="H16" s="121"/>
      <c r="I16" s="121"/>
      <c r="J16" s="119"/>
      <c r="K16" s="2" t="str">
        <f>IFERROR(VLOOKUP($Z16,選手入力!$A$9:$N$30,8,FALSE),"")</f>
        <v/>
      </c>
      <c r="L16" s="24" t="str">
        <f>IFERROR(VLOOKUP($Z16,選手入力!$A$9:$N$30,9,FALSE),"")</f>
        <v/>
      </c>
      <c r="M16" s="27" t="s">
        <v>8</v>
      </c>
      <c r="N16" s="24" t="str">
        <f>IFERROR(VLOOKUP($Z16,選手入力!$A$9:$N$30,11,FALSE),"")</f>
        <v/>
      </c>
      <c r="O16" s="24" t="s">
        <v>10</v>
      </c>
      <c r="P16" s="24" t="str">
        <f>IFERROR(VLOOKUP($Z16,選手入力!$A$9:$N$30,13,FALSE),"")</f>
        <v/>
      </c>
      <c r="Q16" s="29" t="s">
        <v>11</v>
      </c>
      <c r="R16" s="127"/>
      <c r="S16" s="128"/>
      <c r="T16" s="128"/>
      <c r="U16" s="128"/>
      <c r="V16" s="128"/>
      <c r="W16" s="129"/>
      <c r="Z16" s="65"/>
    </row>
    <row r="17" spans="1:39" ht="24" customHeight="1">
      <c r="A17" s="134">
        <v>7</v>
      </c>
      <c r="B17" s="134"/>
      <c r="C17" s="31" t="str">
        <f>IFERROR(VLOOKUP(Z17,選手入力!$A$34:$D$55,3,FALSE),"")</f>
        <v/>
      </c>
      <c r="D17" s="23" t="str">
        <f>IFERROR(VLOOKUP(Z17,選手入力!$A$9:$F$30,6,FALSE),"")</f>
        <v/>
      </c>
      <c r="E17" s="26" t="s">
        <v>8</v>
      </c>
      <c r="F17" s="118" t="str">
        <f>IFERROR(VLOOKUP(Z17,選手入力!$A$34:$D$55,4,FALSE),"")</f>
        <v/>
      </c>
      <c r="G17" s="121"/>
      <c r="H17" s="121"/>
      <c r="I17" s="121"/>
      <c r="J17" s="119"/>
      <c r="K17" s="2" t="str">
        <f>IFERROR(VLOOKUP($Z17,選手入力!$A$9:$N$30,8,FALSE),"")</f>
        <v/>
      </c>
      <c r="L17" s="24" t="str">
        <f>IFERROR(VLOOKUP($Z17,選手入力!$A$9:$N$30,9,FALSE),"")</f>
        <v/>
      </c>
      <c r="M17" s="27" t="s">
        <v>8</v>
      </c>
      <c r="N17" s="24" t="str">
        <f>IFERROR(VLOOKUP($Z17,選手入力!$A$9:$N$30,11,FALSE),"")</f>
        <v/>
      </c>
      <c r="O17" s="24" t="s">
        <v>10</v>
      </c>
      <c r="P17" s="24" t="str">
        <f>IFERROR(VLOOKUP($Z17,選手入力!$A$9:$N$30,13,FALSE),"")</f>
        <v/>
      </c>
      <c r="Q17" s="29" t="s">
        <v>11</v>
      </c>
      <c r="R17" s="127"/>
      <c r="S17" s="128"/>
      <c r="T17" s="128"/>
      <c r="U17" s="128"/>
      <c r="V17" s="128"/>
      <c r="W17" s="129"/>
      <c r="Z17" s="65"/>
    </row>
    <row r="18" spans="1:39" ht="24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10"/>
      <c r="L18" s="8"/>
      <c r="M18" s="11"/>
      <c r="N18" s="8"/>
      <c r="O18" s="8"/>
      <c r="P18" s="8"/>
      <c r="Q18" s="11"/>
      <c r="R18" s="10"/>
      <c r="S18" s="10"/>
      <c r="T18" s="10"/>
      <c r="U18" s="10"/>
      <c r="V18" s="10"/>
      <c r="W18" s="10"/>
    </row>
    <row r="19" spans="1:39" ht="24" customHeight="1">
      <c r="A19" s="122" t="s">
        <v>24</v>
      </c>
      <c r="B19" s="123"/>
      <c r="C19" s="36"/>
      <c r="D19" s="36"/>
      <c r="E19" s="36"/>
      <c r="F19" s="36"/>
      <c r="G19" s="36"/>
      <c r="H19" s="36"/>
      <c r="I19" s="36"/>
      <c r="J19" s="36"/>
      <c r="K19" s="6"/>
      <c r="L19" s="36"/>
      <c r="M19" s="37"/>
      <c r="N19" s="36"/>
      <c r="O19" s="36"/>
      <c r="P19" s="36"/>
      <c r="Q19" s="37"/>
      <c r="R19" s="36"/>
      <c r="S19" s="8"/>
      <c r="T19" s="8"/>
      <c r="U19" s="8"/>
      <c r="V19" s="8"/>
      <c r="W19" s="8"/>
    </row>
    <row r="20" spans="1:39" ht="24" customHeight="1">
      <c r="A20" s="118" t="s">
        <v>0</v>
      </c>
      <c r="B20" s="119"/>
      <c r="C20" s="64"/>
      <c r="D20" s="122" t="s">
        <v>26</v>
      </c>
      <c r="E20" s="120"/>
      <c r="F20" s="120"/>
      <c r="G20" s="138"/>
      <c r="H20" s="139"/>
      <c r="I20" s="120" t="s">
        <v>27</v>
      </c>
      <c r="J20" s="120"/>
      <c r="K20" s="120"/>
      <c r="L20" s="138"/>
      <c r="M20" s="139"/>
      <c r="N20" s="122" t="s">
        <v>92</v>
      </c>
      <c r="O20" s="120"/>
      <c r="P20" s="140"/>
      <c r="Q20" s="138"/>
      <c r="R20" s="139"/>
      <c r="S20" s="133" t="s">
        <v>93</v>
      </c>
      <c r="T20" s="107"/>
      <c r="U20" s="107"/>
      <c r="V20" s="107"/>
      <c r="W20" s="107"/>
      <c r="Z20" s="22" t="s">
        <v>77</v>
      </c>
    </row>
    <row r="21" spans="1:39" ht="24" customHeight="1">
      <c r="A21" s="134" t="s">
        <v>1</v>
      </c>
      <c r="B21" s="134"/>
      <c r="C21" s="31" t="s">
        <v>6</v>
      </c>
      <c r="D21" s="103" t="s">
        <v>3</v>
      </c>
      <c r="E21" s="105"/>
      <c r="F21" s="118" t="s">
        <v>70</v>
      </c>
      <c r="G21" s="121"/>
      <c r="H21" s="121"/>
      <c r="I21" s="121"/>
      <c r="J21" s="119"/>
      <c r="K21" s="118" t="s">
        <v>9</v>
      </c>
      <c r="L21" s="121"/>
      <c r="M21" s="121"/>
      <c r="N21" s="121"/>
      <c r="O21" s="121"/>
      <c r="P21" s="121"/>
      <c r="Q21" s="119"/>
      <c r="R21" s="122" t="s">
        <v>29</v>
      </c>
      <c r="S21" s="121"/>
      <c r="T21" s="121"/>
      <c r="U21" s="121"/>
      <c r="V21" s="121"/>
      <c r="W21" s="119"/>
      <c r="Z21" s="61" t="s">
        <v>76</v>
      </c>
    </row>
    <row r="22" spans="1:39" ht="24" customHeight="1">
      <c r="A22" s="134">
        <v>1</v>
      </c>
      <c r="B22" s="134"/>
      <c r="C22" s="30" t="str">
        <f>IFERROR(VLOOKUP(Z22,選手入力!$Q$34:$T$55,3,FALSE),"")</f>
        <v/>
      </c>
      <c r="D22" s="23" t="str">
        <f>IFERROR(VLOOKUP(Z22,選手入力!$Q$9:$V$30,6,FALSE),"")</f>
        <v/>
      </c>
      <c r="E22" s="26" t="s">
        <v>8</v>
      </c>
      <c r="F22" s="118" t="str">
        <f>IFERROR(VLOOKUP(Z22,選手入力!$Q$34:$T$55,4,FALSE),"")</f>
        <v/>
      </c>
      <c r="G22" s="121"/>
      <c r="H22" s="121"/>
      <c r="I22" s="121"/>
      <c r="J22" s="119"/>
      <c r="K22" s="19" t="str">
        <f>IFERROR(VLOOKUP($Z22,選手入力!$Q$9:$AD$30,8,FALSE),"")</f>
        <v/>
      </c>
      <c r="L22" s="18" t="str">
        <f>IFERROR(VLOOKUP($Z22,選手入力!$Q$9:$AD$30,9,FALSE),"")</f>
        <v/>
      </c>
      <c r="M22" s="20" t="s">
        <v>37</v>
      </c>
      <c r="N22" s="18" t="str">
        <f>IFERROR(VLOOKUP($Z22,選手入力!$Q$9:$AD$30,11,FALSE),"")</f>
        <v/>
      </c>
      <c r="O22" s="18" t="s">
        <v>38</v>
      </c>
      <c r="P22" s="18" t="str">
        <f>IFERROR(VLOOKUP($Z22,選手入力!$Q$9:$AD$30,13,FALSE),"")</f>
        <v/>
      </c>
      <c r="Q22" s="29" t="s">
        <v>11</v>
      </c>
      <c r="R22" s="127"/>
      <c r="S22" s="128"/>
      <c r="T22" s="128"/>
      <c r="U22" s="128"/>
      <c r="V22" s="128"/>
      <c r="W22" s="129"/>
      <c r="Z22" s="65"/>
    </row>
    <row r="23" spans="1:39" ht="24" customHeight="1">
      <c r="A23" s="134">
        <v>2</v>
      </c>
      <c r="B23" s="134"/>
      <c r="C23" s="31" t="str">
        <f>IFERROR(VLOOKUP(Z23,選手入力!$Q$34:$T$55,3,FALSE),"")</f>
        <v/>
      </c>
      <c r="D23" s="4" t="str">
        <f>IFERROR(VLOOKUP(Z23,選手入力!$Q$9:$V$30,6,FALSE),"")</f>
        <v/>
      </c>
      <c r="E23" s="3" t="s">
        <v>8</v>
      </c>
      <c r="F23" s="118" t="str">
        <f>IFERROR(VLOOKUP(Z23,選手入力!$Q$34:$T$55,4,FALSE),"")</f>
        <v/>
      </c>
      <c r="G23" s="121"/>
      <c r="H23" s="121"/>
      <c r="I23" s="121"/>
      <c r="J23" s="119"/>
      <c r="K23" s="19" t="str">
        <f>IFERROR(VLOOKUP($Z23,選手入力!$Q$9:$AD$30,8,FALSE),"")</f>
        <v/>
      </c>
      <c r="L23" s="18" t="str">
        <f>IFERROR(VLOOKUP($Z23,選手入力!$Q$9:$AD$30,9,FALSE),"")</f>
        <v/>
      </c>
      <c r="M23" s="20" t="s">
        <v>37</v>
      </c>
      <c r="N23" s="18" t="str">
        <f>IFERROR(VLOOKUP($Z23,選手入力!$Q$9:$AD$30,11,FALSE),"")</f>
        <v/>
      </c>
      <c r="O23" s="18" t="s">
        <v>38</v>
      </c>
      <c r="P23" s="18" t="str">
        <f>IFERROR(VLOOKUP($Z23,選手入力!$Q$9:$AD$30,13,FALSE),"")</f>
        <v/>
      </c>
      <c r="Q23" s="29" t="s">
        <v>39</v>
      </c>
      <c r="R23" s="127"/>
      <c r="S23" s="128"/>
      <c r="T23" s="128"/>
      <c r="U23" s="128"/>
      <c r="V23" s="128"/>
      <c r="W23" s="129"/>
      <c r="Z23" s="65"/>
    </row>
    <row r="24" spans="1:39" ht="24" customHeight="1">
      <c r="A24" s="134">
        <v>3</v>
      </c>
      <c r="B24" s="134"/>
      <c r="C24" s="31" t="str">
        <f>IFERROR(VLOOKUP(Z24,選手入力!$Q$34:$T$55,3,FALSE),"")</f>
        <v/>
      </c>
      <c r="D24" s="23" t="str">
        <f>IFERROR(VLOOKUP(Z24,選手入力!$Q$9:$V$30,6,FALSE),"")</f>
        <v/>
      </c>
      <c r="E24" s="26" t="s">
        <v>8</v>
      </c>
      <c r="F24" s="118" t="str">
        <f>IFERROR(VLOOKUP(Z24,選手入力!$Q$34:$T$55,4,FALSE),"")</f>
        <v/>
      </c>
      <c r="G24" s="121"/>
      <c r="H24" s="121"/>
      <c r="I24" s="121"/>
      <c r="J24" s="119"/>
      <c r="K24" s="19" t="str">
        <f>IFERROR(VLOOKUP($Z24,選手入力!$Q$9:$AD$30,8,FALSE),"")</f>
        <v/>
      </c>
      <c r="L24" s="18" t="str">
        <f>IFERROR(VLOOKUP($Z24,選手入力!$Q$9:$AD$30,9,FALSE),"")</f>
        <v/>
      </c>
      <c r="M24" s="20" t="s">
        <v>37</v>
      </c>
      <c r="N24" s="18" t="str">
        <f>IFERROR(VLOOKUP($Z24,選手入力!$Q$9:$AD$30,11,FALSE),"")</f>
        <v/>
      </c>
      <c r="O24" s="18" t="s">
        <v>38</v>
      </c>
      <c r="P24" s="18" t="str">
        <f>IFERROR(VLOOKUP($Z24,選手入力!$Q$9:$AD$30,13,FALSE),"")</f>
        <v/>
      </c>
      <c r="Q24" s="29" t="s">
        <v>39</v>
      </c>
      <c r="R24" s="127"/>
      <c r="S24" s="128"/>
      <c r="T24" s="128"/>
      <c r="U24" s="128"/>
      <c r="V24" s="128"/>
      <c r="W24" s="129"/>
      <c r="Z24" s="65"/>
    </row>
    <row r="25" spans="1:39" ht="24" customHeight="1">
      <c r="A25" s="134">
        <v>4</v>
      </c>
      <c r="B25" s="134"/>
      <c r="C25" s="31" t="str">
        <f>IFERROR(VLOOKUP(Z25,選手入力!$Q$34:$T$55,3,FALSE),"")</f>
        <v/>
      </c>
      <c r="D25" s="4" t="str">
        <f>IFERROR(VLOOKUP(Z25,選手入力!$Q$9:$V$30,6,FALSE),"")</f>
        <v/>
      </c>
      <c r="E25" s="3" t="s">
        <v>8</v>
      </c>
      <c r="F25" s="118" t="str">
        <f>IFERROR(VLOOKUP(Z25,選手入力!$Q$34:$T$55,4,FALSE),"")</f>
        <v/>
      </c>
      <c r="G25" s="121"/>
      <c r="H25" s="121"/>
      <c r="I25" s="121"/>
      <c r="J25" s="119"/>
      <c r="K25" s="19" t="str">
        <f>IFERROR(VLOOKUP($Z25,選手入力!$Q$9:$AD$30,8,FALSE),"")</f>
        <v/>
      </c>
      <c r="L25" s="18" t="str">
        <f>IFERROR(VLOOKUP($Z25,選手入力!$Q$9:$AD$30,9,FALSE),"")</f>
        <v/>
      </c>
      <c r="M25" s="20" t="s">
        <v>37</v>
      </c>
      <c r="N25" s="18" t="str">
        <f>IFERROR(VLOOKUP($Z25,選手入力!$Q$9:$AD$30,11,FALSE),"")</f>
        <v/>
      </c>
      <c r="O25" s="18" t="s">
        <v>38</v>
      </c>
      <c r="P25" s="18" t="str">
        <f>IFERROR(VLOOKUP($Z25,選手入力!$Q$9:$AD$30,13,FALSE),"")</f>
        <v/>
      </c>
      <c r="Q25" s="29" t="s">
        <v>39</v>
      </c>
      <c r="R25" s="127"/>
      <c r="S25" s="128"/>
      <c r="T25" s="128"/>
      <c r="U25" s="128"/>
      <c r="V25" s="128"/>
      <c r="W25" s="129"/>
      <c r="Z25" s="65"/>
    </row>
    <row r="26" spans="1:39" ht="24" customHeight="1">
      <c r="A26" s="134">
        <v>5</v>
      </c>
      <c r="B26" s="134"/>
      <c r="C26" s="31" t="str">
        <f>IFERROR(VLOOKUP(Z26,選手入力!$Q$34:$T$55,3,FALSE),"")</f>
        <v/>
      </c>
      <c r="D26" s="23" t="str">
        <f>IFERROR(VLOOKUP(Z26,選手入力!$Q$9:$V$30,6,FALSE),"")</f>
        <v/>
      </c>
      <c r="E26" s="26" t="s">
        <v>8</v>
      </c>
      <c r="F26" s="118" t="str">
        <f>IFERROR(VLOOKUP(Z26,選手入力!$Q$34:$T$55,4,FALSE),"")</f>
        <v/>
      </c>
      <c r="G26" s="121"/>
      <c r="H26" s="121"/>
      <c r="I26" s="121"/>
      <c r="J26" s="119"/>
      <c r="K26" s="19" t="str">
        <f>IFERROR(VLOOKUP($Z26,選手入力!$Q$9:$AD$30,8,FALSE),"")</f>
        <v/>
      </c>
      <c r="L26" s="18" t="str">
        <f>IFERROR(VLOOKUP($Z26,選手入力!$Q$9:$AD$30,9,FALSE),"")</f>
        <v/>
      </c>
      <c r="M26" s="20" t="s">
        <v>37</v>
      </c>
      <c r="N26" s="18" t="str">
        <f>IFERROR(VLOOKUP($Z26,選手入力!$Q$9:$AD$30,11,FALSE),"")</f>
        <v/>
      </c>
      <c r="O26" s="18" t="s">
        <v>38</v>
      </c>
      <c r="P26" s="18" t="str">
        <f>IFERROR(VLOOKUP($Z26,選手入力!$Q$9:$AD$30,13,FALSE),"")</f>
        <v/>
      </c>
      <c r="Q26" s="29" t="s">
        <v>39</v>
      </c>
      <c r="R26" s="127"/>
      <c r="S26" s="128"/>
      <c r="T26" s="128"/>
      <c r="U26" s="128"/>
      <c r="V26" s="128"/>
      <c r="W26" s="129"/>
      <c r="Z26" s="65"/>
    </row>
    <row r="27" spans="1:39" ht="24" customHeight="1">
      <c r="A27" s="134">
        <v>6</v>
      </c>
      <c r="B27" s="134"/>
      <c r="C27" s="31" t="str">
        <f>IFERROR(VLOOKUP(Z27,選手入力!$Q$34:$T$55,3,FALSE),"")</f>
        <v/>
      </c>
      <c r="D27" s="4" t="str">
        <f>IFERROR(VLOOKUP(Z27,選手入力!$Q$9:$V$30,6,FALSE),"")</f>
        <v/>
      </c>
      <c r="E27" s="3" t="s">
        <v>8</v>
      </c>
      <c r="F27" s="118" t="str">
        <f>IFERROR(VLOOKUP(Z27,選手入力!$Q$34:$T$55,4,FALSE),"")</f>
        <v/>
      </c>
      <c r="G27" s="121"/>
      <c r="H27" s="121"/>
      <c r="I27" s="121"/>
      <c r="J27" s="119"/>
      <c r="K27" s="2" t="str">
        <f>IFERROR(VLOOKUP($Z27,選手入力!$Q$9:$AD$30,8,FALSE),"")</f>
        <v/>
      </c>
      <c r="L27" s="24" t="str">
        <f>IFERROR(VLOOKUP($Z27,選手入力!$Q$9:$AD$30,9,FALSE),"")</f>
        <v/>
      </c>
      <c r="M27" s="27" t="s">
        <v>37</v>
      </c>
      <c r="N27" s="24" t="str">
        <f>IFERROR(VLOOKUP($Z27,選手入力!$Q$9:$AD$30,11,FALSE),"")</f>
        <v/>
      </c>
      <c r="O27" s="24" t="s">
        <v>38</v>
      </c>
      <c r="P27" s="24" t="str">
        <f>IFERROR(VLOOKUP($Z27,選手入力!$Q$9:$AD$30,13,FALSE),"")</f>
        <v/>
      </c>
      <c r="Q27" s="29" t="s">
        <v>39</v>
      </c>
      <c r="R27" s="127"/>
      <c r="S27" s="128"/>
      <c r="T27" s="128"/>
      <c r="U27" s="128"/>
      <c r="V27" s="128"/>
      <c r="W27" s="129"/>
      <c r="Z27" s="65"/>
    </row>
    <row r="28" spans="1:39" ht="24" customHeight="1">
      <c r="A28" s="134">
        <v>7</v>
      </c>
      <c r="B28" s="134"/>
      <c r="C28" s="31" t="str">
        <f>IFERROR(VLOOKUP(Z28,選手入力!$Q$34:$T$55,3,FALSE),"")</f>
        <v/>
      </c>
      <c r="D28" s="23" t="str">
        <f>IFERROR(VLOOKUP(Z28,選手入力!$Q$9:$V$30,6,FALSE),"")</f>
        <v/>
      </c>
      <c r="E28" s="26" t="s">
        <v>8</v>
      </c>
      <c r="F28" s="118" t="str">
        <f>IFERROR(VLOOKUP(Z28,選手入力!$Q$34:$T$55,4,FALSE),"")</f>
        <v/>
      </c>
      <c r="G28" s="121"/>
      <c r="H28" s="121"/>
      <c r="I28" s="121"/>
      <c r="J28" s="119"/>
      <c r="K28" s="2" t="str">
        <f>IFERROR(VLOOKUP($Z28,選手入力!$Q$9:$AD$30,8,FALSE),"")</f>
        <v/>
      </c>
      <c r="L28" s="24" t="str">
        <f>IFERROR(VLOOKUP($Z28,選手入力!$Q$9:$AD$30,9,FALSE),"")</f>
        <v/>
      </c>
      <c r="M28" s="27" t="s">
        <v>37</v>
      </c>
      <c r="N28" s="24" t="str">
        <f>IFERROR(VLOOKUP($Z28,選手入力!$Q$9:$AD$30,11,FALSE),"")</f>
        <v/>
      </c>
      <c r="O28" s="24" t="s">
        <v>38</v>
      </c>
      <c r="P28" s="24" t="str">
        <f>IFERROR(VLOOKUP($Z28,選手入力!$Q$9:$AD$30,13,FALSE),"")</f>
        <v/>
      </c>
      <c r="Q28" s="29" t="s">
        <v>39</v>
      </c>
      <c r="R28" s="127"/>
      <c r="S28" s="128"/>
      <c r="T28" s="128"/>
      <c r="U28" s="128"/>
      <c r="V28" s="128"/>
      <c r="W28" s="129"/>
      <c r="Z28" s="65"/>
    </row>
    <row r="29" spans="1:39" ht="24" customHeight="1"/>
    <row r="30" spans="1:39" ht="24" customHeight="1">
      <c r="A30" s="143" t="s">
        <v>31</v>
      </c>
      <c r="B30" s="144"/>
      <c r="C30" s="144"/>
      <c r="D30" s="144"/>
      <c r="E30" s="144"/>
      <c r="F30" s="144"/>
      <c r="G30" s="144"/>
      <c r="H30" s="144"/>
      <c r="I30" s="144"/>
      <c r="K30" s="5"/>
    </row>
    <row r="31" spans="1:39" ht="24" customHeight="1">
      <c r="A31" s="34"/>
      <c r="B31" s="34"/>
      <c r="C31" s="34"/>
      <c r="D31" s="34"/>
      <c r="E31" s="34"/>
      <c r="F31" s="34"/>
      <c r="G31" s="34"/>
      <c r="H31" s="34"/>
      <c r="I31" s="34"/>
    </row>
    <row r="32" spans="1:39" ht="24" customHeight="1" thickBot="1">
      <c r="D32" s="145" t="s">
        <v>44</v>
      </c>
      <c r="E32" s="145"/>
      <c r="F32" s="62"/>
      <c r="G32" s="13" t="s">
        <v>8</v>
      </c>
      <c r="H32" s="63"/>
      <c r="I32" s="13" t="s">
        <v>10</v>
      </c>
      <c r="J32" s="63"/>
      <c r="K32" s="13" t="s">
        <v>11</v>
      </c>
      <c r="L32" s="13"/>
      <c r="M32" s="146" t="s">
        <v>13</v>
      </c>
      <c r="N32" s="146"/>
      <c r="O32" s="35"/>
      <c r="P32" s="147"/>
      <c r="Q32" s="147"/>
      <c r="R32" s="147"/>
      <c r="S32" s="147"/>
      <c r="T32" s="147"/>
      <c r="U32" s="147"/>
      <c r="V32" s="14" t="s">
        <v>2</v>
      </c>
      <c r="Z32" s="1"/>
      <c r="AM32" s="59"/>
    </row>
  </sheetData>
  <sheetProtection sheet="1" objects="1" scenarios="1"/>
  <mergeCells count="97">
    <mergeCell ref="S9:W9"/>
    <mergeCell ref="Q9:R9"/>
    <mergeCell ref="N9:P9"/>
    <mergeCell ref="N20:P20"/>
    <mergeCell ref="Q20:R20"/>
    <mergeCell ref="S20:W20"/>
    <mergeCell ref="A28:B28"/>
    <mergeCell ref="F28:J28"/>
    <mergeCell ref="R28:W28"/>
    <mergeCell ref="A30:I30"/>
    <mergeCell ref="D32:E32"/>
    <mergeCell ref="M32:N32"/>
    <mergeCell ref="P32:U32"/>
    <mergeCell ref="A26:B26"/>
    <mergeCell ref="F26:J26"/>
    <mergeCell ref="R26:W26"/>
    <mergeCell ref="A27:B27"/>
    <mergeCell ref="F27:J27"/>
    <mergeCell ref="R27:W27"/>
    <mergeCell ref="A24:B24"/>
    <mergeCell ref="F24:J24"/>
    <mergeCell ref="R24:W24"/>
    <mergeCell ref="A25:B25"/>
    <mergeCell ref="F25:J25"/>
    <mergeCell ref="R25:W25"/>
    <mergeCell ref="A22:B22"/>
    <mergeCell ref="F22:J22"/>
    <mergeCell ref="R22:W22"/>
    <mergeCell ref="A23:B23"/>
    <mergeCell ref="F23:J23"/>
    <mergeCell ref="R23:W23"/>
    <mergeCell ref="A21:B21"/>
    <mergeCell ref="D21:E21"/>
    <mergeCell ref="F21:J21"/>
    <mergeCell ref="K21:Q21"/>
    <mergeCell ref="R21:W21"/>
    <mergeCell ref="L20:M20"/>
    <mergeCell ref="A19:B19"/>
    <mergeCell ref="A20:B20"/>
    <mergeCell ref="D20:F20"/>
    <mergeCell ref="G20:H20"/>
    <mergeCell ref="I20:K20"/>
    <mergeCell ref="A16:B16"/>
    <mergeCell ref="F16:J16"/>
    <mergeCell ref="R16:W16"/>
    <mergeCell ref="A17:B17"/>
    <mergeCell ref="F17:J17"/>
    <mergeCell ref="R17:W17"/>
    <mergeCell ref="A14:B14"/>
    <mergeCell ref="F14:J14"/>
    <mergeCell ref="R14:W14"/>
    <mergeCell ref="A15:B15"/>
    <mergeCell ref="F15:J15"/>
    <mergeCell ref="R15:W15"/>
    <mergeCell ref="A12:B12"/>
    <mergeCell ref="F12:J12"/>
    <mergeCell ref="R12:W12"/>
    <mergeCell ref="A13:B13"/>
    <mergeCell ref="F13:J13"/>
    <mergeCell ref="R13:W13"/>
    <mergeCell ref="A10:B10"/>
    <mergeCell ref="D10:E10"/>
    <mergeCell ref="F10:J10"/>
    <mergeCell ref="K10:Q10"/>
    <mergeCell ref="R10:W10"/>
    <mergeCell ref="A11:B11"/>
    <mergeCell ref="F11:J11"/>
    <mergeCell ref="R11:W11"/>
    <mergeCell ref="Q6:R6"/>
    <mergeCell ref="A8:B8"/>
    <mergeCell ref="A9:B9"/>
    <mergeCell ref="D9:F9"/>
    <mergeCell ref="G9:H9"/>
    <mergeCell ref="I9:K9"/>
    <mergeCell ref="L9:M9"/>
    <mergeCell ref="A6:B6"/>
    <mergeCell ref="D6:E6"/>
    <mergeCell ref="F6:J6"/>
    <mergeCell ref="K6:L6"/>
    <mergeCell ref="M6:N6"/>
    <mergeCell ref="O6:P6"/>
    <mergeCell ref="A4:C4"/>
    <mergeCell ref="D4:S4"/>
    <mergeCell ref="A5:B5"/>
    <mergeCell ref="D5:E5"/>
    <mergeCell ref="F5:J5"/>
    <mergeCell ref="K5:L5"/>
    <mergeCell ref="M5:N5"/>
    <mergeCell ref="O5:P5"/>
    <mergeCell ref="Q5:R5"/>
    <mergeCell ref="A1:W1"/>
    <mergeCell ref="A3:B3"/>
    <mergeCell ref="D3:I3"/>
    <mergeCell ref="J3:L3"/>
    <mergeCell ref="M3:N3"/>
    <mergeCell ref="O3:Q3"/>
    <mergeCell ref="R3:S3"/>
  </mergeCells>
  <phoneticPr fontId="5"/>
  <dataValidations count="1">
    <dataValidation type="list" allowBlank="1" showInputMessage="1" showErrorMessage="1" sqref="G9:H9 L9:M9 G20:H20 L20:M20 Q9:R9 Q20:R20">
      <formula1>$AA$1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49"/>
  <sheetViews>
    <sheetView workbookViewId="0">
      <selection activeCell="Q25" sqref="Q25"/>
    </sheetView>
  </sheetViews>
  <sheetFormatPr defaultColWidth="3.625" defaultRowHeight="18" customHeight="1"/>
  <cols>
    <col min="1" max="2" width="3.625" style="1" customWidth="1"/>
    <col min="3" max="3" width="16.625" style="1" customWidth="1"/>
    <col min="4" max="23" width="3.625" style="1"/>
    <col min="24" max="24" width="0.375" style="1" customWidth="1"/>
    <col min="25" max="256" width="3.625" style="1"/>
    <col min="257" max="258" width="3.625" style="1" customWidth="1"/>
    <col min="259" max="259" width="16.625" style="1" customWidth="1"/>
    <col min="260" max="279" width="3.625" style="1"/>
    <col min="280" max="280" width="0.375" style="1" customWidth="1"/>
    <col min="281" max="512" width="3.625" style="1"/>
    <col min="513" max="514" width="3.625" style="1" customWidth="1"/>
    <col min="515" max="515" width="16.625" style="1" customWidth="1"/>
    <col min="516" max="535" width="3.625" style="1"/>
    <col min="536" max="536" width="0.375" style="1" customWidth="1"/>
    <col min="537" max="768" width="3.625" style="1"/>
    <col min="769" max="770" width="3.625" style="1" customWidth="1"/>
    <col min="771" max="771" width="16.625" style="1" customWidth="1"/>
    <col min="772" max="791" width="3.625" style="1"/>
    <col min="792" max="792" width="0.375" style="1" customWidth="1"/>
    <col min="793" max="1024" width="3.625" style="1"/>
    <col min="1025" max="1026" width="3.625" style="1" customWidth="1"/>
    <col min="1027" max="1027" width="16.625" style="1" customWidth="1"/>
    <col min="1028" max="1047" width="3.625" style="1"/>
    <col min="1048" max="1048" width="0.375" style="1" customWidth="1"/>
    <col min="1049" max="1280" width="3.625" style="1"/>
    <col min="1281" max="1282" width="3.625" style="1" customWidth="1"/>
    <col min="1283" max="1283" width="16.625" style="1" customWidth="1"/>
    <col min="1284" max="1303" width="3.625" style="1"/>
    <col min="1304" max="1304" width="0.375" style="1" customWidth="1"/>
    <col min="1305" max="1536" width="3.625" style="1"/>
    <col min="1537" max="1538" width="3.625" style="1" customWidth="1"/>
    <col min="1539" max="1539" width="16.625" style="1" customWidth="1"/>
    <col min="1540" max="1559" width="3.625" style="1"/>
    <col min="1560" max="1560" width="0.375" style="1" customWidth="1"/>
    <col min="1561" max="1792" width="3.625" style="1"/>
    <col min="1793" max="1794" width="3.625" style="1" customWidth="1"/>
    <col min="1795" max="1795" width="16.625" style="1" customWidth="1"/>
    <col min="1796" max="1815" width="3.625" style="1"/>
    <col min="1816" max="1816" width="0.375" style="1" customWidth="1"/>
    <col min="1817" max="2048" width="3.625" style="1"/>
    <col min="2049" max="2050" width="3.625" style="1" customWidth="1"/>
    <col min="2051" max="2051" width="16.625" style="1" customWidth="1"/>
    <col min="2052" max="2071" width="3.625" style="1"/>
    <col min="2072" max="2072" width="0.375" style="1" customWidth="1"/>
    <col min="2073" max="2304" width="3.625" style="1"/>
    <col min="2305" max="2306" width="3.625" style="1" customWidth="1"/>
    <col min="2307" max="2307" width="16.625" style="1" customWidth="1"/>
    <col min="2308" max="2327" width="3.625" style="1"/>
    <col min="2328" max="2328" width="0.375" style="1" customWidth="1"/>
    <col min="2329" max="2560" width="3.625" style="1"/>
    <col min="2561" max="2562" width="3.625" style="1" customWidth="1"/>
    <col min="2563" max="2563" width="16.625" style="1" customWidth="1"/>
    <col min="2564" max="2583" width="3.625" style="1"/>
    <col min="2584" max="2584" width="0.375" style="1" customWidth="1"/>
    <col min="2585" max="2816" width="3.625" style="1"/>
    <col min="2817" max="2818" width="3.625" style="1" customWidth="1"/>
    <col min="2819" max="2819" width="16.625" style="1" customWidth="1"/>
    <col min="2820" max="2839" width="3.625" style="1"/>
    <col min="2840" max="2840" width="0.375" style="1" customWidth="1"/>
    <col min="2841" max="3072" width="3.625" style="1"/>
    <col min="3073" max="3074" width="3.625" style="1" customWidth="1"/>
    <col min="3075" max="3075" width="16.625" style="1" customWidth="1"/>
    <col min="3076" max="3095" width="3.625" style="1"/>
    <col min="3096" max="3096" width="0.375" style="1" customWidth="1"/>
    <col min="3097" max="3328" width="3.625" style="1"/>
    <col min="3329" max="3330" width="3.625" style="1" customWidth="1"/>
    <col min="3331" max="3331" width="16.625" style="1" customWidth="1"/>
    <col min="3332" max="3351" width="3.625" style="1"/>
    <col min="3352" max="3352" width="0.375" style="1" customWidth="1"/>
    <col min="3353" max="3584" width="3.625" style="1"/>
    <col min="3585" max="3586" width="3.625" style="1" customWidth="1"/>
    <col min="3587" max="3587" width="16.625" style="1" customWidth="1"/>
    <col min="3588" max="3607" width="3.625" style="1"/>
    <col min="3608" max="3608" width="0.375" style="1" customWidth="1"/>
    <col min="3609" max="3840" width="3.625" style="1"/>
    <col min="3841" max="3842" width="3.625" style="1" customWidth="1"/>
    <col min="3843" max="3843" width="16.625" style="1" customWidth="1"/>
    <col min="3844" max="3863" width="3.625" style="1"/>
    <col min="3864" max="3864" width="0.375" style="1" customWidth="1"/>
    <col min="3865" max="4096" width="3.625" style="1"/>
    <col min="4097" max="4098" width="3.625" style="1" customWidth="1"/>
    <col min="4099" max="4099" width="16.625" style="1" customWidth="1"/>
    <col min="4100" max="4119" width="3.625" style="1"/>
    <col min="4120" max="4120" width="0.375" style="1" customWidth="1"/>
    <col min="4121" max="4352" width="3.625" style="1"/>
    <col min="4353" max="4354" width="3.625" style="1" customWidth="1"/>
    <col min="4355" max="4355" width="16.625" style="1" customWidth="1"/>
    <col min="4356" max="4375" width="3.625" style="1"/>
    <col min="4376" max="4376" width="0.375" style="1" customWidth="1"/>
    <col min="4377" max="4608" width="3.625" style="1"/>
    <col min="4609" max="4610" width="3.625" style="1" customWidth="1"/>
    <col min="4611" max="4611" width="16.625" style="1" customWidth="1"/>
    <col min="4612" max="4631" width="3.625" style="1"/>
    <col min="4632" max="4632" width="0.375" style="1" customWidth="1"/>
    <col min="4633" max="4864" width="3.625" style="1"/>
    <col min="4865" max="4866" width="3.625" style="1" customWidth="1"/>
    <col min="4867" max="4867" width="16.625" style="1" customWidth="1"/>
    <col min="4868" max="4887" width="3.625" style="1"/>
    <col min="4888" max="4888" width="0.375" style="1" customWidth="1"/>
    <col min="4889" max="5120" width="3.625" style="1"/>
    <col min="5121" max="5122" width="3.625" style="1" customWidth="1"/>
    <col min="5123" max="5123" width="16.625" style="1" customWidth="1"/>
    <col min="5124" max="5143" width="3.625" style="1"/>
    <col min="5144" max="5144" width="0.375" style="1" customWidth="1"/>
    <col min="5145" max="5376" width="3.625" style="1"/>
    <col min="5377" max="5378" width="3.625" style="1" customWidth="1"/>
    <col min="5379" max="5379" width="16.625" style="1" customWidth="1"/>
    <col min="5380" max="5399" width="3.625" style="1"/>
    <col min="5400" max="5400" width="0.375" style="1" customWidth="1"/>
    <col min="5401" max="5632" width="3.625" style="1"/>
    <col min="5633" max="5634" width="3.625" style="1" customWidth="1"/>
    <col min="5635" max="5635" width="16.625" style="1" customWidth="1"/>
    <col min="5636" max="5655" width="3.625" style="1"/>
    <col min="5656" max="5656" width="0.375" style="1" customWidth="1"/>
    <col min="5657" max="5888" width="3.625" style="1"/>
    <col min="5889" max="5890" width="3.625" style="1" customWidth="1"/>
    <col min="5891" max="5891" width="16.625" style="1" customWidth="1"/>
    <col min="5892" max="5911" width="3.625" style="1"/>
    <col min="5912" max="5912" width="0.375" style="1" customWidth="1"/>
    <col min="5913" max="6144" width="3.625" style="1"/>
    <col min="6145" max="6146" width="3.625" style="1" customWidth="1"/>
    <col min="6147" max="6147" width="16.625" style="1" customWidth="1"/>
    <col min="6148" max="6167" width="3.625" style="1"/>
    <col min="6168" max="6168" width="0.375" style="1" customWidth="1"/>
    <col min="6169" max="6400" width="3.625" style="1"/>
    <col min="6401" max="6402" width="3.625" style="1" customWidth="1"/>
    <col min="6403" max="6403" width="16.625" style="1" customWidth="1"/>
    <col min="6404" max="6423" width="3.625" style="1"/>
    <col min="6424" max="6424" width="0.375" style="1" customWidth="1"/>
    <col min="6425" max="6656" width="3.625" style="1"/>
    <col min="6657" max="6658" width="3.625" style="1" customWidth="1"/>
    <col min="6659" max="6659" width="16.625" style="1" customWidth="1"/>
    <col min="6660" max="6679" width="3.625" style="1"/>
    <col min="6680" max="6680" width="0.375" style="1" customWidth="1"/>
    <col min="6681" max="6912" width="3.625" style="1"/>
    <col min="6913" max="6914" width="3.625" style="1" customWidth="1"/>
    <col min="6915" max="6915" width="16.625" style="1" customWidth="1"/>
    <col min="6916" max="6935" width="3.625" style="1"/>
    <col min="6936" max="6936" width="0.375" style="1" customWidth="1"/>
    <col min="6937" max="7168" width="3.625" style="1"/>
    <col min="7169" max="7170" width="3.625" style="1" customWidth="1"/>
    <col min="7171" max="7171" width="16.625" style="1" customWidth="1"/>
    <col min="7172" max="7191" width="3.625" style="1"/>
    <col min="7192" max="7192" width="0.375" style="1" customWidth="1"/>
    <col min="7193" max="7424" width="3.625" style="1"/>
    <col min="7425" max="7426" width="3.625" style="1" customWidth="1"/>
    <col min="7427" max="7427" width="16.625" style="1" customWidth="1"/>
    <col min="7428" max="7447" width="3.625" style="1"/>
    <col min="7448" max="7448" width="0.375" style="1" customWidth="1"/>
    <col min="7449" max="7680" width="3.625" style="1"/>
    <col min="7681" max="7682" width="3.625" style="1" customWidth="1"/>
    <col min="7683" max="7683" width="16.625" style="1" customWidth="1"/>
    <col min="7684" max="7703" width="3.625" style="1"/>
    <col min="7704" max="7704" width="0.375" style="1" customWidth="1"/>
    <col min="7705" max="7936" width="3.625" style="1"/>
    <col min="7937" max="7938" width="3.625" style="1" customWidth="1"/>
    <col min="7939" max="7939" width="16.625" style="1" customWidth="1"/>
    <col min="7940" max="7959" width="3.625" style="1"/>
    <col min="7960" max="7960" width="0.375" style="1" customWidth="1"/>
    <col min="7961" max="8192" width="3.625" style="1"/>
    <col min="8193" max="8194" width="3.625" style="1" customWidth="1"/>
    <col min="8195" max="8195" width="16.625" style="1" customWidth="1"/>
    <col min="8196" max="8215" width="3.625" style="1"/>
    <col min="8216" max="8216" width="0.375" style="1" customWidth="1"/>
    <col min="8217" max="8448" width="3.625" style="1"/>
    <col min="8449" max="8450" width="3.625" style="1" customWidth="1"/>
    <col min="8451" max="8451" width="16.625" style="1" customWidth="1"/>
    <col min="8452" max="8471" width="3.625" style="1"/>
    <col min="8472" max="8472" width="0.375" style="1" customWidth="1"/>
    <col min="8473" max="8704" width="3.625" style="1"/>
    <col min="8705" max="8706" width="3.625" style="1" customWidth="1"/>
    <col min="8707" max="8707" width="16.625" style="1" customWidth="1"/>
    <col min="8708" max="8727" width="3.625" style="1"/>
    <col min="8728" max="8728" width="0.375" style="1" customWidth="1"/>
    <col min="8729" max="8960" width="3.625" style="1"/>
    <col min="8961" max="8962" width="3.625" style="1" customWidth="1"/>
    <col min="8963" max="8963" width="16.625" style="1" customWidth="1"/>
    <col min="8964" max="8983" width="3.625" style="1"/>
    <col min="8984" max="8984" width="0.375" style="1" customWidth="1"/>
    <col min="8985" max="9216" width="3.625" style="1"/>
    <col min="9217" max="9218" width="3.625" style="1" customWidth="1"/>
    <col min="9219" max="9219" width="16.625" style="1" customWidth="1"/>
    <col min="9220" max="9239" width="3.625" style="1"/>
    <col min="9240" max="9240" width="0.375" style="1" customWidth="1"/>
    <col min="9241" max="9472" width="3.625" style="1"/>
    <col min="9473" max="9474" width="3.625" style="1" customWidth="1"/>
    <col min="9475" max="9475" width="16.625" style="1" customWidth="1"/>
    <col min="9476" max="9495" width="3.625" style="1"/>
    <col min="9496" max="9496" width="0.375" style="1" customWidth="1"/>
    <col min="9497" max="9728" width="3.625" style="1"/>
    <col min="9729" max="9730" width="3.625" style="1" customWidth="1"/>
    <col min="9731" max="9731" width="16.625" style="1" customWidth="1"/>
    <col min="9732" max="9751" width="3.625" style="1"/>
    <col min="9752" max="9752" width="0.375" style="1" customWidth="1"/>
    <col min="9753" max="9984" width="3.625" style="1"/>
    <col min="9985" max="9986" width="3.625" style="1" customWidth="1"/>
    <col min="9987" max="9987" width="16.625" style="1" customWidth="1"/>
    <col min="9988" max="10007" width="3.625" style="1"/>
    <col min="10008" max="10008" width="0.375" style="1" customWidth="1"/>
    <col min="10009" max="10240" width="3.625" style="1"/>
    <col min="10241" max="10242" width="3.625" style="1" customWidth="1"/>
    <col min="10243" max="10243" width="16.625" style="1" customWidth="1"/>
    <col min="10244" max="10263" width="3.625" style="1"/>
    <col min="10264" max="10264" width="0.375" style="1" customWidth="1"/>
    <col min="10265" max="10496" width="3.625" style="1"/>
    <col min="10497" max="10498" width="3.625" style="1" customWidth="1"/>
    <col min="10499" max="10499" width="16.625" style="1" customWidth="1"/>
    <col min="10500" max="10519" width="3.625" style="1"/>
    <col min="10520" max="10520" width="0.375" style="1" customWidth="1"/>
    <col min="10521" max="10752" width="3.625" style="1"/>
    <col min="10753" max="10754" width="3.625" style="1" customWidth="1"/>
    <col min="10755" max="10755" width="16.625" style="1" customWidth="1"/>
    <col min="10756" max="10775" width="3.625" style="1"/>
    <col min="10776" max="10776" width="0.375" style="1" customWidth="1"/>
    <col min="10777" max="11008" width="3.625" style="1"/>
    <col min="11009" max="11010" width="3.625" style="1" customWidth="1"/>
    <col min="11011" max="11011" width="16.625" style="1" customWidth="1"/>
    <col min="11012" max="11031" width="3.625" style="1"/>
    <col min="11032" max="11032" width="0.375" style="1" customWidth="1"/>
    <col min="11033" max="11264" width="3.625" style="1"/>
    <col min="11265" max="11266" width="3.625" style="1" customWidth="1"/>
    <col min="11267" max="11267" width="16.625" style="1" customWidth="1"/>
    <col min="11268" max="11287" width="3.625" style="1"/>
    <col min="11288" max="11288" width="0.375" style="1" customWidth="1"/>
    <col min="11289" max="11520" width="3.625" style="1"/>
    <col min="11521" max="11522" width="3.625" style="1" customWidth="1"/>
    <col min="11523" max="11523" width="16.625" style="1" customWidth="1"/>
    <col min="11524" max="11543" width="3.625" style="1"/>
    <col min="11544" max="11544" width="0.375" style="1" customWidth="1"/>
    <col min="11545" max="11776" width="3.625" style="1"/>
    <col min="11777" max="11778" width="3.625" style="1" customWidth="1"/>
    <col min="11779" max="11779" width="16.625" style="1" customWidth="1"/>
    <col min="11780" max="11799" width="3.625" style="1"/>
    <col min="11800" max="11800" width="0.375" style="1" customWidth="1"/>
    <col min="11801" max="12032" width="3.625" style="1"/>
    <col min="12033" max="12034" width="3.625" style="1" customWidth="1"/>
    <col min="12035" max="12035" width="16.625" style="1" customWidth="1"/>
    <col min="12036" max="12055" width="3.625" style="1"/>
    <col min="12056" max="12056" width="0.375" style="1" customWidth="1"/>
    <col min="12057" max="12288" width="3.625" style="1"/>
    <col min="12289" max="12290" width="3.625" style="1" customWidth="1"/>
    <col min="12291" max="12291" width="16.625" style="1" customWidth="1"/>
    <col min="12292" max="12311" width="3.625" style="1"/>
    <col min="12312" max="12312" width="0.375" style="1" customWidth="1"/>
    <col min="12313" max="12544" width="3.625" style="1"/>
    <col min="12545" max="12546" width="3.625" style="1" customWidth="1"/>
    <col min="12547" max="12547" width="16.625" style="1" customWidth="1"/>
    <col min="12548" max="12567" width="3.625" style="1"/>
    <col min="12568" max="12568" width="0.375" style="1" customWidth="1"/>
    <col min="12569" max="12800" width="3.625" style="1"/>
    <col min="12801" max="12802" width="3.625" style="1" customWidth="1"/>
    <col min="12803" max="12803" width="16.625" style="1" customWidth="1"/>
    <col min="12804" max="12823" width="3.625" style="1"/>
    <col min="12824" max="12824" width="0.375" style="1" customWidth="1"/>
    <col min="12825" max="13056" width="3.625" style="1"/>
    <col min="13057" max="13058" width="3.625" style="1" customWidth="1"/>
    <col min="13059" max="13059" width="16.625" style="1" customWidth="1"/>
    <col min="13060" max="13079" width="3.625" style="1"/>
    <col min="13080" max="13080" width="0.375" style="1" customWidth="1"/>
    <col min="13081" max="13312" width="3.625" style="1"/>
    <col min="13313" max="13314" width="3.625" style="1" customWidth="1"/>
    <col min="13315" max="13315" width="16.625" style="1" customWidth="1"/>
    <col min="13316" max="13335" width="3.625" style="1"/>
    <col min="13336" max="13336" width="0.375" style="1" customWidth="1"/>
    <col min="13337" max="13568" width="3.625" style="1"/>
    <col min="13569" max="13570" width="3.625" style="1" customWidth="1"/>
    <col min="13571" max="13571" width="16.625" style="1" customWidth="1"/>
    <col min="13572" max="13591" width="3.625" style="1"/>
    <col min="13592" max="13592" width="0.375" style="1" customWidth="1"/>
    <col min="13593" max="13824" width="3.625" style="1"/>
    <col min="13825" max="13826" width="3.625" style="1" customWidth="1"/>
    <col min="13827" max="13827" width="16.625" style="1" customWidth="1"/>
    <col min="13828" max="13847" width="3.625" style="1"/>
    <col min="13848" max="13848" width="0.375" style="1" customWidth="1"/>
    <col min="13849" max="14080" width="3.625" style="1"/>
    <col min="14081" max="14082" width="3.625" style="1" customWidth="1"/>
    <col min="14083" max="14083" width="16.625" style="1" customWidth="1"/>
    <col min="14084" max="14103" width="3.625" style="1"/>
    <col min="14104" max="14104" width="0.375" style="1" customWidth="1"/>
    <col min="14105" max="14336" width="3.625" style="1"/>
    <col min="14337" max="14338" width="3.625" style="1" customWidth="1"/>
    <col min="14339" max="14339" width="16.625" style="1" customWidth="1"/>
    <col min="14340" max="14359" width="3.625" style="1"/>
    <col min="14360" max="14360" width="0.375" style="1" customWidth="1"/>
    <col min="14361" max="14592" width="3.625" style="1"/>
    <col min="14593" max="14594" width="3.625" style="1" customWidth="1"/>
    <col min="14595" max="14595" width="16.625" style="1" customWidth="1"/>
    <col min="14596" max="14615" width="3.625" style="1"/>
    <col min="14616" max="14616" width="0.375" style="1" customWidth="1"/>
    <col min="14617" max="14848" width="3.625" style="1"/>
    <col min="14849" max="14850" width="3.625" style="1" customWidth="1"/>
    <col min="14851" max="14851" width="16.625" style="1" customWidth="1"/>
    <col min="14852" max="14871" width="3.625" style="1"/>
    <col min="14872" max="14872" width="0.375" style="1" customWidth="1"/>
    <col min="14873" max="15104" width="3.625" style="1"/>
    <col min="15105" max="15106" width="3.625" style="1" customWidth="1"/>
    <col min="15107" max="15107" width="16.625" style="1" customWidth="1"/>
    <col min="15108" max="15127" width="3.625" style="1"/>
    <col min="15128" max="15128" width="0.375" style="1" customWidth="1"/>
    <col min="15129" max="15360" width="3.625" style="1"/>
    <col min="15361" max="15362" width="3.625" style="1" customWidth="1"/>
    <col min="15363" max="15363" width="16.625" style="1" customWidth="1"/>
    <col min="15364" max="15383" width="3.625" style="1"/>
    <col min="15384" max="15384" width="0.375" style="1" customWidth="1"/>
    <col min="15385" max="15616" width="3.625" style="1"/>
    <col min="15617" max="15618" width="3.625" style="1" customWidth="1"/>
    <col min="15619" max="15619" width="16.625" style="1" customWidth="1"/>
    <col min="15620" max="15639" width="3.625" style="1"/>
    <col min="15640" max="15640" width="0.375" style="1" customWidth="1"/>
    <col min="15641" max="15872" width="3.625" style="1"/>
    <col min="15873" max="15874" width="3.625" style="1" customWidth="1"/>
    <col min="15875" max="15875" width="16.625" style="1" customWidth="1"/>
    <col min="15876" max="15895" width="3.625" style="1"/>
    <col min="15896" max="15896" width="0.375" style="1" customWidth="1"/>
    <col min="15897" max="16128" width="3.625" style="1"/>
    <col min="16129" max="16130" width="3.625" style="1" customWidth="1"/>
    <col min="16131" max="16131" width="16.625" style="1" customWidth="1"/>
    <col min="16132" max="16151" width="3.625" style="1"/>
    <col min="16152" max="16152" width="0.375" style="1" customWidth="1"/>
    <col min="16153" max="16384" width="3.625" style="1"/>
  </cols>
  <sheetData>
    <row r="1" spans="1:27" ht="18" customHeight="1">
      <c r="A1" s="117" t="str">
        <f>"第"&amp;選手入力!C1&amp;"回　 香川県高等学校総合体育大会  弓道競技  参加申込書（個人競技）"</f>
        <v>第63回　 香川県高等学校総合体育大会  弓道競技  参加申込書（個人競技）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9"/>
      <c r="Y1" s="9"/>
      <c r="Z1" s="9"/>
      <c r="AA1" s="9" t="s">
        <v>68</v>
      </c>
    </row>
    <row r="2" spans="1:27" ht="3.7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25"/>
      <c r="U2" s="25"/>
      <c r="V2" s="25"/>
      <c r="W2" s="25"/>
      <c r="X2" s="9"/>
      <c r="Y2" s="9"/>
      <c r="Z2" s="9"/>
      <c r="AA2" s="9"/>
    </row>
    <row r="3" spans="1:27" ht="21" customHeight="1">
      <c r="A3" s="118" t="s">
        <v>5</v>
      </c>
      <c r="B3" s="119"/>
      <c r="C3" s="28" t="str">
        <f>参加選手一覧!C3</f>
        <v/>
      </c>
      <c r="D3" s="120" t="s">
        <v>12</v>
      </c>
      <c r="E3" s="120"/>
      <c r="F3" s="120"/>
      <c r="G3" s="120"/>
      <c r="H3" s="120"/>
      <c r="I3" s="120"/>
      <c r="J3" s="118" t="s">
        <v>4</v>
      </c>
      <c r="K3" s="121"/>
      <c r="L3" s="119"/>
      <c r="M3" s="118">
        <f>参加選手一覧!S3</f>
        <v>16</v>
      </c>
      <c r="N3" s="119"/>
      <c r="O3" s="122" t="s">
        <v>14</v>
      </c>
      <c r="P3" s="120"/>
      <c r="Q3" s="123"/>
      <c r="R3" s="118" t="str">
        <f>参加選手一覧!X3</f>
        <v/>
      </c>
      <c r="S3" s="119"/>
      <c r="T3" s="15"/>
      <c r="U3" s="15"/>
      <c r="V3" s="15"/>
      <c r="W3" s="15"/>
      <c r="X3" s="7"/>
      <c r="Y3" s="7"/>
      <c r="Z3" s="7"/>
      <c r="AA3" s="7"/>
    </row>
    <row r="4" spans="1:27" ht="21" customHeight="1">
      <c r="A4" s="124" t="s">
        <v>30</v>
      </c>
      <c r="B4" s="125"/>
      <c r="C4" s="126"/>
      <c r="D4" s="127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9"/>
      <c r="X4" s="7"/>
      <c r="Y4" s="7"/>
      <c r="Z4" s="7"/>
      <c r="AA4" s="91" t="s">
        <v>74</v>
      </c>
    </row>
    <row r="5" spans="1:27" ht="16.5" customHeight="1">
      <c r="A5" s="130" t="s">
        <v>18</v>
      </c>
      <c r="B5" s="131"/>
      <c r="C5" s="30" t="s">
        <v>20</v>
      </c>
      <c r="D5" s="106" t="str">
        <f>団体!D5</f>
        <v/>
      </c>
      <c r="E5" s="108"/>
      <c r="F5" s="132" t="s">
        <v>24</v>
      </c>
      <c r="G5" s="132"/>
      <c r="H5" s="132"/>
      <c r="I5" s="132"/>
      <c r="J5" s="133"/>
      <c r="K5" s="106" t="str">
        <f>団体!K5</f>
        <v/>
      </c>
      <c r="L5" s="108"/>
      <c r="M5" s="130" t="s">
        <v>16</v>
      </c>
      <c r="N5" s="131"/>
      <c r="O5" s="122" t="s">
        <v>22</v>
      </c>
      <c r="P5" s="123"/>
      <c r="Q5" s="118" t="str">
        <f>団体!Q5</f>
        <v/>
      </c>
      <c r="R5" s="121"/>
      <c r="S5" s="29" t="s">
        <v>17</v>
      </c>
      <c r="X5" s="7"/>
      <c r="Y5" s="7"/>
    </row>
    <row r="6" spans="1:27" ht="16.5" customHeight="1">
      <c r="A6" s="133" t="s">
        <v>19</v>
      </c>
      <c r="B6" s="141"/>
      <c r="C6" s="30" t="s">
        <v>21</v>
      </c>
      <c r="D6" s="118" t="str">
        <f>IF(C3="","",IF(COUNTA(AA11:AA25)&gt;0,"○","×"))</f>
        <v/>
      </c>
      <c r="E6" s="119"/>
      <c r="F6" s="142" t="s">
        <v>25</v>
      </c>
      <c r="G6" s="142"/>
      <c r="H6" s="142"/>
      <c r="I6" s="142"/>
      <c r="J6" s="122"/>
      <c r="K6" s="118" t="str">
        <f>IF(C3="","",IF(COUNTA(AA30:AA44)&gt;0,"○","×"))</f>
        <v/>
      </c>
      <c r="L6" s="119"/>
      <c r="M6" s="133" t="s">
        <v>15</v>
      </c>
      <c r="N6" s="141"/>
      <c r="O6" s="122" t="s">
        <v>23</v>
      </c>
      <c r="P6" s="123"/>
      <c r="Q6" s="118" t="str">
        <f>団体!Q6</f>
        <v/>
      </c>
      <c r="R6" s="121"/>
      <c r="S6" s="29" t="s">
        <v>17</v>
      </c>
      <c r="T6" s="11"/>
      <c r="U6" s="11"/>
      <c r="V6" s="11"/>
      <c r="W6" s="11"/>
      <c r="X6" s="7"/>
      <c r="Y6" s="7"/>
    </row>
    <row r="7" spans="1:27" ht="3.75" customHeight="1"/>
    <row r="8" spans="1:27" ht="13.5" customHeight="1">
      <c r="A8" s="122" t="s">
        <v>21</v>
      </c>
      <c r="B8" s="123"/>
    </row>
    <row r="9" spans="1:27" ht="16.5" customHeight="1">
      <c r="A9" s="118" t="s">
        <v>0</v>
      </c>
      <c r="B9" s="119"/>
      <c r="C9" s="64"/>
      <c r="D9" s="122" t="s">
        <v>26</v>
      </c>
      <c r="E9" s="120"/>
      <c r="F9" s="120"/>
      <c r="G9" s="138"/>
      <c r="H9" s="139"/>
      <c r="I9" s="122" t="s">
        <v>27</v>
      </c>
      <c r="J9" s="120"/>
      <c r="K9" s="140"/>
      <c r="L9" s="138"/>
      <c r="M9" s="139"/>
      <c r="N9" s="122" t="s">
        <v>92</v>
      </c>
      <c r="O9" s="120"/>
      <c r="P9" s="140"/>
      <c r="Q9" s="138"/>
      <c r="R9" s="139"/>
      <c r="S9" s="133" t="s">
        <v>93</v>
      </c>
      <c r="T9" s="107"/>
      <c r="U9" s="107"/>
      <c r="V9" s="107"/>
      <c r="W9" s="107"/>
      <c r="AA9" s="22" t="s">
        <v>75</v>
      </c>
    </row>
    <row r="10" spans="1:27" ht="16.5" customHeight="1">
      <c r="A10" s="134" t="s">
        <v>1</v>
      </c>
      <c r="B10" s="134"/>
      <c r="C10" s="31" t="s">
        <v>6</v>
      </c>
      <c r="D10" s="103" t="s">
        <v>3</v>
      </c>
      <c r="E10" s="105"/>
      <c r="F10" s="118" t="s">
        <v>70</v>
      </c>
      <c r="G10" s="121"/>
      <c r="H10" s="121"/>
      <c r="I10" s="121"/>
      <c r="J10" s="119"/>
      <c r="K10" s="118" t="s">
        <v>9</v>
      </c>
      <c r="L10" s="121"/>
      <c r="M10" s="121"/>
      <c r="N10" s="121"/>
      <c r="O10" s="121"/>
      <c r="P10" s="121"/>
      <c r="Q10" s="119"/>
      <c r="R10" s="122" t="s">
        <v>28</v>
      </c>
      <c r="S10" s="120"/>
      <c r="T10" s="120"/>
      <c r="U10" s="120"/>
      <c r="V10" s="120"/>
      <c r="W10" s="123"/>
      <c r="AA10" s="61" t="s">
        <v>76</v>
      </c>
    </row>
    <row r="11" spans="1:27" ht="21" customHeight="1">
      <c r="A11" s="134">
        <v>1</v>
      </c>
      <c r="B11" s="134"/>
      <c r="C11" s="30" t="str">
        <f>IFERROR(VLOOKUP(AA11,選手入力!$A$34:$C$55,3,FALSE),"")</f>
        <v/>
      </c>
      <c r="D11" s="23" t="str">
        <f>IFERROR(VLOOKUP(AA11,選手入力!$A$9:$F$30,6,FALSE),"")</f>
        <v/>
      </c>
      <c r="E11" s="26" t="s">
        <v>8</v>
      </c>
      <c r="F11" s="118" t="str">
        <f>IFERROR(VLOOKUP(AA11,選手入力!$A$34:$D$55,4,FALSE),"")</f>
        <v/>
      </c>
      <c r="G11" s="121"/>
      <c r="H11" s="121"/>
      <c r="I11" s="121"/>
      <c r="J11" s="119"/>
      <c r="K11" s="2" t="str">
        <f>IFERROR(VLOOKUP($AA11,選手入力!$A$9:$N$30,8,FALSE),"")</f>
        <v/>
      </c>
      <c r="L11" s="24" t="str">
        <f>IFERROR(VLOOKUP($AA11,選手入力!$A$9:$N$30,9,FALSE),"")</f>
        <v/>
      </c>
      <c r="M11" s="27" t="s">
        <v>71</v>
      </c>
      <c r="N11" s="24" t="str">
        <f>IFERROR(VLOOKUP($AA11,選手入力!$A$9:$N$30,11,FALSE),"")</f>
        <v/>
      </c>
      <c r="O11" s="24" t="s">
        <v>72</v>
      </c>
      <c r="P11" s="24" t="str">
        <f>IFERROR(VLOOKUP($AA11,選手入力!$A$9:$N$30,13,FALSE),"")</f>
        <v/>
      </c>
      <c r="Q11" s="29" t="s">
        <v>73</v>
      </c>
      <c r="R11" s="23" t="str">
        <f>IF(AA11="","",IF(COUNTIF(団体!$Z$11:$Z$17,AA11)=1,"○","×"))</f>
        <v/>
      </c>
      <c r="S11" s="148"/>
      <c r="T11" s="148"/>
      <c r="U11" s="148"/>
      <c r="V11" s="148"/>
      <c r="W11" s="139"/>
      <c r="AA11" s="82"/>
    </row>
    <row r="12" spans="1:27" ht="21" customHeight="1">
      <c r="A12" s="134">
        <v>2</v>
      </c>
      <c r="B12" s="134"/>
      <c r="C12" s="30" t="str">
        <f>IFERROR(VLOOKUP(AA12,選手入力!$A$34:$C$55,3,FALSE),"")</f>
        <v/>
      </c>
      <c r="D12" s="4" t="str">
        <f>IFERROR(VLOOKUP(AA12,選手入力!$A$9:$F$30,6,FALSE),"")</f>
        <v/>
      </c>
      <c r="E12" s="3" t="s">
        <v>8</v>
      </c>
      <c r="F12" s="118" t="str">
        <f>IFERROR(VLOOKUP(AA12,選手入力!$A$34:$D$55,4,FALSE),"")</f>
        <v/>
      </c>
      <c r="G12" s="121"/>
      <c r="H12" s="121"/>
      <c r="I12" s="121"/>
      <c r="J12" s="119"/>
      <c r="K12" s="2" t="str">
        <f>IFERROR(VLOOKUP($AA12,選手入力!$A$9:$N$30,8,FALSE),"")</f>
        <v/>
      </c>
      <c r="L12" s="24" t="str">
        <f>IFERROR(VLOOKUP($AA12,選手入力!$A$9:$N$30,9,FALSE),"")</f>
        <v/>
      </c>
      <c r="M12" s="27" t="s">
        <v>37</v>
      </c>
      <c r="N12" s="24" t="str">
        <f>IFERROR(VLOOKUP($AA12,選手入力!$A$9:$N$30,11,FALSE),"")</f>
        <v/>
      </c>
      <c r="O12" s="24" t="s">
        <v>38</v>
      </c>
      <c r="P12" s="24" t="str">
        <f>IFERROR(VLOOKUP($AA12,選手入力!$A$9:$N$30,13,FALSE),"")</f>
        <v/>
      </c>
      <c r="Q12" s="29" t="s">
        <v>39</v>
      </c>
      <c r="R12" s="23" t="str">
        <f>IF(AA12="","",IF(COUNTIF(団体!$Z$11:$Z$17,AA12)=1,"○","×"))</f>
        <v/>
      </c>
      <c r="S12" s="148"/>
      <c r="T12" s="148"/>
      <c r="U12" s="148"/>
      <c r="V12" s="148"/>
      <c r="W12" s="139"/>
      <c r="AA12" s="82"/>
    </row>
    <row r="13" spans="1:27" ht="21" customHeight="1">
      <c r="A13" s="134">
        <v>3</v>
      </c>
      <c r="B13" s="134"/>
      <c r="C13" s="30" t="str">
        <f>IFERROR(VLOOKUP(AA13,選手入力!$A$34:$C$55,3,FALSE),"")</f>
        <v/>
      </c>
      <c r="D13" s="23" t="str">
        <f>IFERROR(VLOOKUP(AA13,選手入力!$A$9:$F$30,6,FALSE),"")</f>
        <v/>
      </c>
      <c r="E13" s="26" t="s">
        <v>8</v>
      </c>
      <c r="F13" s="118" t="str">
        <f>IFERROR(VLOOKUP(AA13,選手入力!$A$34:$D$55,4,FALSE),"")</f>
        <v/>
      </c>
      <c r="G13" s="121"/>
      <c r="H13" s="121"/>
      <c r="I13" s="121"/>
      <c r="J13" s="119"/>
      <c r="K13" s="2" t="str">
        <f>IFERROR(VLOOKUP($AA13,選手入力!$A$9:$N$30,8,FALSE),"")</f>
        <v/>
      </c>
      <c r="L13" s="24" t="str">
        <f>IFERROR(VLOOKUP($AA13,選手入力!$A$9:$N$30,9,FALSE),"")</f>
        <v/>
      </c>
      <c r="M13" s="27" t="s">
        <v>37</v>
      </c>
      <c r="N13" s="24" t="str">
        <f>IFERROR(VLOOKUP($AA13,選手入力!$A$9:$N$30,11,FALSE),"")</f>
        <v/>
      </c>
      <c r="O13" s="24" t="s">
        <v>38</v>
      </c>
      <c r="P13" s="24" t="str">
        <f>IFERROR(VLOOKUP($AA13,選手入力!$A$9:$N$30,13,FALSE),"")</f>
        <v/>
      </c>
      <c r="Q13" s="29" t="s">
        <v>39</v>
      </c>
      <c r="R13" s="23" t="str">
        <f>IF(AA13="","",IF(COUNTIF(団体!$Z$11:$Z$17,AA13)=1,"○","×"))</f>
        <v/>
      </c>
      <c r="S13" s="148"/>
      <c r="T13" s="148"/>
      <c r="U13" s="148"/>
      <c r="V13" s="148"/>
      <c r="W13" s="139"/>
      <c r="AA13" s="82"/>
    </row>
    <row r="14" spans="1:27" ht="21" customHeight="1">
      <c r="A14" s="134">
        <v>4</v>
      </c>
      <c r="B14" s="134"/>
      <c r="C14" s="30" t="str">
        <f>IFERROR(VLOOKUP(AA14,選手入力!$A$34:$C$55,3,FALSE),"")</f>
        <v/>
      </c>
      <c r="D14" s="4" t="str">
        <f>IFERROR(VLOOKUP(AA14,選手入力!$A$9:$F$30,6,FALSE),"")</f>
        <v/>
      </c>
      <c r="E14" s="3" t="s">
        <v>8</v>
      </c>
      <c r="F14" s="118" t="str">
        <f>IFERROR(VLOOKUP(AA14,選手入力!$A$34:$D$55,4,FALSE),"")</f>
        <v/>
      </c>
      <c r="G14" s="121"/>
      <c r="H14" s="121"/>
      <c r="I14" s="121"/>
      <c r="J14" s="119"/>
      <c r="K14" s="2" t="str">
        <f>IFERROR(VLOOKUP($AA14,選手入力!$A$9:$N$30,8,FALSE),"")</f>
        <v/>
      </c>
      <c r="L14" s="24" t="str">
        <f>IFERROR(VLOOKUP($AA14,選手入力!$A$9:$N$30,9,FALSE),"")</f>
        <v/>
      </c>
      <c r="M14" s="27" t="s">
        <v>37</v>
      </c>
      <c r="N14" s="24" t="str">
        <f>IFERROR(VLOOKUP($AA14,選手入力!$A$9:$N$30,11,FALSE),"")</f>
        <v/>
      </c>
      <c r="O14" s="24" t="s">
        <v>38</v>
      </c>
      <c r="P14" s="24" t="str">
        <f>IFERROR(VLOOKUP($AA14,選手入力!$A$9:$N$30,13,FALSE),"")</f>
        <v/>
      </c>
      <c r="Q14" s="29" t="s">
        <v>39</v>
      </c>
      <c r="R14" s="23" t="str">
        <f>IF(AA14="","",IF(COUNTIF(団体!$Z$11:$Z$17,AA14)=1,"○","×"))</f>
        <v/>
      </c>
      <c r="S14" s="148"/>
      <c r="T14" s="148"/>
      <c r="U14" s="148"/>
      <c r="V14" s="148"/>
      <c r="W14" s="139"/>
      <c r="AA14" s="82"/>
    </row>
    <row r="15" spans="1:27" ht="21" customHeight="1">
      <c r="A15" s="134">
        <v>5</v>
      </c>
      <c r="B15" s="134"/>
      <c r="C15" s="31" t="str">
        <f>IFERROR(VLOOKUP(AA15,選手入力!$A$34:$C$55,3,FALSE),"")</f>
        <v/>
      </c>
      <c r="D15" s="23" t="str">
        <f>IFERROR(VLOOKUP(AA15,選手入力!$A$9:$F$30,6,FALSE),"")</f>
        <v/>
      </c>
      <c r="E15" s="26" t="s">
        <v>8</v>
      </c>
      <c r="F15" s="118" t="str">
        <f>IFERROR(VLOOKUP(AA15,選手入力!$A$34:$D$55,4,FALSE),"")</f>
        <v/>
      </c>
      <c r="G15" s="121"/>
      <c r="H15" s="121"/>
      <c r="I15" s="121"/>
      <c r="J15" s="119"/>
      <c r="K15" s="2" t="str">
        <f>IFERROR(VLOOKUP($AA15,選手入力!$A$9:$N$30,8,FALSE),"")</f>
        <v/>
      </c>
      <c r="L15" s="24" t="str">
        <f>IFERROR(VLOOKUP($AA15,選手入力!$A$9:$N$30,9,FALSE),"")</f>
        <v/>
      </c>
      <c r="M15" s="27" t="s">
        <v>37</v>
      </c>
      <c r="N15" s="24" t="str">
        <f>IFERROR(VLOOKUP($AA15,選手入力!$A$9:$N$30,11,FALSE),"")</f>
        <v/>
      </c>
      <c r="O15" s="24" t="s">
        <v>38</v>
      </c>
      <c r="P15" s="24" t="str">
        <f>IFERROR(VLOOKUP($AA15,選手入力!$A$9:$N$30,13,FALSE),"")</f>
        <v/>
      </c>
      <c r="Q15" s="29" t="s">
        <v>39</v>
      </c>
      <c r="R15" s="23" t="str">
        <f>IF(AA15="","",IF(COUNTIF(団体!$Z$11:$Z$17,AA15)=1,"○","×"))</f>
        <v/>
      </c>
      <c r="S15" s="148"/>
      <c r="T15" s="148"/>
      <c r="U15" s="148"/>
      <c r="V15" s="148"/>
      <c r="W15" s="139"/>
      <c r="AA15" s="82"/>
    </row>
    <row r="16" spans="1:27" ht="21" customHeight="1">
      <c r="A16" s="134">
        <v>6</v>
      </c>
      <c r="B16" s="134"/>
      <c r="C16" s="31" t="str">
        <f>IFERROR(VLOOKUP(AA16,選手入力!$A$34:$C$55,3,FALSE),"")</f>
        <v/>
      </c>
      <c r="D16" s="4" t="str">
        <f>IFERROR(VLOOKUP(AA16,選手入力!$A$9:$F$30,6,FALSE),"")</f>
        <v/>
      </c>
      <c r="E16" s="3" t="s">
        <v>8</v>
      </c>
      <c r="F16" s="118" t="str">
        <f>IFERROR(VLOOKUP(AA16,選手入力!$A$34:$D$55,4,FALSE),"")</f>
        <v/>
      </c>
      <c r="G16" s="121"/>
      <c r="H16" s="121"/>
      <c r="I16" s="121"/>
      <c r="J16" s="119"/>
      <c r="K16" s="2" t="str">
        <f>IFERROR(VLOOKUP($AA16,選手入力!$A$9:$N$30,8,FALSE),"")</f>
        <v/>
      </c>
      <c r="L16" s="24" t="str">
        <f>IFERROR(VLOOKUP($AA16,選手入力!$A$9:$N$30,9,FALSE),"")</f>
        <v/>
      </c>
      <c r="M16" s="27" t="s">
        <v>37</v>
      </c>
      <c r="N16" s="24" t="str">
        <f>IFERROR(VLOOKUP($AA16,選手入力!$A$9:$N$30,11,FALSE),"")</f>
        <v/>
      </c>
      <c r="O16" s="24" t="s">
        <v>38</v>
      </c>
      <c r="P16" s="24" t="str">
        <f>IFERROR(VLOOKUP($AA16,選手入力!$A$9:$N$30,13,FALSE),"")</f>
        <v/>
      </c>
      <c r="Q16" s="29" t="s">
        <v>39</v>
      </c>
      <c r="R16" s="23" t="str">
        <f>IF(AA16="","",IF(COUNTIF(団体!$Z$11:$Z$17,AA16)=1,"○","×"))</f>
        <v/>
      </c>
      <c r="S16" s="148"/>
      <c r="T16" s="148"/>
      <c r="U16" s="148"/>
      <c r="V16" s="148"/>
      <c r="W16" s="139"/>
      <c r="AA16" s="82"/>
    </row>
    <row r="17" spans="1:27" ht="21" customHeight="1">
      <c r="A17" s="134">
        <v>7</v>
      </c>
      <c r="B17" s="134"/>
      <c r="C17" s="31" t="str">
        <f>IFERROR(VLOOKUP(AA17,選手入力!$A$34:$C$55,3,FALSE),"")</f>
        <v/>
      </c>
      <c r="D17" s="32" t="str">
        <f>IFERROR(VLOOKUP(AA17,選手入力!$A$9:$F$30,6,FALSE),"")</f>
        <v/>
      </c>
      <c r="E17" s="33" t="s">
        <v>8</v>
      </c>
      <c r="F17" s="118" t="str">
        <f>IFERROR(VLOOKUP(AA17,選手入力!$A$34:$D$55,4,FALSE),"")</f>
        <v/>
      </c>
      <c r="G17" s="121"/>
      <c r="H17" s="121"/>
      <c r="I17" s="121"/>
      <c r="J17" s="119"/>
      <c r="K17" s="2" t="str">
        <f>IFERROR(VLOOKUP($AA17,選手入力!$A$9:$N$30,8,FALSE),"")</f>
        <v/>
      </c>
      <c r="L17" s="24" t="str">
        <f>IFERROR(VLOOKUP($AA17,選手入力!$A$9:$N$30,9,FALSE),"")</f>
        <v/>
      </c>
      <c r="M17" s="27" t="s">
        <v>37</v>
      </c>
      <c r="N17" s="24" t="str">
        <f>IFERROR(VLOOKUP($AA17,選手入力!$A$9:$N$30,11,FALSE),"")</f>
        <v/>
      </c>
      <c r="O17" s="24" t="s">
        <v>38</v>
      </c>
      <c r="P17" s="24" t="str">
        <f>IFERROR(VLOOKUP($AA17,選手入力!$A$9:$N$30,13,FALSE),"")</f>
        <v/>
      </c>
      <c r="Q17" s="29" t="s">
        <v>39</v>
      </c>
      <c r="R17" s="23" t="str">
        <f>IF(AA17="","",IF(COUNTIF(団体!$Z$11:$Z$17,AA17)=1,"○","×"))</f>
        <v/>
      </c>
      <c r="S17" s="148"/>
      <c r="T17" s="148"/>
      <c r="U17" s="148"/>
      <c r="V17" s="148"/>
      <c r="W17" s="139"/>
      <c r="AA17" s="82"/>
    </row>
    <row r="18" spans="1:27" ht="21" customHeight="1">
      <c r="A18" s="134">
        <v>8</v>
      </c>
      <c r="B18" s="134"/>
      <c r="C18" s="31" t="str">
        <f>IFERROR(VLOOKUP(AA18,選手入力!$A$34:$C$55,3,FALSE),"")</f>
        <v/>
      </c>
      <c r="D18" s="23" t="str">
        <f>IFERROR(VLOOKUP(AA18,選手入力!$A$9:$F$30,6,FALSE),"")</f>
        <v/>
      </c>
      <c r="E18" s="26" t="s">
        <v>8</v>
      </c>
      <c r="F18" s="118" t="str">
        <f>IFERROR(VLOOKUP(AA18,選手入力!$A$34:$D$55,4,FALSE),"")</f>
        <v/>
      </c>
      <c r="G18" s="121"/>
      <c r="H18" s="121"/>
      <c r="I18" s="121"/>
      <c r="J18" s="119"/>
      <c r="K18" s="2" t="str">
        <f>IFERROR(VLOOKUP($AA18,選手入力!$A$9:$N$30,8,FALSE),"")</f>
        <v/>
      </c>
      <c r="L18" s="24" t="str">
        <f>IFERROR(VLOOKUP($AA18,選手入力!$A$9:$N$30,9,FALSE),"")</f>
        <v/>
      </c>
      <c r="M18" s="27" t="s">
        <v>37</v>
      </c>
      <c r="N18" s="24" t="str">
        <f>IFERROR(VLOOKUP($AA18,選手入力!$A$9:$N$30,11,FALSE),"")</f>
        <v/>
      </c>
      <c r="O18" s="24" t="s">
        <v>38</v>
      </c>
      <c r="P18" s="24" t="str">
        <f>IFERROR(VLOOKUP($AA18,選手入力!$A$9:$N$30,13,FALSE),"")</f>
        <v/>
      </c>
      <c r="Q18" s="29" t="s">
        <v>39</v>
      </c>
      <c r="R18" s="23" t="str">
        <f>IF(AA18="","",IF(COUNTIF(団体!$Z$11:$Z$17,AA18)=1,"○","×"))</f>
        <v/>
      </c>
      <c r="S18" s="148"/>
      <c r="T18" s="148"/>
      <c r="U18" s="148"/>
      <c r="V18" s="148"/>
      <c r="W18" s="139"/>
      <c r="AA18" s="82"/>
    </row>
    <row r="19" spans="1:27" ht="21" customHeight="1">
      <c r="A19" s="134">
        <v>9</v>
      </c>
      <c r="B19" s="134"/>
      <c r="C19" s="31" t="str">
        <f>IFERROR(VLOOKUP(AA19,選手入力!$A$34:$C$55,3,FALSE),"")</f>
        <v/>
      </c>
      <c r="D19" s="23" t="str">
        <f>IFERROR(VLOOKUP(AA19,選手入力!$A$9:$F$30,6,FALSE),"")</f>
        <v/>
      </c>
      <c r="E19" s="26" t="s">
        <v>8</v>
      </c>
      <c r="F19" s="118" t="str">
        <f>IFERROR(VLOOKUP(AA19,選手入力!$A$34:$D$55,4,FALSE),"")</f>
        <v/>
      </c>
      <c r="G19" s="121"/>
      <c r="H19" s="121"/>
      <c r="I19" s="121"/>
      <c r="J19" s="119"/>
      <c r="K19" s="2" t="str">
        <f>IFERROR(VLOOKUP($AA19,選手入力!$A$9:$N$30,8,FALSE),"")</f>
        <v/>
      </c>
      <c r="L19" s="24" t="str">
        <f>IFERROR(VLOOKUP($AA19,選手入力!$A$9:$N$30,9,FALSE),"")</f>
        <v/>
      </c>
      <c r="M19" s="27" t="s">
        <v>37</v>
      </c>
      <c r="N19" s="24" t="str">
        <f>IFERROR(VLOOKUP($AA19,選手入力!$A$9:$N$30,11,FALSE),"")</f>
        <v/>
      </c>
      <c r="O19" s="24" t="s">
        <v>38</v>
      </c>
      <c r="P19" s="24" t="str">
        <f>IFERROR(VLOOKUP($AA19,選手入力!$A$9:$N$30,13,FALSE),"")</f>
        <v/>
      </c>
      <c r="Q19" s="29" t="s">
        <v>39</v>
      </c>
      <c r="R19" s="23" t="str">
        <f>IF(AA19="","",IF(COUNTIF(団体!$Z$11:$Z$17,AA19)=1,"○","×"))</f>
        <v/>
      </c>
      <c r="S19" s="148"/>
      <c r="T19" s="148"/>
      <c r="U19" s="148"/>
      <c r="V19" s="148"/>
      <c r="W19" s="139"/>
      <c r="AA19" s="82"/>
    </row>
    <row r="20" spans="1:27" ht="21" customHeight="1">
      <c r="A20" s="134">
        <v>10</v>
      </c>
      <c r="B20" s="134"/>
      <c r="C20" s="31" t="str">
        <f>IFERROR(VLOOKUP(AA20,選手入力!$A$34:$C$55,3,FALSE),"")</f>
        <v/>
      </c>
      <c r="D20" s="23" t="str">
        <f>IFERROR(VLOOKUP(AA20,選手入力!$A$9:$F$30,6,FALSE),"")</f>
        <v/>
      </c>
      <c r="E20" s="26" t="s">
        <v>8</v>
      </c>
      <c r="F20" s="118" t="str">
        <f>IFERROR(VLOOKUP(AA20,選手入力!$A$34:$D$55,4,FALSE),"")</f>
        <v/>
      </c>
      <c r="G20" s="121"/>
      <c r="H20" s="121"/>
      <c r="I20" s="121"/>
      <c r="J20" s="119"/>
      <c r="K20" s="2" t="str">
        <f>IFERROR(VLOOKUP($AA20,選手入力!$A$9:$N$30,8,FALSE),"")</f>
        <v/>
      </c>
      <c r="L20" s="24" t="str">
        <f>IFERROR(VLOOKUP($AA20,選手入力!$A$9:$N$30,9,FALSE),"")</f>
        <v/>
      </c>
      <c r="M20" s="27" t="s">
        <v>37</v>
      </c>
      <c r="N20" s="24" t="str">
        <f>IFERROR(VLOOKUP($AA20,選手入力!$A$9:$N$30,11,FALSE),"")</f>
        <v/>
      </c>
      <c r="O20" s="24" t="s">
        <v>38</v>
      </c>
      <c r="P20" s="24" t="str">
        <f>IFERROR(VLOOKUP($AA20,選手入力!$A$9:$N$30,13,FALSE),"")</f>
        <v/>
      </c>
      <c r="Q20" s="29" t="s">
        <v>39</v>
      </c>
      <c r="R20" s="23" t="str">
        <f>IF(AA20="","",IF(COUNTIF(団体!$Z$11:$Z$17,AA20)=1,"○","×"))</f>
        <v/>
      </c>
      <c r="S20" s="148"/>
      <c r="T20" s="148"/>
      <c r="U20" s="148"/>
      <c r="V20" s="148"/>
      <c r="W20" s="139"/>
      <c r="AA20" s="82"/>
    </row>
    <row r="21" spans="1:27" ht="21" customHeight="1">
      <c r="A21" s="134">
        <v>11</v>
      </c>
      <c r="B21" s="134"/>
      <c r="C21" s="31" t="str">
        <f>IFERROR(VLOOKUP(AA21,選手入力!$A$34:$C$55,3,FALSE),"")</f>
        <v/>
      </c>
      <c r="D21" s="23" t="str">
        <f>IFERROR(VLOOKUP(AA21,選手入力!$A$9:$F$30,6,FALSE),"")</f>
        <v/>
      </c>
      <c r="E21" s="26" t="s">
        <v>8</v>
      </c>
      <c r="F21" s="118" t="str">
        <f>IFERROR(VLOOKUP(AA21,選手入力!$A$34:$D$55,4,FALSE),"")</f>
        <v/>
      </c>
      <c r="G21" s="121"/>
      <c r="H21" s="121"/>
      <c r="I21" s="121"/>
      <c r="J21" s="119"/>
      <c r="K21" s="2" t="str">
        <f>IFERROR(VLOOKUP($AA21,選手入力!$A$9:$N$30,8,FALSE),"")</f>
        <v/>
      </c>
      <c r="L21" s="24" t="str">
        <f>IFERROR(VLOOKUP($AA21,選手入力!$A$9:$N$30,9,FALSE),"")</f>
        <v/>
      </c>
      <c r="M21" s="27" t="s">
        <v>37</v>
      </c>
      <c r="N21" s="24" t="str">
        <f>IFERROR(VLOOKUP($AA21,選手入力!$A$9:$N$30,11,FALSE),"")</f>
        <v/>
      </c>
      <c r="O21" s="24" t="s">
        <v>38</v>
      </c>
      <c r="P21" s="24" t="str">
        <f>IFERROR(VLOOKUP($AA21,選手入力!$A$9:$N$30,13,FALSE),"")</f>
        <v/>
      </c>
      <c r="Q21" s="29" t="s">
        <v>39</v>
      </c>
      <c r="R21" s="23" t="str">
        <f>IF(AA21="","",IF(COUNTIF(団体!$Z$11:$Z$17,AA21)=1,"○","×"))</f>
        <v/>
      </c>
      <c r="S21" s="148"/>
      <c r="T21" s="148"/>
      <c r="U21" s="148"/>
      <c r="V21" s="148"/>
      <c r="W21" s="139"/>
      <c r="AA21" s="82"/>
    </row>
    <row r="22" spans="1:27" ht="21" customHeight="1">
      <c r="A22" s="134">
        <v>12</v>
      </c>
      <c r="B22" s="134"/>
      <c r="C22" s="31" t="str">
        <f>IFERROR(VLOOKUP(AA22,選手入力!$A$34:$C$55,3,FALSE),"")</f>
        <v/>
      </c>
      <c r="D22" s="23" t="str">
        <f>IFERROR(VLOOKUP(AA22,選手入力!$A$9:$F$30,6,FALSE),"")</f>
        <v/>
      </c>
      <c r="E22" s="26" t="s">
        <v>8</v>
      </c>
      <c r="F22" s="118" t="str">
        <f>IFERROR(VLOOKUP(AA22,選手入力!$A$34:$D$55,4,FALSE),"")</f>
        <v/>
      </c>
      <c r="G22" s="121"/>
      <c r="H22" s="121"/>
      <c r="I22" s="121"/>
      <c r="J22" s="119"/>
      <c r="K22" s="2" t="str">
        <f>IFERROR(VLOOKUP($AA22,選手入力!$A$9:$N$30,8,FALSE),"")</f>
        <v/>
      </c>
      <c r="L22" s="24" t="str">
        <f>IFERROR(VLOOKUP($AA22,選手入力!$A$9:$N$30,9,FALSE),"")</f>
        <v/>
      </c>
      <c r="M22" s="27" t="s">
        <v>37</v>
      </c>
      <c r="N22" s="24" t="str">
        <f>IFERROR(VLOOKUP($AA22,選手入力!$A$9:$N$30,11,FALSE),"")</f>
        <v/>
      </c>
      <c r="O22" s="24" t="s">
        <v>38</v>
      </c>
      <c r="P22" s="24" t="str">
        <f>IFERROR(VLOOKUP($AA22,選手入力!$A$9:$N$30,13,FALSE),"")</f>
        <v/>
      </c>
      <c r="Q22" s="29" t="s">
        <v>39</v>
      </c>
      <c r="R22" s="23" t="str">
        <f>IF(AA22="","",IF(COUNTIF(団体!$Z$11:$Z$17,AA22)=1,"○","×"))</f>
        <v/>
      </c>
      <c r="S22" s="148"/>
      <c r="T22" s="148"/>
      <c r="U22" s="148"/>
      <c r="V22" s="148"/>
      <c r="W22" s="139"/>
      <c r="AA22" s="82"/>
    </row>
    <row r="23" spans="1:27" ht="21" customHeight="1">
      <c r="A23" s="134">
        <v>13</v>
      </c>
      <c r="B23" s="134"/>
      <c r="C23" s="31" t="str">
        <f>IFERROR(VLOOKUP(AA23,選手入力!$A$34:$C$55,3,FALSE),"")</f>
        <v/>
      </c>
      <c r="D23" s="23" t="str">
        <f>IFERROR(VLOOKUP(AA23,選手入力!$A$9:$F$30,6,FALSE),"")</f>
        <v/>
      </c>
      <c r="E23" s="26" t="s">
        <v>8</v>
      </c>
      <c r="F23" s="118" t="str">
        <f>IFERROR(VLOOKUP(AA23,選手入力!$A$34:$D$55,4,FALSE),"")</f>
        <v/>
      </c>
      <c r="G23" s="121"/>
      <c r="H23" s="121"/>
      <c r="I23" s="121"/>
      <c r="J23" s="119"/>
      <c r="K23" s="2" t="str">
        <f>IFERROR(VLOOKUP($AA23,選手入力!$A$9:$N$30,8,FALSE),"")</f>
        <v/>
      </c>
      <c r="L23" s="24" t="str">
        <f>IFERROR(VLOOKUP($AA23,選手入力!$A$9:$N$30,9,FALSE),"")</f>
        <v/>
      </c>
      <c r="M23" s="27" t="s">
        <v>37</v>
      </c>
      <c r="N23" s="24" t="str">
        <f>IFERROR(VLOOKUP($AA23,選手入力!$A$9:$N$30,11,FALSE),"")</f>
        <v/>
      </c>
      <c r="O23" s="24" t="s">
        <v>38</v>
      </c>
      <c r="P23" s="24" t="str">
        <f>IFERROR(VLOOKUP($AA23,選手入力!$A$9:$N$30,13,FALSE),"")</f>
        <v/>
      </c>
      <c r="Q23" s="29" t="s">
        <v>39</v>
      </c>
      <c r="R23" s="23" t="str">
        <f>IF(AA23="","",IF(COUNTIF(団体!$Z$11:$Z$17,AA23)=1,"○","×"))</f>
        <v/>
      </c>
      <c r="S23" s="148"/>
      <c r="T23" s="148"/>
      <c r="U23" s="148"/>
      <c r="V23" s="148"/>
      <c r="W23" s="139"/>
      <c r="AA23" s="82"/>
    </row>
    <row r="24" spans="1:27" ht="21" customHeight="1">
      <c r="A24" s="134">
        <v>14</v>
      </c>
      <c r="B24" s="134"/>
      <c r="C24" s="31" t="str">
        <f>IFERROR(VLOOKUP(AA24,選手入力!$A$34:$C$55,3,FALSE),"")</f>
        <v/>
      </c>
      <c r="D24" s="23" t="str">
        <f>IFERROR(VLOOKUP(AA24,選手入力!$A$9:$F$30,6,FALSE),"")</f>
        <v/>
      </c>
      <c r="E24" s="26" t="s">
        <v>8</v>
      </c>
      <c r="F24" s="118" t="str">
        <f>IFERROR(VLOOKUP(AA24,選手入力!$A$34:$D$55,4,FALSE),"")</f>
        <v/>
      </c>
      <c r="G24" s="121"/>
      <c r="H24" s="121"/>
      <c r="I24" s="121"/>
      <c r="J24" s="119"/>
      <c r="K24" s="2" t="str">
        <f>IFERROR(VLOOKUP($AA24,選手入力!$A$9:$N$30,8,FALSE),"")</f>
        <v/>
      </c>
      <c r="L24" s="24" t="str">
        <f>IFERROR(VLOOKUP($AA24,選手入力!$A$9:$N$30,9,FALSE),"")</f>
        <v/>
      </c>
      <c r="M24" s="27" t="s">
        <v>37</v>
      </c>
      <c r="N24" s="24" t="str">
        <f>IFERROR(VLOOKUP($AA24,選手入力!$A$9:$N$30,11,FALSE),"")</f>
        <v/>
      </c>
      <c r="O24" s="24" t="s">
        <v>38</v>
      </c>
      <c r="P24" s="24" t="str">
        <f>IFERROR(VLOOKUP($AA24,選手入力!$A$9:$N$30,13,FALSE),"")</f>
        <v/>
      </c>
      <c r="Q24" s="29" t="s">
        <v>39</v>
      </c>
      <c r="R24" s="23" t="str">
        <f>IF(AA24="","",IF(COUNTIF(団体!$Z$11:$Z$17,AA24)=1,"○","×"))</f>
        <v/>
      </c>
      <c r="S24" s="148"/>
      <c r="T24" s="148"/>
      <c r="U24" s="148"/>
      <c r="V24" s="148"/>
      <c r="W24" s="139"/>
      <c r="AA24" s="82"/>
    </row>
    <row r="25" spans="1:27" ht="21" customHeight="1">
      <c r="A25" s="134">
        <v>15</v>
      </c>
      <c r="B25" s="134"/>
      <c r="C25" s="31" t="str">
        <f>IFERROR(VLOOKUP(AA25,選手入力!$A$34:$C$55,3,FALSE),"")</f>
        <v/>
      </c>
      <c r="D25" s="23" t="str">
        <f>IFERROR(VLOOKUP(AA25,選手入力!$A$9:$F$30,6,FALSE),"")</f>
        <v/>
      </c>
      <c r="E25" s="26" t="s">
        <v>8</v>
      </c>
      <c r="F25" s="118" t="str">
        <f>IFERROR(VLOOKUP(AA25,選手入力!$A$34:$D$55,4,FALSE),"")</f>
        <v/>
      </c>
      <c r="G25" s="121"/>
      <c r="H25" s="121"/>
      <c r="I25" s="121"/>
      <c r="J25" s="119"/>
      <c r="K25" s="2" t="str">
        <f>IFERROR(VLOOKUP($AA25,選手入力!$A$9:$N$30,8,FALSE),"")</f>
        <v/>
      </c>
      <c r="L25" s="24" t="str">
        <f>IFERROR(VLOOKUP($AA25,選手入力!$A$9:$N$30,9,FALSE),"")</f>
        <v/>
      </c>
      <c r="M25" s="27" t="s">
        <v>37</v>
      </c>
      <c r="N25" s="24" t="str">
        <f>IFERROR(VLOOKUP($AA25,選手入力!$A$9:$N$30,11,FALSE),"")</f>
        <v/>
      </c>
      <c r="O25" s="24" t="s">
        <v>38</v>
      </c>
      <c r="P25" s="24" t="str">
        <f>IFERROR(VLOOKUP($AA25,選手入力!$A$9:$N$30,13,FALSE),"")</f>
        <v/>
      </c>
      <c r="Q25" s="29" t="s">
        <v>39</v>
      </c>
      <c r="R25" s="23" t="str">
        <f>IF(AA25="","",IF(COUNTIF(団体!$Z$11:$Z$17,AA25)=1,"○","×"))</f>
        <v/>
      </c>
      <c r="S25" s="148"/>
      <c r="T25" s="148"/>
      <c r="U25" s="148"/>
      <c r="V25" s="148"/>
      <c r="W25" s="139"/>
      <c r="AA25" s="82"/>
    </row>
    <row r="26" spans="1:27" ht="3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10"/>
      <c r="L26" s="8"/>
      <c r="M26" s="11"/>
      <c r="N26" s="8"/>
      <c r="O26" s="8"/>
      <c r="P26" s="8"/>
      <c r="Q26" s="11"/>
      <c r="R26" s="10"/>
      <c r="S26" s="10"/>
      <c r="T26" s="10"/>
      <c r="U26" s="10"/>
      <c r="V26" s="10"/>
      <c r="W26" s="10"/>
    </row>
    <row r="27" spans="1:27" ht="13.5" customHeight="1">
      <c r="A27" s="122" t="s">
        <v>25</v>
      </c>
      <c r="B27" s="123"/>
      <c r="C27" s="36"/>
      <c r="D27" s="36"/>
      <c r="E27" s="36"/>
      <c r="F27" s="36"/>
      <c r="G27" s="36"/>
      <c r="H27" s="36"/>
      <c r="I27" s="36"/>
      <c r="J27" s="36"/>
      <c r="K27" s="6"/>
      <c r="L27" s="36"/>
      <c r="M27" s="37"/>
      <c r="N27" s="36"/>
      <c r="O27" s="36"/>
      <c r="P27" s="36"/>
      <c r="Q27" s="37"/>
      <c r="R27" s="36"/>
      <c r="S27" s="8"/>
      <c r="T27" s="8"/>
      <c r="U27" s="8"/>
      <c r="V27" s="8"/>
      <c r="W27" s="8"/>
    </row>
    <row r="28" spans="1:27" ht="16.5" customHeight="1">
      <c r="A28" s="118" t="s">
        <v>0</v>
      </c>
      <c r="B28" s="119"/>
      <c r="C28" s="64"/>
      <c r="D28" s="122" t="s">
        <v>26</v>
      </c>
      <c r="E28" s="120"/>
      <c r="F28" s="120"/>
      <c r="G28" s="138"/>
      <c r="H28" s="139"/>
      <c r="I28" s="120" t="s">
        <v>27</v>
      </c>
      <c r="J28" s="120"/>
      <c r="K28" s="120"/>
      <c r="L28" s="149"/>
      <c r="M28" s="139"/>
      <c r="N28" s="122" t="s">
        <v>92</v>
      </c>
      <c r="O28" s="120"/>
      <c r="P28" s="140"/>
      <c r="Q28" s="138"/>
      <c r="R28" s="139"/>
      <c r="S28" s="133" t="s">
        <v>93</v>
      </c>
      <c r="T28" s="107"/>
      <c r="U28" s="107"/>
      <c r="V28" s="107"/>
      <c r="W28" s="107"/>
      <c r="AA28" s="22" t="s">
        <v>77</v>
      </c>
    </row>
    <row r="29" spans="1:27" ht="16.5" customHeight="1">
      <c r="A29" s="134" t="s">
        <v>1</v>
      </c>
      <c r="B29" s="134"/>
      <c r="C29" s="31" t="s">
        <v>6</v>
      </c>
      <c r="D29" s="103" t="s">
        <v>3</v>
      </c>
      <c r="E29" s="105"/>
      <c r="F29" s="118" t="s">
        <v>70</v>
      </c>
      <c r="G29" s="121"/>
      <c r="H29" s="121"/>
      <c r="I29" s="121"/>
      <c r="J29" s="119"/>
      <c r="K29" s="118" t="s">
        <v>9</v>
      </c>
      <c r="L29" s="121"/>
      <c r="M29" s="121"/>
      <c r="N29" s="121"/>
      <c r="O29" s="121"/>
      <c r="P29" s="121"/>
      <c r="Q29" s="119"/>
      <c r="R29" s="122" t="s">
        <v>28</v>
      </c>
      <c r="S29" s="121"/>
      <c r="T29" s="121"/>
      <c r="U29" s="121"/>
      <c r="V29" s="121"/>
      <c r="W29" s="119"/>
      <c r="AA29" s="61" t="s">
        <v>76</v>
      </c>
    </row>
    <row r="30" spans="1:27" ht="21" customHeight="1">
      <c r="A30" s="134">
        <v>1</v>
      </c>
      <c r="B30" s="134"/>
      <c r="C30" s="51" t="str">
        <f>IFERROR(VLOOKUP(AA30,選手入力!$Q$34:$S$55,3,FALSE),"")</f>
        <v/>
      </c>
      <c r="D30" s="52" t="str">
        <f>IFERROR(VLOOKUP(AA30,選手入力!$Q$9:$V$30,6,FALSE),"")</f>
        <v/>
      </c>
      <c r="E30" s="26" t="s">
        <v>8</v>
      </c>
      <c r="F30" s="150" t="str">
        <f>IFERROR(VLOOKUP(AA30,選手入力!$Q$34:$T$55,4,FALSE),"")</f>
        <v/>
      </c>
      <c r="G30" s="151"/>
      <c r="H30" s="151"/>
      <c r="I30" s="151"/>
      <c r="J30" s="152"/>
      <c r="K30" s="53" t="str">
        <f>IFERROR(VLOOKUP($AA30,選手入力!$Q$9:$AD$30,8,FALSE),"")</f>
        <v/>
      </c>
      <c r="L30" s="54" t="str">
        <f>IFERROR(VLOOKUP($AA30,選手入力!$Q$9:$AD$30,9,FALSE),"")</f>
        <v/>
      </c>
      <c r="M30" s="55" t="s">
        <v>37</v>
      </c>
      <c r="N30" s="54" t="str">
        <f>IFERROR(VLOOKUP($AA30,選手入力!$Q$9:$AD$30,11,FALSE),"")</f>
        <v/>
      </c>
      <c r="O30" s="54" t="s">
        <v>38</v>
      </c>
      <c r="P30" s="54" t="str">
        <f>IFERROR(VLOOKUP($AA30,選手入力!$Q$9:$AD$30,13,FALSE),"")</f>
        <v/>
      </c>
      <c r="Q30" s="29" t="s">
        <v>11</v>
      </c>
      <c r="R30" s="23" t="str">
        <f>IF(AA30="","",IF(COUNTIF(団体!$Z$22:$Z$28,AA30)=1,"○","×"))</f>
        <v/>
      </c>
      <c r="S30" s="148"/>
      <c r="T30" s="148"/>
      <c r="U30" s="148"/>
      <c r="V30" s="148"/>
      <c r="W30" s="139"/>
      <c r="AA30" s="82"/>
    </row>
    <row r="31" spans="1:27" ht="21" customHeight="1">
      <c r="A31" s="134">
        <v>2</v>
      </c>
      <c r="B31" s="134"/>
      <c r="C31" s="56" t="str">
        <f>IFERROR(VLOOKUP(AA31,選手入力!$Q$34:$S$55,3,FALSE),"")</f>
        <v/>
      </c>
      <c r="D31" s="57" t="str">
        <f>IFERROR(VLOOKUP(AA31,選手入力!$Q$9:$V$30,6,FALSE),"")</f>
        <v/>
      </c>
      <c r="E31" s="3" t="s">
        <v>8</v>
      </c>
      <c r="F31" s="150" t="str">
        <f>IFERROR(VLOOKUP(AA31,選手入力!$Q$34:$T$55,4,FALSE),"")</f>
        <v/>
      </c>
      <c r="G31" s="151"/>
      <c r="H31" s="151"/>
      <c r="I31" s="151"/>
      <c r="J31" s="152"/>
      <c r="K31" s="53" t="str">
        <f>IFERROR(VLOOKUP($AA31,選手入力!$Q$9:$AD$30,8,FALSE),"")</f>
        <v/>
      </c>
      <c r="L31" s="54" t="str">
        <f>IFERROR(VLOOKUP($AA31,選手入力!$Q$9:$AD$30,9,FALSE),"")</f>
        <v/>
      </c>
      <c r="M31" s="55" t="s">
        <v>37</v>
      </c>
      <c r="N31" s="54" t="str">
        <f>IFERROR(VLOOKUP($AA31,選手入力!$Q$9:$AD$30,11,FALSE),"")</f>
        <v/>
      </c>
      <c r="O31" s="54" t="s">
        <v>38</v>
      </c>
      <c r="P31" s="54" t="str">
        <f>IFERROR(VLOOKUP($AA31,選手入力!$Q$9:$AD$30,13,FALSE),"")</f>
        <v/>
      </c>
      <c r="Q31" s="29" t="s">
        <v>39</v>
      </c>
      <c r="R31" s="23" t="str">
        <f>IF(AA31="","",IF(COUNTIF(団体!$Z$22:$Z$28,AA31)=1,"○","×"))</f>
        <v/>
      </c>
      <c r="S31" s="148"/>
      <c r="T31" s="148"/>
      <c r="U31" s="148"/>
      <c r="V31" s="148"/>
      <c r="W31" s="139"/>
      <c r="AA31" s="82"/>
    </row>
    <row r="32" spans="1:27" ht="21" customHeight="1">
      <c r="A32" s="134">
        <v>3</v>
      </c>
      <c r="B32" s="134"/>
      <c r="C32" s="56" t="str">
        <f>IFERROR(VLOOKUP(AA32,選手入力!$Q$34:$S$55,3,FALSE),"")</f>
        <v/>
      </c>
      <c r="D32" s="52" t="str">
        <f>IFERROR(VLOOKUP(AA32,選手入力!$Q$9:$V$30,6,FALSE),"")</f>
        <v/>
      </c>
      <c r="E32" s="26" t="s">
        <v>8</v>
      </c>
      <c r="F32" s="150" t="str">
        <f>IFERROR(VLOOKUP(AA32,選手入力!$Q$34:$T$55,4,FALSE),"")</f>
        <v/>
      </c>
      <c r="G32" s="151"/>
      <c r="H32" s="151"/>
      <c r="I32" s="151"/>
      <c r="J32" s="152"/>
      <c r="K32" s="53" t="str">
        <f>IFERROR(VLOOKUP($AA32,選手入力!$Q$9:$AD$30,8,FALSE),"")</f>
        <v/>
      </c>
      <c r="L32" s="54" t="str">
        <f>IFERROR(VLOOKUP($AA32,選手入力!$Q$9:$AD$30,9,FALSE),"")</f>
        <v/>
      </c>
      <c r="M32" s="55" t="s">
        <v>37</v>
      </c>
      <c r="N32" s="54" t="str">
        <f>IFERROR(VLOOKUP($AA32,選手入力!$Q$9:$AD$30,11,FALSE),"")</f>
        <v/>
      </c>
      <c r="O32" s="54" t="s">
        <v>38</v>
      </c>
      <c r="P32" s="54" t="str">
        <f>IFERROR(VLOOKUP($AA32,選手入力!$Q$9:$AD$30,13,FALSE),"")</f>
        <v/>
      </c>
      <c r="Q32" s="29" t="s">
        <v>39</v>
      </c>
      <c r="R32" s="23" t="str">
        <f>IF(AA32="","",IF(COUNTIF(団体!$Z$22:$Z$28,AA32)=1,"○","×"))</f>
        <v/>
      </c>
      <c r="S32" s="148"/>
      <c r="T32" s="148"/>
      <c r="U32" s="148"/>
      <c r="V32" s="148"/>
      <c r="W32" s="139"/>
      <c r="AA32" s="82"/>
    </row>
    <row r="33" spans="1:27" ht="21" customHeight="1">
      <c r="A33" s="134">
        <v>4</v>
      </c>
      <c r="B33" s="134"/>
      <c r="C33" s="56" t="str">
        <f>IFERROR(VLOOKUP(AA33,選手入力!$Q$34:$S$55,3,FALSE),"")</f>
        <v/>
      </c>
      <c r="D33" s="57" t="str">
        <f>IFERROR(VLOOKUP(AA33,選手入力!$Q$9:$V$30,6,FALSE),"")</f>
        <v/>
      </c>
      <c r="E33" s="3" t="s">
        <v>8</v>
      </c>
      <c r="F33" s="150" t="str">
        <f>IFERROR(VLOOKUP(AA33,選手入力!$Q$34:$T$55,4,FALSE),"")</f>
        <v/>
      </c>
      <c r="G33" s="151"/>
      <c r="H33" s="151"/>
      <c r="I33" s="151"/>
      <c r="J33" s="152"/>
      <c r="K33" s="53" t="str">
        <f>IFERROR(VLOOKUP($AA33,選手入力!$Q$9:$AD$30,8,FALSE),"")</f>
        <v/>
      </c>
      <c r="L33" s="54" t="str">
        <f>IFERROR(VLOOKUP($AA33,選手入力!$Q$9:$AD$30,9,FALSE),"")</f>
        <v/>
      </c>
      <c r="M33" s="55" t="s">
        <v>37</v>
      </c>
      <c r="N33" s="54" t="str">
        <f>IFERROR(VLOOKUP($AA33,選手入力!$Q$9:$AD$30,11,FALSE),"")</f>
        <v/>
      </c>
      <c r="O33" s="54" t="s">
        <v>38</v>
      </c>
      <c r="P33" s="54" t="str">
        <f>IFERROR(VLOOKUP($AA33,選手入力!$Q$9:$AD$30,13,FALSE),"")</f>
        <v/>
      </c>
      <c r="Q33" s="29" t="s">
        <v>39</v>
      </c>
      <c r="R33" s="23" t="str">
        <f>IF(AA33="","",IF(COUNTIF(団体!$Z$22:$Z$28,AA33)=1,"○","×"))</f>
        <v/>
      </c>
      <c r="S33" s="148"/>
      <c r="T33" s="148"/>
      <c r="U33" s="148"/>
      <c r="V33" s="148"/>
      <c r="W33" s="139"/>
      <c r="AA33" s="82"/>
    </row>
    <row r="34" spans="1:27" ht="21" customHeight="1">
      <c r="A34" s="134">
        <v>5</v>
      </c>
      <c r="B34" s="134"/>
      <c r="C34" s="56" t="str">
        <f>IFERROR(VLOOKUP(AA34,選手入力!$Q$34:$S$55,3,FALSE),"")</f>
        <v/>
      </c>
      <c r="D34" s="52" t="str">
        <f>IFERROR(VLOOKUP(AA34,選手入力!$Q$9:$V$30,6,FALSE),"")</f>
        <v/>
      </c>
      <c r="E34" s="26" t="s">
        <v>8</v>
      </c>
      <c r="F34" s="150" t="str">
        <f>IFERROR(VLOOKUP(AA34,選手入力!$Q$34:$T$55,4,FALSE),"")</f>
        <v/>
      </c>
      <c r="G34" s="151"/>
      <c r="H34" s="151"/>
      <c r="I34" s="151"/>
      <c r="J34" s="152"/>
      <c r="K34" s="53" t="str">
        <f>IFERROR(VLOOKUP($AA34,選手入力!$Q$9:$AD$30,8,FALSE),"")</f>
        <v/>
      </c>
      <c r="L34" s="54" t="str">
        <f>IFERROR(VLOOKUP($AA34,選手入力!$Q$9:$AD$30,9,FALSE),"")</f>
        <v/>
      </c>
      <c r="M34" s="55" t="s">
        <v>37</v>
      </c>
      <c r="N34" s="54" t="str">
        <f>IFERROR(VLOOKUP($AA34,選手入力!$Q$9:$AD$30,11,FALSE),"")</f>
        <v/>
      </c>
      <c r="O34" s="54" t="s">
        <v>38</v>
      </c>
      <c r="P34" s="54" t="str">
        <f>IFERROR(VLOOKUP($AA34,選手入力!$Q$9:$AD$30,13,FALSE),"")</f>
        <v/>
      </c>
      <c r="Q34" s="29" t="s">
        <v>39</v>
      </c>
      <c r="R34" s="23" t="str">
        <f>IF(AA34="","",IF(COUNTIF(団体!$Z$22:$Z$28,AA34)=1,"○","×"))</f>
        <v/>
      </c>
      <c r="S34" s="148"/>
      <c r="T34" s="148"/>
      <c r="U34" s="148"/>
      <c r="V34" s="148"/>
      <c r="W34" s="139"/>
      <c r="AA34" s="82"/>
    </row>
    <row r="35" spans="1:27" ht="21" customHeight="1">
      <c r="A35" s="134">
        <v>6</v>
      </c>
      <c r="B35" s="134"/>
      <c r="C35" s="56" t="str">
        <f>IFERROR(VLOOKUP(AA35,選手入力!$Q$34:$S$55,3,FALSE),"")</f>
        <v/>
      </c>
      <c r="D35" s="57" t="str">
        <f>IFERROR(VLOOKUP(AA35,選手入力!$Q$9:$V$30,6,FALSE),"")</f>
        <v/>
      </c>
      <c r="E35" s="3" t="s">
        <v>8</v>
      </c>
      <c r="F35" s="150" t="str">
        <f>IFERROR(VLOOKUP(AA35,選手入力!$Q$34:$T$55,4,FALSE),"")</f>
        <v/>
      </c>
      <c r="G35" s="151"/>
      <c r="H35" s="151"/>
      <c r="I35" s="151"/>
      <c r="J35" s="152"/>
      <c r="K35" s="53" t="str">
        <f>IFERROR(VLOOKUP($AA35,選手入力!$Q$9:$AD$30,8,FALSE),"")</f>
        <v/>
      </c>
      <c r="L35" s="54" t="str">
        <f>IFERROR(VLOOKUP($AA35,選手入力!$Q$9:$AD$30,9,FALSE),"")</f>
        <v/>
      </c>
      <c r="M35" s="55" t="s">
        <v>37</v>
      </c>
      <c r="N35" s="54" t="str">
        <f>IFERROR(VLOOKUP($AA35,選手入力!$Q$9:$AD$30,11,FALSE),"")</f>
        <v/>
      </c>
      <c r="O35" s="54" t="s">
        <v>38</v>
      </c>
      <c r="P35" s="54" t="str">
        <f>IFERROR(VLOOKUP($AA35,選手入力!$Q$9:$AD$30,13,FALSE),"")</f>
        <v/>
      </c>
      <c r="Q35" s="29" t="s">
        <v>39</v>
      </c>
      <c r="R35" s="23" t="str">
        <f>IF(AA35="","",IF(COUNTIF(団体!$Z$22:$Z$28,AA35)=1,"○","×"))</f>
        <v/>
      </c>
      <c r="S35" s="148"/>
      <c r="T35" s="148"/>
      <c r="U35" s="148"/>
      <c r="V35" s="148"/>
      <c r="W35" s="139"/>
      <c r="AA35" s="82"/>
    </row>
    <row r="36" spans="1:27" ht="21" customHeight="1">
      <c r="A36" s="134">
        <v>7</v>
      </c>
      <c r="B36" s="134"/>
      <c r="C36" s="56" t="str">
        <f>IFERROR(VLOOKUP(AA36,選手入力!$Q$34:$S$55,3,FALSE),"")</f>
        <v/>
      </c>
      <c r="D36" s="52" t="str">
        <f>IFERROR(VLOOKUP(AA36,選手入力!$Q$9:$V$30,6,FALSE),"")</f>
        <v/>
      </c>
      <c r="E36" s="26" t="s">
        <v>8</v>
      </c>
      <c r="F36" s="150" t="str">
        <f>IFERROR(VLOOKUP(AA36,選手入力!$Q$34:$T$55,4,FALSE),"")</f>
        <v/>
      </c>
      <c r="G36" s="151"/>
      <c r="H36" s="151"/>
      <c r="I36" s="151"/>
      <c r="J36" s="152"/>
      <c r="K36" s="53" t="str">
        <f>IFERROR(VLOOKUP($AA36,選手入力!$Q$9:$AD$30,8,FALSE),"")</f>
        <v/>
      </c>
      <c r="L36" s="54" t="str">
        <f>IFERROR(VLOOKUP($AA36,選手入力!$Q$9:$AD$30,9,FALSE),"")</f>
        <v/>
      </c>
      <c r="M36" s="55" t="s">
        <v>37</v>
      </c>
      <c r="N36" s="54" t="str">
        <f>IFERROR(VLOOKUP($AA36,選手入力!$Q$9:$AD$30,11,FALSE),"")</f>
        <v/>
      </c>
      <c r="O36" s="54" t="s">
        <v>38</v>
      </c>
      <c r="P36" s="54" t="str">
        <f>IFERROR(VLOOKUP($AA36,選手入力!$Q$9:$AD$30,13,FALSE),"")</f>
        <v/>
      </c>
      <c r="Q36" s="29" t="s">
        <v>39</v>
      </c>
      <c r="R36" s="23" t="str">
        <f>IF(AA36="","",IF(COUNTIF(団体!$Z$22:$Z$28,AA36)=1,"○","×"))</f>
        <v/>
      </c>
      <c r="S36" s="148"/>
      <c r="T36" s="148"/>
      <c r="U36" s="148"/>
      <c r="V36" s="148"/>
      <c r="W36" s="139"/>
      <c r="AA36" s="82"/>
    </row>
    <row r="37" spans="1:27" ht="21" customHeight="1">
      <c r="A37" s="134">
        <v>8</v>
      </c>
      <c r="B37" s="134"/>
      <c r="C37" s="56" t="str">
        <f>IFERROR(VLOOKUP(AA37,選手入力!$Q$34:$S$55,3,FALSE),"")</f>
        <v/>
      </c>
      <c r="D37" s="52" t="str">
        <f>IFERROR(VLOOKUP(AA37,選手入力!$Q$9:$V$30,6,FALSE),"")</f>
        <v/>
      </c>
      <c r="E37" s="26" t="s">
        <v>8</v>
      </c>
      <c r="F37" s="150" t="str">
        <f>IFERROR(VLOOKUP(AA37,選手入力!$Q$34:$T$55,4,FALSE),"")</f>
        <v/>
      </c>
      <c r="G37" s="151"/>
      <c r="H37" s="151"/>
      <c r="I37" s="151"/>
      <c r="J37" s="152"/>
      <c r="K37" s="53" t="str">
        <f>IFERROR(VLOOKUP($AA37,選手入力!$Q$9:$AD$30,8,FALSE),"")</f>
        <v/>
      </c>
      <c r="L37" s="54" t="str">
        <f>IFERROR(VLOOKUP($AA37,選手入力!$Q$9:$AD$30,9,FALSE),"")</f>
        <v/>
      </c>
      <c r="M37" s="55" t="s">
        <v>37</v>
      </c>
      <c r="N37" s="54" t="str">
        <f>IFERROR(VLOOKUP($AA37,選手入力!$Q$9:$AD$30,11,FALSE),"")</f>
        <v/>
      </c>
      <c r="O37" s="54" t="s">
        <v>38</v>
      </c>
      <c r="P37" s="54" t="str">
        <f>IFERROR(VLOOKUP($AA37,選手入力!$Q$9:$AD$30,13,FALSE),"")</f>
        <v/>
      </c>
      <c r="Q37" s="29" t="s">
        <v>39</v>
      </c>
      <c r="R37" s="23" t="str">
        <f>IF(AA37="","",IF(COUNTIF(団体!$Z$22:$Z$28,AA37)=1,"○","×"))</f>
        <v/>
      </c>
      <c r="S37" s="148"/>
      <c r="T37" s="148"/>
      <c r="U37" s="148"/>
      <c r="V37" s="148"/>
      <c r="W37" s="139"/>
      <c r="AA37" s="82"/>
    </row>
    <row r="38" spans="1:27" ht="21" customHeight="1">
      <c r="A38" s="134">
        <v>9</v>
      </c>
      <c r="B38" s="134"/>
      <c r="C38" s="56" t="str">
        <f>IFERROR(VLOOKUP(AA38,選手入力!$Q$34:$S$55,3,FALSE),"")</f>
        <v/>
      </c>
      <c r="D38" s="52" t="str">
        <f>IFERROR(VLOOKUP(AA38,選手入力!$Q$9:$V$30,6,FALSE),"")</f>
        <v/>
      </c>
      <c r="E38" s="26" t="s">
        <v>8</v>
      </c>
      <c r="F38" s="150" t="str">
        <f>IFERROR(VLOOKUP(AA38,選手入力!$Q$34:$T$55,4,FALSE),"")</f>
        <v/>
      </c>
      <c r="G38" s="151"/>
      <c r="H38" s="151"/>
      <c r="I38" s="151"/>
      <c r="J38" s="152"/>
      <c r="K38" s="53" t="str">
        <f>IFERROR(VLOOKUP($AA38,選手入力!$Q$9:$AD$30,8,FALSE),"")</f>
        <v/>
      </c>
      <c r="L38" s="54" t="str">
        <f>IFERROR(VLOOKUP($AA38,選手入力!$Q$9:$AD$30,9,FALSE),"")</f>
        <v/>
      </c>
      <c r="M38" s="55" t="s">
        <v>37</v>
      </c>
      <c r="N38" s="54" t="str">
        <f>IFERROR(VLOOKUP($AA38,選手入力!$Q$9:$AD$30,11,FALSE),"")</f>
        <v/>
      </c>
      <c r="O38" s="54" t="s">
        <v>38</v>
      </c>
      <c r="P38" s="54" t="str">
        <f>IFERROR(VLOOKUP($AA38,選手入力!$Q$9:$AD$30,13,FALSE),"")</f>
        <v/>
      </c>
      <c r="Q38" s="29" t="s">
        <v>39</v>
      </c>
      <c r="R38" s="23" t="str">
        <f>IF(AA38="","",IF(COUNTIF(団体!$Z$22:$Z$28,AA38)=1,"○","×"))</f>
        <v/>
      </c>
      <c r="S38" s="148"/>
      <c r="T38" s="148"/>
      <c r="U38" s="148"/>
      <c r="V38" s="148"/>
      <c r="W38" s="139"/>
      <c r="AA38" s="82"/>
    </row>
    <row r="39" spans="1:27" ht="21" customHeight="1">
      <c r="A39" s="134">
        <v>10</v>
      </c>
      <c r="B39" s="134"/>
      <c r="C39" s="56" t="str">
        <f>IFERROR(VLOOKUP(AA39,選手入力!$Q$34:$S$55,3,FALSE),"")</f>
        <v/>
      </c>
      <c r="D39" s="52" t="str">
        <f>IFERROR(VLOOKUP(AA39,選手入力!$Q$9:$V$30,6,FALSE),"")</f>
        <v/>
      </c>
      <c r="E39" s="26" t="s">
        <v>8</v>
      </c>
      <c r="F39" s="150" t="str">
        <f>IFERROR(VLOOKUP(AA39,選手入力!$Q$34:$T$55,4,FALSE),"")</f>
        <v/>
      </c>
      <c r="G39" s="151"/>
      <c r="H39" s="151"/>
      <c r="I39" s="151"/>
      <c r="J39" s="152"/>
      <c r="K39" s="53" t="str">
        <f>IFERROR(VLOOKUP($AA39,選手入力!$Q$9:$AD$30,8,FALSE),"")</f>
        <v/>
      </c>
      <c r="L39" s="54" t="str">
        <f>IFERROR(VLOOKUP($AA39,選手入力!$Q$9:$AD$30,9,FALSE),"")</f>
        <v/>
      </c>
      <c r="M39" s="55" t="s">
        <v>37</v>
      </c>
      <c r="N39" s="54" t="str">
        <f>IFERROR(VLOOKUP($AA39,選手入力!$Q$9:$AD$30,11,FALSE),"")</f>
        <v/>
      </c>
      <c r="O39" s="54" t="s">
        <v>38</v>
      </c>
      <c r="P39" s="54" t="str">
        <f>IFERROR(VLOOKUP($AA39,選手入力!$Q$9:$AD$30,13,FALSE),"")</f>
        <v/>
      </c>
      <c r="Q39" s="29" t="s">
        <v>39</v>
      </c>
      <c r="R39" s="23" t="str">
        <f>IF(AA39="","",IF(COUNTIF(団体!$Z$22:$Z$28,AA39)=1,"○","×"))</f>
        <v/>
      </c>
      <c r="S39" s="148"/>
      <c r="T39" s="148"/>
      <c r="U39" s="148"/>
      <c r="V39" s="148"/>
      <c r="W39" s="139"/>
      <c r="AA39" s="82"/>
    </row>
    <row r="40" spans="1:27" ht="21" customHeight="1">
      <c r="A40" s="134">
        <v>11</v>
      </c>
      <c r="B40" s="134"/>
      <c r="C40" s="56" t="str">
        <f>IFERROR(VLOOKUP(AA40,選手入力!$Q$34:$S$55,3,FALSE),"")</f>
        <v/>
      </c>
      <c r="D40" s="52" t="str">
        <f>IFERROR(VLOOKUP(AA40,選手入力!$Q$9:$V$30,6,FALSE),"")</f>
        <v/>
      </c>
      <c r="E40" s="26" t="s">
        <v>8</v>
      </c>
      <c r="F40" s="150" t="str">
        <f>IFERROR(VLOOKUP(AA40,選手入力!$Q$34:$T$55,4,FALSE),"")</f>
        <v/>
      </c>
      <c r="G40" s="151"/>
      <c r="H40" s="151"/>
      <c r="I40" s="151"/>
      <c r="J40" s="152"/>
      <c r="K40" s="53" t="str">
        <f>IFERROR(VLOOKUP($AA40,選手入力!$Q$9:$AD$30,8,FALSE),"")</f>
        <v/>
      </c>
      <c r="L40" s="54" t="str">
        <f>IFERROR(VLOOKUP($AA40,選手入力!$Q$9:$AD$30,9,FALSE),"")</f>
        <v/>
      </c>
      <c r="M40" s="55" t="s">
        <v>37</v>
      </c>
      <c r="N40" s="54" t="str">
        <f>IFERROR(VLOOKUP($AA40,選手入力!$Q$9:$AD$30,11,FALSE),"")</f>
        <v/>
      </c>
      <c r="O40" s="54" t="s">
        <v>38</v>
      </c>
      <c r="P40" s="54" t="str">
        <f>IFERROR(VLOOKUP($AA40,選手入力!$Q$9:$AD$30,13,FALSE),"")</f>
        <v/>
      </c>
      <c r="Q40" s="29" t="s">
        <v>39</v>
      </c>
      <c r="R40" s="23" t="str">
        <f>IF(AA40="","",IF(COUNTIF(団体!$Z$22:$Z$28,AA40)=1,"○","×"))</f>
        <v/>
      </c>
      <c r="S40" s="148"/>
      <c r="T40" s="148"/>
      <c r="U40" s="148"/>
      <c r="V40" s="148"/>
      <c r="W40" s="139"/>
      <c r="AA40" s="82"/>
    </row>
    <row r="41" spans="1:27" ht="21" customHeight="1">
      <c r="A41" s="134">
        <v>12</v>
      </c>
      <c r="B41" s="134"/>
      <c r="C41" s="56" t="str">
        <f>IFERROR(VLOOKUP(AA41,選手入力!$Q$34:$S$55,3,FALSE),"")</f>
        <v/>
      </c>
      <c r="D41" s="52" t="str">
        <f>IFERROR(VLOOKUP(AA41,選手入力!$Q$9:$V$30,6,FALSE),"")</f>
        <v/>
      </c>
      <c r="E41" s="26" t="s">
        <v>8</v>
      </c>
      <c r="F41" s="150" t="str">
        <f>IFERROR(VLOOKUP(AA41,選手入力!$Q$34:$T$55,4,FALSE),"")</f>
        <v/>
      </c>
      <c r="G41" s="151"/>
      <c r="H41" s="151"/>
      <c r="I41" s="151"/>
      <c r="J41" s="152"/>
      <c r="K41" s="53" t="str">
        <f>IFERROR(VLOOKUP($AA41,選手入力!$Q$9:$AD$30,8,FALSE),"")</f>
        <v/>
      </c>
      <c r="L41" s="54" t="str">
        <f>IFERROR(VLOOKUP($AA41,選手入力!$Q$9:$AD$30,9,FALSE),"")</f>
        <v/>
      </c>
      <c r="M41" s="55" t="s">
        <v>37</v>
      </c>
      <c r="N41" s="54" t="str">
        <f>IFERROR(VLOOKUP($AA41,選手入力!$Q$9:$AD$30,11,FALSE),"")</f>
        <v/>
      </c>
      <c r="O41" s="54" t="s">
        <v>38</v>
      </c>
      <c r="P41" s="54" t="str">
        <f>IFERROR(VLOOKUP($AA41,選手入力!$Q$9:$AD$30,13,FALSE),"")</f>
        <v/>
      </c>
      <c r="Q41" s="29" t="s">
        <v>39</v>
      </c>
      <c r="R41" s="23" t="str">
        <f>IF(AA41="","",IF(COUNTIF(団体!$Z$22:$Z$28,AA41)=1,"○","×"))</f>
        <v/>
      </c>
      <c r="S41" s="148"/>
      <c r="T41" s="148"/>
      <c r="U41" s="148"/>
      <c r="V41" s="148"/>
      <c r="W41" s="139"/>
      <c r="AA41" s="82"/>
    </row>
    <row r="42" spans="1:27" ht="21" customHeight="1">
      <c r="A42" s="134">
        <v>13</v>
      </c>
      <c r="B42" s="134"/>
      <c r="C42" s="31" t="str">
        <f>IFERROR(VLOOKUP(AA42,選手入力!$Q$34:$S$55,3,FALSE),"")</f>
        <v/>
      </c>
      <c r="D42" s="23" t="str">
        <f>IFERROR(VLOOKUP(AA42,選手入力!$Q$9:$V$30,6,FALSE),"")</f>
        <v/>
      </c>
      <c r="E42" s="26" t="s">
        <v>8</v>
      </c>
      <c r="F42" s="118" t="str">
        <f>IFERROR(VLOOKUP(AA42,選手入力!$Q$34:$T$55,4,FALSE),"")</f>
        <v/>
      </c>
      <c r="G42" s="121"/>
      <c r="H42" s="121"/>
      <c r="I42" s="121"/>
      <c r="J42" s="119"/>
      <c r="K42" s="2" t="str">
        <f>IFERROR(VLOOKUP($AA42,選手入力!$Q$9:$AD$30,8,FALSE),"")</f>
        <v/>
      </c>
      <c r="L42" s="24" t="str">
        <f>IFERROR(VLOOKUP($AA42,選手入力!$Q$9:$AD$30,9,FALSE),"")</f>
        <v/>
      </c>
      <c r="M42" s="27" t="s">
        <v>37</v>
      </c>
      <c r="N42" s="24" t="str">
        <f>IFERROR(VLOOKUP($AA42,選手入力!$Q$9:$AD$30,11,FALSE),"")</f>
        <v/>
      </c>
      <c r="O42" s="24" t="s">
        <v>38</v>
      </c>
      <c r="P42" s="24" t="str">
        <f>IFERROR(VLOOKUP($AA42,選手入力!$Q$9:$AD$30,13,FALSE),"")</f>
        <v/>
      </c>
      <c r="Q42" s="29" t="s">
        <v>39</v>
      </c>
      <c r="R42" s="23" t="str">
        <f>IF(AA42="","",IF(COUNTIF(団体!$Z$22:$Z$28,AA42)=1,"○","×"))</f>
        <v/>
      </c>
      <c r="S42" s="148"/>
      <c r="T42" s="148"/>
      <c r="U42" s="148"/>
      <c r="V42" s="148"/>
      <c r="W42" s="139"/>
      <c r="AA42" s="82"/>
    </row>
    <row r="43" spans="1:27" ht="21" customHeight="1">
      <c r="A43" s="134">
        <v>14</v>
      </c>
      <c r="B43" s="134"/>
      <c r="C43" s="31" t="str">
        <f>IFERROR(VLOOKUP(AA43,選手入力!$Q$34:$S$55,3,FALSE),"")</f>
        <v/>
      </c>
      <c r="D43" s="23" t="str">
        <f>IFERROR(VLOOKUP(AA43,選手入力!$Q$9:$V$30,6,FALSE),"")</f>
        <v/>
      </c>
      <c r="E43" s="26" t="s">
        <v>8</v>
      </c>
      <c r="F43" s="118" t="str">
        <f>IFERROR(VLOOKUP(AA43,選手入力!$Q$34:$T$55,4,FALSE),"")</f>
        <v/>
      </c>
      <c r="G43" s="121"/>
      <c r="H43" s="121"/>
      <c r="I43" s="121"/>
      <c r="J43" s="119"/>
      <c r="K43" s="2" t="str">
        <f>IFERROR(VLOOKUP($AA43,選手入力!$Q$9:$AD$30,8,FALSE),"")</f>
        <v/>
      </c>
      <c r="L43" s="24" t="str">
        <f>IFERROR(VLOOKUP($AA43,選手入力!$Q$9:$AD$30,9,FALSE),"")</f>
        <v/>
      </c>
      <c r="M43" s="27" t="s">
        <v>37</v>
      </c>
      <c r="N43" s="24" t="str">
        <f>IFERROR(VLOOKUP($AA43,選手入力!$Q$9:$AD$30,11,FALSE),"")</f>
        <v/>
      </c>
      <c r="O43" s="24" t="s">
        <v>38</v>
      </c>
      <c r="P43" s="24" t="str">
        <f>IFERROR(VLOOKUP($AA43,選手入力!$Q$9:$AD$30,13,FALSE),"")</f>
        <v/>
      </c>
      <c r="Q43" s="29" t="s">
        <v>39</v>
      </c>
      <c r="R43" s="23" t="str">
        <f>IF(AA43="","",IF(COUNTIF(団体!$Z$22:$Z$28,AA43)=1,"○","×"))</f>
        <v/>
      </c>
      <c r="S43" s="148"/>
      <c r="T43" s="148"/>
      <c r="U43" s="148"/>
      <c r="V43" s="148"/>
      <c r="W43" s="139"/>
      <c r="AA43" s="82"/>
    </row>
    <row r="44" spans="1:27" ht="21" customHeight="1">
      <c r="A44" s="134">
        <v>15</v>
      </c>
      <c r="B44" s="134"/>
      <c r="C44" s="31" t="str">
        <f>IFERROR(VLOOKUP(AA44,選手入力!$Q$34:$S$55,3,FALSE),"")</f>
        <v/>
      </c>
      <c r="D44" s="23" t="str">
        <f>IFERROR(VLOOKUP(AA44,選手入力!$Q$9:$V$30,6,FALSE),"")</f>
        <v/>
      </c>
      <c r="E44" s="26" t="s">
        <v>8</v>
      </c>
      <c r="F44" s="118" t="str">
        <f>IFERROR(VLOOKUP(AA44,選手入力!$Q$34:$T$55,4,FALSE),"")</f>
        <v/>
      </c>
      <c r="G44" s="121"/>
      <c r="H44" s="121"/>
      <c r="I44" s="121"/>
      <c r="J44" s="119"/>
      <c r="K44" s="2" t="str">
        <f>IFERROR(VLOOKUP($AA44,選手入力!$Q$9:$AD$30,8,FALSE),"")</f>
        <v/>
      </c>
      <c r="L44" s="24" t="str">
        <f>IFERROR(VLOOKUP($AA44,選手入力!$Q$9:$AD$30,9,FALSE),"")</f>
        <v/>
      </c>
      <c r="M44" s="27" t="s">
        <v>37</v>
      </c>
      <c r="N44" s="24" t="str">
        <f>IFERROR(VLOOKUP($AA44,選手入力!$Q$9:$AD$30,11,FALSE),"")</f>
        <v/>
      </c>
      <c r="O44" s="24" t="s">
        <v>38</v>
      </c>
      <c r="P44" s="24" t="str">
        <f>IFERROR(VLOOKUP($AA44,選手入力!$Q$9:$AD$30,13,FALSE),"")</f>
        <v/>
      </c>
      <c r="Q44" s="29" t="s">
        <v>39</v>
      </c>
      <c r="R44" s="23" t="str">
        <f>IF(AA44="","",IF(COUNTIF(団体!$Z$22:$Z$28,AA44)=1,"○","×"))</f>
        <v/>
      </c>
      <c r="S44" s="148"/>
      <c r="T44" s="148"/>
      <c r="U44" s="148"/>
      <c r="V44" s="148"/>
      <c r="W44" s="139"/>
      <c r="AA44" s="82"/>
    </row>
    <row r="45" spans="1:27" ht="3.75" customHeight="1"/>
    <row r="46" spans="1:27" ht="16.5" customHeight="1">
      <c r="A46" s="143" t="s">
        <v>31</v>
      </c>
      <c r="B46" s="144"/>
      <c r="C46" s="144"/>
      <c r="D46" s="144"/>
      <c r="E46" s="144"/>
      <c r="F46" s="144"/>
      <c r="G46" s="144"/>
      <c r="H46" s="144"/>
      <c r="I46" s="144"/>
      <c r="K46" s="5"/>
    </row>
    <row r="47" spans="1:27" ht="13.5" customHeight="1">
      <c r="A47" s="34"/>
      <c r="B47" s="34"/>
      <c r="C47" s="34"/>
      <c r="D47" s="34"/>
      <c r="E47" s="34"/>
      <c r="F47" s="34"/>
      <c r="G47" s="34"/>
      <c r="H47" s="34"/>
      <c r="I47" s="34"/>
    </row>
    <row r="48" spans="1:27" ht="13.5" customHeight="1" thickBot="1">
      <c r="D48" s="153" t="str">
        <f>IF(団体!D32="","",団体!D32)</f>
        <v>令和</v>
      </c>
      <c r="E48" s="153"/>
      <c r="F48" s="79" t="str">
        <f>IF(団体!F32="","",団体!F32)</f>
        <v/>
      </c>
      <c r="G48" s="80" t="s">
        <v>8</v>
      </c>
      <c r="H48" s="80" t="str">
        <f>IF(団体!H32="","",団体!H32)</f>
        <v/>
      </c>
      <c r="I48" s="80" t="s">
        <v>10</v>
      </c>
      <c r="J48" s="80" t="str">
        <f>IF(団体!J32="","",団体!J32)</f>
        <v/>
      </c>
      <c r="K48" s="80" t="s">
        <v>11</v>
      </c>
      <c r="L48" s="80"/>
      <c r="M48" s="154" t="s">
        <v>13</v>
      </c>
      <c r="N48" s="154"/>
      <c r="O48" s="81"/>
      <c r="P48" s="155" t="str">
        <f>IF(団体!P32="","",団体!P32)</f>
        <v/>
      </c>
      <c r="Q48" s="155"/>
      <c r="R48" s="155"/>
      <c r="S48" s="155"/>
      <c r="T48" s="155"/>
      <c r="U48" s="155"/>
      <c r="V48" s="14" t="s">
        <v>2</v>
      </c>
    </row>
    <row r="49" ht="2.25" customHeight="1"/>
  </sheetData>
  <sheetProtection sheet="1" objects="1" scenarios="1"/>
  <mergeCells count="145">
    <mergeCell ref="S9:W9"/>
    <mergeCell ref="A44:B44"/>
    <mergeCell ref="F44:J44"/>
    <mergeCell ref="A46:I46"/>
    <mergeCell ref="D48:E48"/>
    <mergeCell ref="M48:N48"/>
    <mergeCell ref="P48:U48"/>
    <mergeCell ref="S44:W44"/>
    <mergeCell ref="A42:B42"/>
    <mergeCell ref="F42:J42"/>
    <mergeCell ref="A43:B43"/>
    <mergeCell ref="F43:J43"/>
    <mergeCell ref="S42:W42"/>
    <mergeCell ref="S43:W43"/>
    <mergeCell ref="A40:B40"/>
    <mergeCell ref="F40:J40"/>
    <mergeCell ref="A41:B41"/>
    <mergeCell ref="F41:J41"/>
    <mergeCell ref="S40:W40"/>
    <mergeCell ref="S41:W41"/>
    <mergeCell ref="A38:B38"/>
    <mergeCell ref="F38:J38"/>
    <mergeCell ref="A39:B39"/>
    <mergeCell ref="F39:J39"/>
    <mergeCell ref="S38:W38"/>
    <mergeCell ref="S39:W39"/>
    <mergeCell ref="A36:B36"/>
    <mergeCell ref="F36:J36"/>
    <mergeCell ref="A37:B37"/>
    <mergeCell ref="F37:J37"/>
    <mergeCell ref="S36:W36"/>
    <mergeCell ref="S37:W37"/>
    <mergeCell ref="A34:B34"/>
    <mergeCell ref="F34:J34"/>
    <mergeCell ref="A35:B35"/>
    <mergeCell ref="F35:J35"/>
    <mergeCell ref="S34:W34"/>
    <mergeCell ref="S35:W35"/>
    <mergeCell ref="A32:B32"/>
    <mergeCell ref="F32:J32"/>
    <mergeCell ref="A33:B33"/>
    <mergeCell ref="F33:J33"/>
    <mergeCell ref="S32:W32"/>
    <mergeCell ref="S33:W33"/>
    <mergeCell ref="A30:B30"/>
    <mergeCell ref="F30:J30"/>
    <mergeCell ref="A31:B31"/>
    <mergeCell ref="F31:J31"/>
    <mergeCell ref="S30:W30"/>
    <mergeCell ref="S31:W31"/>
    <mergeCell ref="A29:B29"/>
    <mergeCell ref="D29:E29"/>
    <mergeCell ref="F29:J29"/>
    <mergeCell ref="K29:Q29"/>
    <mergeCell ref="R29:W29"/>
    <mergeCell ref="A27:B27"/>
    <mergeCell ref="A28:B28"/>
    <mergeCell ref="D28:F28"/>
    <mergeCell ref="G28:H28"/>
    <mergeCell ref="I28:K28"/>
    <mergeCell ref="L28:M28"/>
    <mergeCell ref="N28:P28"/>
    <mergeCell ref="Q28:R28"/>
    <mergeCell ref="S28:W28"/>
    <mergeCell ref="A24:B24"/>
    <mergeCell ref="F24:J24"/>
    <mergeCell ref="A25:B25"/>
    <mergeCell ref="F25:J25"/>
    <mergeCell ref="S24:W24"/>
    <mergeCell ref="S25:W25"/>
    <mergeCell ref="A22:B22"/>
    <mergeCell ref="F22:J22"/>
    <mergeCell ref="A23:B23"/>
    <mergeCell ref="F23:J23"/>
    <mergeCell ref="S22:W22"/>
    <mergeCell ref="S23:W23"/>
    <mergeCell ref="A20:B20"/>
    <mergeCell ref="F20:J20"/>
    <mergeCell ref="A21:B21"/>
    <mergeCell ref="F21:J21"/>
    <mergeCell ref="S20:W20"/>
    <mergeCell ref="S21:W21"/>
    <mergeCell ref="A18:B18"/>
    <mergeCell ref="F18:J18"/>
    <mergeCell ref="A19:B19"/>
    <mergeCell ref="F19:J19"/>
    <mergeCell ref="S18:W18"/>
    <mergeCell ref="S19:W19"/>
    <mergeCell ref="A16:B16"/>
    <mergeCell ref="F16:J16"/>
    <mergeCell ref="A17:B17"/>
    <mergeCell ref="F17:J17"/>
    <mergeCell ref="S16:W16"/>
    <mergeCell ref="S17:W17"/>
    <mergeCell ref="A14:B14"/>
    <mergeCell ref="F14:J14"/>
    <mergeCell ref="A15:B15"/>
    <mergeCell ref="F15:J15"/>
    <mergeCell ref="S14:W14"/>
    <mergeCell ref="S15:W15"/>
    <mergeCell ref="A12:B12"/>
    <mergeCell ref="F12:J12"/>
    <mergeCell ref="A13:B13"/>
    <mergeCell ref="F13:J13"/>
    <mergeCell ref="S12:W12"/>
    <mergeCell ref="S13:W13"/>
    <mergeCell ref="A10:B10"/>
    <mergeCell ref="D10:E10"/>
    <mergeCell ref="F10:J10"/>
    <mergeCell ref="K10:Q10"/>
    <mergeCell ref="R10:W10"/>
    <mergeCell ref="A11:B11"/>
    <mergeCell ref="F11:J11"/>
    <mergeCell ref="S11:W11"/>
    <mergeCell ref="O6:P6"/>
    <mergeCell ref="N9:P9"/>
    <mergeCell ref="Q9:R9"/>
    <mergeCell ref="A5:B5"/>
    <mergeCell ref="D5:E5"/>
    <mergeCell ref="F5:J5"/>
    <mergeCell ref="K5:L5"/>
    <mergeCell ref="M5:N5"/>
    <mergeCell ref="O5:P5"/>
    <mergeCell ref="Q5:R5"/>
    <mergeCell ref="Q6:R6"/>
    <mergeCell ref="A8:B8"/>
    <mergeCell ref="A9:B9"/>
    <mergeCell ref="D9:F9"/>
    <mergeCell ref="G9:H9"/>
    <mergeCell ref="I9:K9"/>
    <mergeCell ref="L9:M9"/>
    <mergeCell ref="A6:B6"/>
    <mergeCell ref="D6:E6"/>
    <mergeCell ref="F6:J6"/>
    <mergeCell ref="K6:L6"/>
    <mergeCell ref="M6:N6"/>
    <mergeCell ref="A1:W1"/>
    <mergeCell ref="A3:B3"/>
    <mergeCell ref="D3:I3"/>
    <mergeCell ref="J3:L3"/>
    <mergeCell ref="M3:N3"/>
    <mergeCell ref="O3:Q3"/>
    <mergeCell ref="R3:S3"/>
    <mergeCell ref="A4:C4"/>
    <mergeCell ref="D4:S4"/>
  </mergeCells>
  <phoneticPr fontId="5"/>
  <dataValidations count="1">
    <dataValidation type="list" allowBlank="1" showInputMessage="1" showErrorMessage="1" sqref="G9:H9 L9:M9 G28:H28 L28:M28 Q9:R9 Q28:R28">
      <formula1>$AA$1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workbookViewId="0">
      <selection activeCell="S3" sqref="S3:T3"/>
    </sheetView>
  </sheetViews>
  <sheetFormatPr defaultColWidth="3.75" defaultRowHeight="30" customHeight="1"/>
  <cols>
    <col min="1" max="25" width="3.75" style="38"/>
    <col min="26" max="26" width="0.625" style="38" customWidth="1"/>
    <col min="27" max="16384" width="3.75" style="38"/>
  </cols>
  <sheetData>
    <row r="1" spans="1:25" ht="30" customHeight="1">
      <c r="A1" s="158" t="str">
        <f>"第"&amp;選手入力!C1&amp;"回　香川県高等学校総合体育大会　弓道競技　参加選手一覧"</f>
        <v>第63回　香川県高等学校総合体育大会　弓道競技　参加選手一覧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</row>
    <row r="2" spans="1:25" ht="11.25" customHeight="1"/>
    <row r="3" spans="1:25" ht="30" customHeight="1">
      <c r="A3" s="110" t="s">
        <v>46</v>
      </c>
      <c r="B3" s="110"/>
      <c r="C3" s="156" t="str">
        <f>IF(選手入力!C3="","",選手入力!C3)</f>
        <v/>
      </c>
      <c r="D3" s="113"/>
      <c r="E3" s="113"/>
      <c r="F3" s="113"/>
      <c r="G3" s="113"/>
      <c r="H3" s="113"/>
      <c r="I3" s="113"/>
      <c r="J3" s="113"/>
      <c r="K3" s="159" t="s">
        <v>63</v>
      </c>
      <c r="L3" s="160"/>
      <c r="M3" s="160"/>
      <c r="N3" s="160"/>
      <c r="O3" s="161"/>
      <c r="P3" s="110" t="s">
        <v>47</v>
      </c>
      <c r="Q3" s="110"/>
      <c r="R3" s="110"/>
      <c r="S3" s="110">
        <f>IF(選手入力!K3="","",選手入力!K3)</f>
        <v>16</v>
      </c>
      <c r="T3" s="110"/>
      <c r="U3" s="110" t="s">
        <v>48</v>
      </c>
      <c r="V3" s="110"/>
      <c r="W3" s="110"/>
      <c r="X3" s="110" t="str">
        <f>IF(選手入力!P3="","",選手入力!P3)</f>
        <v/>
      </c>
      <c r="Y3" s="110"/>
    </row>
    <row r="4" spans="1:25" ht="10.5" customHeight="1"/>
    <row r="5" spans="1:25" ht="22.5" customHeight="1">
      <c r="A5" s="38" t="s">
        <v>49</v>
      </c>
      <c r="N5" s="38" t="s">
        <v>50</v>
      </c>
    </row>
    <row r="6" spans="1:25" ht="22.5" customHeight="1">
      <c r="A6" s="110" t="s">
        <v>51</v>
      </c>
      <c r="B6" s="110" t="s">
        <v>52</v>
      </c>
      <c r="C6" s="110"/>
      <c r="D6" s="110"/>
      <c r="E6" s="110"/>
      <c r="F6" s="110"/>
      <c r="G6" s="110" t="s">
        <v>53</v>
      </c>
      <c r="H6" s="110"/>
      <c r="I6" s="110" t="s">
        <v>54</v>
      </c>
      <c r="J6" s="110"/>
      <c r="K6" s="110"/>
      <c r="L6" s="110"/>
      <c r="N6" s="110" t="s">
        <v>55</v>
      </c>
      <c r="O6" s="110" t="s">
        <v>52</v>
      </c>
      <c r="P6" s="110"/>
      <c r="Q6" s="110"/>
      <c r="R6" s="110"/>
      <c r="S6" s="110"/>
      <c r="T6" s="110" t="s">
        <v>53</v>
      </c>
      <c r="U6" s="110"/>
      <c r="V6" s="110" t="s">
        <v>54</v>
      </c>
      <c r="W6" s="110"/>
      <c r="X6" s="110"/>
      <c r="Y6" s="110"/>
    </row>
    <row r="7" spans="1:25" ht="22.5" customHeight="1">
      <c r="A7" s="110"/>
      <c r="B7" s="110"/>
      <c r="C7" s="110"/>
      <c r="D7" s="110"/>
      <c r="E7" s="110"/>
      <c r="F7" s="110"/>
      <c r="G7" s="110"/>
      <c r="H7" s="110"/>
      <c r="I7" s="110" t="s">
        <v>56</v>
      </c>
      <c r="J7" s="110"/>
      <c r="K7" s="110" t="s">
        <v>57</v>
      </c>
      <c r="L7" s="110"/>
      <c r="N7" s="110"/>
      <c r="O7" s="110"/>
      <c r="P7" s="110"/>
      <c r="Q7" s="110"/>
      <c r="R7" s="110"/>
      <c r="S7" s="110"/>
      <c r="T7" s="110"/>
      <c r="U7" s="110"/>
      <c r="V7" s="110" t="s">
        <v>56</v>
      </c>
      <c r="W7" s="110"/>
      <c r="X7" s="110" t="s">
        <v>57</v>
      </c>
      <c r="Y7" s="110"/>
    </row>
    <row r="8" spans="1:25" ht="28.5" customHeight="1">
      <c r="A8" s="39">
        <v>1</v>
      </c>
      <c r="B8" s="157" t="str">
        <f>VLOOKUP(A8,選手入力!$A$34:$D$55,3,FALSE)</f>
        <v/>
      </c>
      <c r="C8" s="157"/>
      <c r="D8" s="157"/>
      <c r="E8" s="157"/>
      <c r="F8" s="157"/>
      <c r="G8" s="40" t="str">
        <f>IF(B8="","",VLOOKUP(A8,選手入力!$A$9:$N$30,6,FALSE))</f>
        <v/>
      </c>
      <c r="H8" s="41" t="s">
        <v>58</v>
      </c>
      <c r="I8" s="156" t="str">
        <f>IF(COUNTIF(団体!$Z$11:$Z$17,A8)&gt;0,"○","")</f>
        <v/>
      </c>
      <c r="J8" s="114"/>
      <c r="K8" s="156" t="str">
        <f>IF(COUNTIF(個人!$AA$11:$AA$25,A8)&gt;0,"○","")</f>
        <v/>
      </c>
      <c r="L8" s="114"/>
      <c r="N8" s="39">
        <v>1</v>
      </c>
      <c r="O8" s="110" t="str">
        <f>VLOOKUP(N8,選手入力!$Q$34:$T$55,3,FALSE)</f>
        <v/>
      </c>
      <c r="P8" s="110"/>
      <c r="Q8" s="110"/>
      <c r="R8" s="110"/>
      <c r="S8" s="110"/>
      <c r="T8" s="40" t="str">
        <f>IF(O8="","",VLOOKUP(N8,選手入力!$Q$9:$V$30,6,FALSE))</f>
        <v/>
      </c>
      <c r="U8" s="41" t="s">
        <v>58</v>
      </c>
      <c r="V8" s="156" t="str">
        <f>IF(COUNTIF(団体!$Z$22:$Z$28,N8)&gt;0,"○","")</f>
        <v/>
      </c>
      <c r="W8" s="114"/>
      <c r="X8" s="156" t="str">
        <f>IF(COUNTIF(個人!$AA$30:$AA$44,N8)&gt;0,"○","")</f>
        <v/>
      </c>
      <c r="Y8" s="114"/>
    </row>
    <row r="9" spans="1:25" ht="28.5" customHeight="1">
      <c r="A9" s="39">
        <v>2</v>
      </c>
      <c r="B9" s="157" t="str">
        <f>VLOOKUP(A9,選手入力!$A$34:$D$55,3,FALSE)</f>
        <v/>
      </c>
      <c r="C9" s="157"/>
      <c r="D9" s="157"/>
      <c r="E9" s="157"/>
      <c r="F9" s="157"/>
      <c r="G9" s="40" t="str">
        <f>IF(B9="","",VLOOKUP(A9,選手入力!$A$9:$N$30,6,FALSE))</f>
        <v/>
      </c>
      <c r="H9" s="41" t="s">
        <v>58</v>
      </c>
      <c r="I9" s="156" t="str">
        <f>IF(COUNTIF(団体!$Z$11:$Z$17,A9)&gt;0,"○","")</f>
        <v/>
      </c>
      <c r="J9" s="114"/>
      <c r="K9" s="156" t="str">
        <f>IF(COUNTIF(個人!$AA$11:$AA$25,A9)&gt;0,"○","")</f>
        <v/>
      </c>
      <c r="L9" s="114"/>
      <c r="N9" s="39">
        <v>2</v>
      </c>
      <c r="O9" s="110" t="str">
        <f>VLOOKUP(N9,選手入力!$Q$34:$T$55,3,FALSE)</f>
        <v/>
      </c>
      <c r="P9" s="110"/>
      <c r="Q9" s="110"/>
      <c r="R9" s="110"/>
      <c r="S9" s="110"/>
      <c r="T9" s="40" t="str">
        <f>IF(O9="","",VLOOKUP(N9,選手入力!$Q$9:$V$30,6,FALSE))</f>
        <v/>
      </c>
      <c r="U9" s="41" t="s">
        <v>58</v>
      </c>
      <c r="V9" s="156" t="str">
        <f>IF(COUNTIF(団体!$Z$22:$Z$28,N9)&gt;0,"○","")</f>
        <v/>
      </c>
      <c r="W9" s="114"/>
      <c r="X9" s="156" t="str">
        <f>IF(COUNTIF(個人!$AA$30:$AA$44,N9)&gt;0,"○","")</f>
        <v/>
      </c>
      <c r="Y9" s="114"/>
    </row>
    <row r="10" spans="1:25" ht="28.5" customHeight="1">
      <c r="A10" s="39">
        <v>3</v>
      </c>
      <c r="B10" s="157" t="str">
        <f>VLOOKUP(A10,選手入力!$A$34:$D$55,3,FALSE)</f>
        <v/>
      </c>
      <c r="C10" s="157"/>
      <c r="D10" s="157"/>
      <c r="E10" s="157"/>
      <c r="F10" s="157"/>
      <c r="G10" s="40" t="str">
        <f>IF(B10="","",VLOOKUP(A10,選手入力!$A$9:$N$30,6,FALSE))</f>
        <v/>
      </c>
      <c r="H10" s="41" t="s">
        <v>58</v>
      </c>
      <c r="I10" s="156" t="str">
        <f>IF(COUNTIF(団体!$Z$11:$Z$17,A10)&gt;0,"○","")</f>
        <v/>
      </c>
      <c r="J10" s="114"/>
      <c r="K10" s="156" t="str">
        <f>IF(COUNTIF(個人!$AA$11:$AA$25,A10)&gt;0,"○","")</f>
        <v/>
      </c>
      <c r="L10" s="114"/>
      <c r="N10" s="39">
        <v>3</v>
      </c>
      <c r="O10" s="110" t="str">
        <f>VLOOKUP(N10,選手入力!$Q$34:$T$55,3,FALSE)</f>
        <v/>
      </c>
      <c r="P10" s="110"/>
      <c r="Q10" s="110"/>
      <c r="R10" s="110"/>
      <c r="S10" s="110"/>
      <c r="T10" s="40" t="str">
        <f>IF(O10="","",VLOOKUP(N10,選手入力!$Q$9:$V$30,6,FALSE))</f>
        <v/>
      </c>
      <c r="U10" s="41" t="s">
        <v>58</v>
      </c>
      <c r="V10" s="156" t="str">
        <f>IF(COUNTIF(団体!$Z$22:$Z$28,N10)&gt;0,"○","")</f>
        <v/>
      </c>
      <c r="W10" s="114"/>
      <c r="X10" s="156" t="str">
        <f>IF(COUNTIF(個人!$AA$30:$AA$44,N10)&gt;0,"○","")</f>
        <v/>
      </c>
      <c r="Y10" s="114"/>
    </row>
    <row r="11" spans="1:25" ht="28.5" customHeight="1">
      <c r="A11" s="39">
        <v>4</v>
      </c>
      <c r="B11" s="157" t="str">
        <f>VLOOKUP(A11,選手入力!$A$34:$D$55,3,FALSE)</f>
        <v/>
      </c>
      <c r="C11" s="157"/>
      <c r="D11" s="157"/>
      <c r="E11" s="157"/>
      <c r="F11" s="157"/>
      <c r="G11" s="40" t="str">
        <f>IF(B11="","",VLOOKUP(A11,選手入力!$A$9:$N$30,6,FALSE))</f>
        <v/>
      </c>
      <c r="H11" s="41" t="s">
        <v>58</v>
      </c>
      <c r="I11" s="156" t="str">
        <f>IF(COUNTIF(団体!$Z$11:$Z$17,A11)&gt;0,"○","")</f>
        <v/>
      </c>
      <c r="J11" s="114"/>
      <c r="K11" s="156" t="str">
        <f>IF(COUNTIF(個人!$AA$11:$AA$25,A11)&gt;0,"○","")</f>
        <v/>
      </c>
      <c r="L11" s="114"/>
      <c r="N11" s="39">
        <v>4</v>
      </c>
      <c r="O11" s="110" t="str">
        <f>VLOOKUP(N11,選手入力!$Q$34:$T$55,3,FALSE)</f>
        <v/>
      </c>
      <c r="P11" s="110"/>
      <c r="Q11" s="110"/>
      <c r="R11" s="110"/>
      <c r="S11" s="110"/>
      <c r="T11" s="40" t="str">
        <f>IF(O11="","",VLOOKUP(N11,選手入力!$Q$9:$V$30,6,FALSE))</f>
        <v/>
      </c>
      <c r="U11" s="41" t="s">
        <v>58</v>
      </c>
      <c r="V11" s="156" t="str">
        <f>IF(COUNTIF(団体!$Z$22:$Z$28,N11)&gt;0,"○","")</f>
        <v/>
      </c>
      <c r="W11" s="114"/>
      <c r="X11" s="156" t="str">
        <f>IF(COUNTIF(個人!$AA$30:$AA$44,N11)&gt;0,"○","")</f>
        <v/>
      </c>
      <c r="Y11" s="114"/>
    </row>
    <row r="12" spans="1:25" ht="28.5" customHeight="1">
      <c r="A12" s="39">
        <v>5</v>
      </c>
      <c r="B12" s="157" t="str">
        <f>VLOOKUP(A12,選手入力!$A$34:$D$55,3,FALSE)</f>
        <v/>
      </c>
      <c r="C12" s="157"/>
      <c r="D12" s="157"/>
      <c r="E12" s="157"/>
      <c r="F12" s="157"/>
      <c r="G12" s="40" t="str">
        <f>IF(B12="","",VLOOKUP(A12,選手入力!$A$9:$N$30,6,FALSE))</f>
        <v/>
      </c>
      <c r="H12" s="41" t="s">
        <v>58</v>
      </c>
      <c r="I12" s="156" t="str">
        <f>IF(COUNTIF(団体!$Z$11:$Z$17,A12)&gt;0,"○","")</f>
        <v/>
      </c>
      <c r="J12" s="114"/>
      <c r="K12" s="156" t="str">
        <f>IF(COUNTIF(個人!$AA$11:$AA$25,A12)&gt;0,"○","")</f>
        <v/>
      </c>
      <c r="L12" s="114"/>
      <c r="N12" s="39">
        <v>5</v>
      </c>
      <c r="O12" s="110" t="str">
        <f>VLOOKUP(N12,選手入力!$Q$34:$T$55,3,FALSE)</f>
        <v/>
      </c>
      <c r="P12" s="110"/>
      <c r="Q12" s="110"/>
      <c r="R12" s="110"/>
      <c r="S12" s="110"/>
      <c r="T12" s="40" t="str">
        <f>IF(O12="","",VLOOKUP(N12,選手入力!$Q$9:$V$30,6,FALSE))</f>
        <v/>
      </c>
      <c r="U12" s="41" t="s">
        <v>58</v>
      </c>
      <c r="V12" s="156" t="str">
        <f>IF(COUNTIF(団体!$Z$22:$Z$28,N12)&gt;0,"○","")</f>
        <v/>
      </c>
      <c r="W12" s="114"/>
      <c r="X12" s="156" t="str">
        <f>IF(COUNTIF(個人!$AA$30:$AA$44,N12)&gt;0,"○","")</f>
        <v/>
      </c>
      <c r="Y12" s="114"/>
    </row>
    <row r="13" spans="1:25" ht="28.5" customHeight="1">
      <c r="A13" s="39">
        <v>6</v>
      </c>
      <c r="B13" s="110" t="str">
        <f>VLOOKUP(A13,選手入力!$A$34:$D$55,3,FALSE)</f>
        <v/>
      </c>
      <c r="C13" s="110"/>
      <c r="D13" s="110"/>
      <c r="E13" s="110"/>
      <c r="F13" s="110"/>
      <c r="G13" s="40" t="str">
        <f>IF(B13="","",VLOOKUP(A13,選手入力!$A$9:$N$30,6,FALSE))</f>
        <v/>
      </c>
      <c r="H13" s="41" t="s">
        <v>58</v>
      </c>
      <c r="I13" s="156" t="str">
        <f>IF(COUNTIF(団体!$Z$11:$Z$17,A13)&gt;0,"○","")</f>
        <v/>
      </c>
      <c r="J13" s="114"/>
      <c r="K13" s="156" t="str">
        <f>IF(COUNTIF(個人!$AA$11:$AA$25,A13)&gt;0,"○","")</f>
        <v/>
      </c>
      <c r="L13" s="114"/>
      <c r="N13" s="39">
        <v>6</v>
      </c>
      <c r="O13" s="110" t="str">
        <f>VLOOKUP(N13,選手入力!$Q$34:$T$55,3,FALSE)</f>
        <v/>
      </c>
      <c r="P13" s="110"/>
      <c r="Q13" s="110"/>
      <c r="R13" s="110"/>
      <c r="S13" s="110"/>
      <c r="T13" s="40" t="str">
        <f>IF(O13="","",VLOOKUP(N13,選手入力!$Q$9:$V$30,6,FALSE))</f>
        <v/>
      </c>
      <c r="U13" s="41" t="s">
        <v>58</v>
      </c>
      <c r="V13" s="156" t="str">
        <f>IF(COUNTIF(団体!$Z$22:$Z$28,N13)&gt;0,"○","")</f>
        <v/>
      </c>
      <c r="W13" s="114"/>
      <c r="X13" s="156" t="str">
        <f>IF(COUNTIF(個人!$AA$30:$AA$44,N13)&gt;0,"○","")</f>
        <v/>
      </c>
      <c r="Y13" s="114"/>
    </row>
    <row r="14" spans="1:25" ht="28.5" customHeight="1">
      <c r="A14" s="39">
        <v>7</v>
      </c>
      <c r="B14" s="110" t="str">
        <f>VLOOKUP(A14,選手入力!$A$34:$D$55,3,FALSE)</f>
        <v/>
      </c>
      <c r="C14" s="110"/>
      <c r="D14" s="110"/>
      <c r="E14" s="110"/>
      <c r="F14" s="110"/>
      <c r="G14" s="40" t="str">
        <f>IF(B14="","",VLOOKUP(A14,選手入力!$A$9:$N$30,6,FALSE))</f>
        <v/>
      </c>
      <c r="H14" s="41" t="s">
        <v>58</v>
      </c>
      <c r="I14" s="156" t="str">
        <f>IF(COUNTIF(団体!$Z$11:$Z$17,A14)&gt;0,"○","")</f>
        <v/>
      </c>
      <c r="J14" s="114"/>
      <c r="K14" s="156" t="str">
        <f>IF(COUNTIF(個人!$AA$11:$AA$25,A14)&gt;0,"○","")</f>
        <v/>
      </c>
      <c r="L14" s="114"/>
      <c r="N14" s="39">
        <v>7</v>
      </c>
      <c r="O14" s="110" t="str">
        <f>VLOOKUP(N14,選手入力!$Q$34:$T$55,3,FALSE)</f>
        <v/>
      </c>
      <c r="P14" s="110"/>
      <c r="Q14" s="110"/>
      <c r="R14" s="110"/>
      <c r="S14" s="110"/>
      <c r="T14" s="40" t="str">
        <f>IF(O14="","",VLOOKUP(N14,選手入力!$Q$9:$V$30,6,FALSE))</f>
        <v/>
      </c>
      <c r="U14" s="41" t="s">
        <v>58</v>
      </c>
      <c r="V14" s="156" t="str">
        <f>IF(COUNTIF(団体!$Z$22:$Z$28,N14)&gt;0,"○","")</f>
        <v/>
      </c>
      <c r="W14" s="114"/>
      <c r="X14" s="156" t="str">
        <f>IF(COUNTIF(個人!$AA$30:$AA$44,N14)&gt;0,"○","")</f>
        <v/>
      </c>
      <c r="Y14" s="114"/>
    </row>
    <row r="15" spans="1:25" ht="28.5" customHeight="1">
      <c r="A15" s="39">
        <v>8</v>
      </c>
      <c r="B15" s="110" t="str">
        <f>VLOOKUP(A15,選手入力!$A$34:$D$55,3,FALSE)</f>
        <v/>
      </c>
      <c r="C15" s="110"/>
      <c r="D15" s="110"/>
      <c r="E15" s="110"/>
      <c r="F15" s="110"/>
      <c r="G15" s="40" t="str">
        <f>IF(B15="","",VLOOKUP(A15,選手入力!$A$9:$N$30,6,FALSE))</f>
        <v/>
      </c>
      <c r="H15" s="41" t="s">
        <v>58</v>
      </c>
      <c r="I15" s="156" t="str">
        <f>IF(COUNTIF(団体!$Z$11:$Z$17,A15)&gt;0,"○","")</f>
        <v/>
      </c>
      <c r="J15" s="114"/>
      <c r="K15" s="156" t="str">
        <f>IF(COUNTIF(個人!$AA$11:$AA$25,A15)&gt;0,"○","")</f>
        <v/>
      </c>
      <c r="L15" s="114"/>
      <c r="N15" s="39">
        <v>8</v>
      </c>
      <c r="O15" s="110" t="str">
        <f>VLOOKUP(N15,選手入力!$Q$34:$T$55,3,FALSE)</f>
        <v/>
      </c>
      <c r="P15" s="110"/>
      <c r="Q15" s="110"/>
      <c r="R15" s="110"/>
      <c r="S15" s="110"/>
      <c r="T15" s="40" t="str">
        <f>IF(O15="","",VLOOKUP(N15,選手入力!$Q$9:$V$30,6,FALSE))</f>
        <v/>
      </c>
      <c r="U15" s="41" t="s">
        <v>58</v>
      </c>
      <c r="V15" s="156" t="str">
        <f>IF(COUNTIF(団体!$Z$22:$Z$28,N15)&gt;0,"○","")</f>
        <v/>
      </c>
      <c r="W15" s="114"/>
      <c r="X15" s="156" t="str">
        <f>IF(COUNTIF(個人!$AA$30:$AA$44,N15)&gt;0,"○","")</f>
        <v/>
      </c>
      <c r="Y15" s="114"/>
    </row>
    <row r="16" spans="1:25" ht="28.5" customHeight="1">
      <c r="A16" s="39">
        <v>9</v>
      </c>
      <c r="B16" s="110" t="str">
        <f>VLOOKUP(A16,選手入力!$A$34:$D$55,3,FALSE)</f>
        <v/>
      </c>
      <c r="C16" s="110"/>
      <c r="D16" s="110"/>
      <c r="E16" s="110"/>
      <c r="F16" s="110"/>
      <c r="G16" s="40" t="str">
        <f>IF(B16="","",VLOOKUP(A16,選手入力!$A$9:$N$30,6,FALSE))</f>
        <v/>
      </c>
      <c r="H16" s="41" t="s">
        <v>58</v>
      </c>
      <c r="I16" s="156" t="str">
        <f>IF(COUNTIF(団体!$Z$11:$Z$17,A16)&gt;0,"○","")</f>
        <v/>
      </c>
      <c r="J16" s="114"/>
      <c r="K16" s="156" t="str">
        <f>IF(COUNTIF(個人!$AA$11:$AA$25,A16)&gt;0,"○","")</f>
        <v/>
      </c>
      <c r="L16" s="114"/>
      <c r="N16" s="39">
        <v>9</v>
      </c>
      <c r="O16" s="110" t="str">
        <f>VLOOKUP(N16,選手入力!$Q$34:$T$55,3,FALSE)</f>
        <v/>
      </c>
      <c r="P16" s="110"/>
      <c r="Q16" s="110"/>
      <c r="R16" s="110"/>
      <c r="S16" s="110"/>
      <c r="T16" s="40" t="str">
        <f>IF(O16="","",VLOOKUP(N16,選手入力!$Q$9:$V$30,6,FALSE))</f>
        <v/>
      </c>
      <c r="U16" s="41" t="s">
        <v>58</v>
      </c>
      <c r="V16" s="156" t="str">
        <f>IF(COUNTIF(団体!$Z$22:$Z$28,N16)&gt;0,"○","")</f>
        <v/>
      </c>
      <c r="W16" s="114"/>
      <c r="X16" s="156" t="str">
        <f>IF(COUNTIF(個人!$AA$30:$AA$44,N16)&gt;0,"○","")</f>
        <v/>
      </c>
      <c r="Y16" s="114"/>
    </row>
    <row r="17" spans="1:25" ht="28.5" customHeight="1">
      <c r="A17" s="39">
        <v>10</v>
      </c>
      <c r="B17" s="110" t="str">
        <f>VLOOKUP(A17,選手入力!$A$34:$D$55,3,FALSE)</f>
        <v/>
      </c>
      <c r="C17" s="110"/>
      <c r="D17" s="110"/>
      <c r="E17" s="110"/>
      <c r="F17" s="110"/>
      <c r="G17" s="40" t="str">
        <f>IF(B17="","",VLOOKUP(A17,選手入力!$A$9:$N$30,6,FALSE))</f>
        <v/>
      </c>
      <c r="H17" s="41" t="s">
        <v>58</v>
      </c>
      <c r="I17" s="156" t="str">
        <f>IF(COUNTIF(団体!$Z$11:$Z$17,A17)&gt;0,"○","")</f>
        <v/>
      </c>
      <c r="J17" s="114"/>
      <c r="K17" s="156" t="str">
        <f>IF(COUNTIF(個人!$AA$11:$AA$25,A17)&gt;0,"○","")</f>
        <v/>
      </c>
      <c r="L17" s="114"/>
      <c r="N17" s="39">
        <v>10</v>
      </c>
      <c r="O17" s="110" t="str">
        <f>VLOOKUP(N17,選手入力!$Q$34:$T$55,3,FALSE)</f>
        <v/>
      </c>
      <c r="P17" s="110"/>
      <c r="Q17" s="110"/>
      <c r="R17" s="110"/>
      <c r="S17" s="110"/>
      <c r="T17" s="40" t="str">
        <f>IF(O17="","",VLOOKUP(N17,選手入力!$Q$9:$V$30,6,FALSE))</f>
        <v/>
      </c>
      <c r="U17" s="41" t="s">
        <v>58</v>
      </c>
      <c r="V17" s="156" t="str">
        <f>IF(COUNTIF(団体!$Z$22:$Z$28,N17)&gt;0,"○","")</f>
        <v/>
      </c>
      <c r="W17" s="114"/>
      <c r="X17" s="156" t="str">
        <f>IF(COUNTIF(個人!$AA$30:$AA$44,N17)&gt;0,"○","")</f>
        <v/>
      </c>
      <c r="Y17" s="114"/>
    </row>
    <row r="18" spans="1:25" ht="28.5" customHeight="1">
      <c r="A18" s="39">
        <v>11</v>
      </c>
      <c r="B18" s="110" t="str">
        <f>VLOOKUP(A18,選手入力!$A$34:$D$55,3,FALSE)</f>
        <v/>
      </c>
      <c r="C18" s="110"/>
      <c r="D18" s="110"/>
      <c r="E18" s="110"/>
      <c r="F18" s="110"/>
      <c r="G18" s="40" t="str">
        <f>IF(B18="","",VLOOKUP(A18,選手入力!$A$9:$N$30,6,FALSE))</f>
        <v/>
      </c>
      <c r="H18" s="41" t="s">
        <v>58</v>
      </c>
      <c r="I18" s="156" t="str">
        <f>IF(COUNTIF(団体!$Z$11:$Z$17,A18)&gt;0,"○","")</f>
        <v/>
      </c>
      <c r="J18" s="114"/>
      <c r="K18" s="156" t="str">
        <f>IF(COUNTIF(個人!$AA$11:$AA$25,A18)&gt;0,"○","")</f>
        <v/>
      </c>
      <c r="L18" s="114"/>
      <c r="N18" s="39">
        <v>11</v>
      </c>
      <c r="O18" s="110" t="str">
        <f>VLOOKUP(N18,選手入力!$Q$34:$T$55,3,FALSE)</f>
        <v/>
      </c>
      <c r="P18" s="110"/>
      <c r="Q18" s="110"/>
      <c r="R18" s="110"/>
      <c r="S18" s="110"/>
      <c r="T18" s="40" t="str">
        <f>IF(O18="","",VLOOKUP(N18,選手入力!$Q$9:$V$30,6,FALSE))</f>
        <v/>
      </c>
      <c r="U18" s="41" t="s">
        <v>58</v>
      </c>
      <c r="V18" s="156" t="str">
        <f>IF(COUNTIF(団体!$Z$22:$Z$28,N18)&gt;0,"○","")</f>
        <v/>
      </c>
      <c r="W18" s="114"/>
      <c r="X18" s="156" t="str">
        <f>IF(COUNTIF(個人!$AA$30:$AA$44,N18)&gt;0,"○","")</f>
        <v/>
      </c>
      <c r="Y18" s="114"/>
    </row>
    <row r="19" spans="1:25" ht="28.5" customHeight="1">
      <c r="A19" s="39">
        <v>12</v>
      </c>
      <c r="B19" s="110" t="str">
        <f>VLOOKUP(A19,選手入力!$A$34:$D$55,3,FALSE)</f>
        <v/>
      </c>
      <c r="C19" s="110"/>
      <c r="D19" s="110"/>
      <c r="E19" s="110"/>
      <c r="F19" s="110"/>
      <c r="G19" s="40" t="str">
        <f>IF(B19="","",VLOOKUP(A19,選手入力!$A$9:$N$30,6,FALSE))</f>
        <v/>
      </c>
      <c r="H19" s="41" t="s">
        <v>58</v>
      </c>
      <c r="I19" s="156" t="str">
        <f>IF(COUNTIF(団体!$Z$11:$Z$17,A19)&gt;0,"○","")</f>
        <v/>
      </c>
      <c r="J19" s="114"/>
      <c r="K19" s="156" t="str">
        <f>IF(COUNTIF(個人!$AA$11:$AA$25,A19)&gt;0,"○","")</f>
        <v/>
      </c>
      <c r="L19" s="114"/>
      <c r="N19" s="39">
        <v>12</v>
      </c>
      <c r="O19" s="110" t="str">
        <f>VLOOKUP(N19,選手入力!$Q$34:$T$55,3,FALSE)</f>
        <v/>
      </c>
      <c r="P19" s="110"/>
      <c r="Q19" s="110"/>
      <c r="R19" s="110"/>
      <c r="S19" s="110"/>
      <c r="T19" s="40" t="str">
        <f>IF(O19="","",VLOOKUP(N19,選手入力!$Q$9:$V$30,6,FALSE))</f>
        <v/>
      </c>
      <c r="U19" s="41" t="s">
        <v>58</v>
      </c>
      <c r="V19" s="156" t="str">
        <f>IF(COUNTIF(団体!$Z$22:$Z$28,N19)&gt;0,"○","")</f>
        <v/>
      </c>
      <c r="W19" s="114"/>
      <c r="X19" s="156" t="str">
        <f>IF(COUNTIF(個人!$AA$30:$AA$44,N19)&gt;0,"○","")</f>
        <v/>
      </c>
      <c r="Y19" s="114"/>
    </row>
    <row r="20" spans="1:25" ht="28.5" customHeight="1">
      <c r="A20" s="39">
        <v>13</v>
      </c>
      <c r="B20" s="156" t="str">
        <f>VLOOKUP(A20,選手入力!$A$34:$D$55,3,FALSE)</f>
        <v/>
      </c>
      <c r="C20" s="113"/>
      <c r="D20" s="113"/>
      <c r="E20" s="113"/>
      <c r="F20" s="114"/>
      <c r="G20" s="40" t="str">
        <f>IF(B20="","",VLOOKUP(A20,選手入力!$A$9:$N$30,6,FALSE))</f>
        <v/>
      </c>
      <c r="H20" s="41" t="s">
        <v>58</v>
      </c>
      <c r="I20" s="156" t="str">
        <f>IF(COUNTIF(団体!$Z$11:$Z$17,A20)&gt;0,"○","")</f>
        <v/>
      </c>
      <c r="J20" s="114"/>
      <c r="K20" s="156" t="str">
        <f>IF(COUNTIF(個人!$AA$11:$AA$25,A20)&gt;0,"○","")</f>
        <v/>
      </c>
      <c r="L20" s="114"/>
      <c r="N20" s="39">
        <v>13</v>
      </c>
      <c r="O20" s="156" t="str">
        <f>VLOOKUP(N20,選手入力!$Q$34:$T$55,3,FALSE)</f>
        <v/>
      </c>
      <c r="P20" s="113"/>
      <c r="Q20" s="113"/>
      <c r="R20" s="113"/>
      <c r="S20" s="114"/>
      <c r="T20" s="40" t="str">
        <f>IF(O20="","",VLOOKUP(N20,選手入力!$Q$9:$V$30,6,FALSE))</f>
        <v/>
      </c>
      <c r="U20" s="41" t="s">
        <v>58</v>
      </c>
      <c r="V20" s="156" t="str">
        <f>IF(COUNTIF(団体!$Z$22:$Z$28,N20)&gt;0,"○","")</f>
        <v/>
      </c>
      <c r="W20" s="114"/>
      <c r="X20" s="156" t="str">
        <f>IF(COUNTIF(個人!$AA$30:$AA$44,N20)&gt;0,"○","")</f>
        <v/>
      </c>
      <c r="Y20" s="114"/>
    </row>
    <row r="21" spans="1:25" ht="28.5" customHeight="1">
      <c r="A21" s="39">
        <v>14</v>
      </c>
      <c r="B21" s="156" t="str">
        <f>VLOOKUP(A21,選手入力!$A$34:$D$55,3,FALSE)</f>
        <v/>
      </c>
      <c r="C21" s="113"/>
      <c r="D21" s="113"/>
      <c r="E21" s="113"/>
      <c r="F21" s="114"/>
      <c r="G21" s="40" t="str">
        <f>IF(B21="","",VLOOKUP(A21,選手入力!$A$9:$N$30,6,FALSE))</f>
        <v/>
      </c>
      <c r="H21" s="41" t="s">
        <v>58</v>
      </c>
      <c r="I21" s="156" t="str">
        <f>IF(COUNTIF(団体!$Z$11:$Z$17,A21)&gt;0,"○","")</f>
        <v/>
      </c>
      <c r="J21" s="114"/>
      <c r="K21" s="156" t="str">
        <f>IF(COUNTIF(個人!$AA$11:$AA$25,A21)&gt;0,"○","")</f>
        <v/>
      </c>
      <c r="L21" s="114"/>
      <c r="N21" s="39">
        <v>14</v>
      </c>
      <c r="O21" s="156" t="str">
        <f>VLOOKUP(N21,選手入力!$Q$34:$T$55,3,FALSE)</f>
        <v/>
      </c>
      <c r="P21" s="113"/>
      <c r="Q21" s="113"/>
      <c r="R21" s="113"/>
      <c r="S21" s="114"/>
      <c r="T21" s="40" t="str">
        <f>IF(O21="","",VLOOKUP(N21,選手入力!$Q$9:$V$30,6,FALSE))</f>
        <v/>
      </c>
      <c r="U21" s="41" t="s">
        <v>58</v>
      </c>
      <c r="V21" s="156" t="str">
        <f>IF(COUNTIF(団体!$Z$22:$Z$28,N21)&gt;0,"○","")</f>
        <v/>
      </c>
      <c r="W21" s="114"/>
      <c r="X21" s="156" t="str">
        <f>IF(COUNTIF(個人!$AA$30:$AA$44,N21)&gt;0,"○","")</f>
        <v/>
      </c>
      <c r="Y21" s="114"/>
    </row>
    <row r="22" spans="1:25" ht="28.5" customHeight="1">
      <c r="A22" s="39">
        <v>15</v>
      </c>
      <c r="B22" s="156" t="str">
        <f>VLOOKUP(A22,選手入力!$A$34:$D$55,3,FALSE)</f>
        <v/>
      </c>
      <c r="C22" s="113"/>
      <c r="D22" s="113"/>
      <c r="E22" s="113"/>
      <c r="F22" s="114"/>
      <c r="G22" s="40" t="str">
        <f>IF(B22="","",VLOOKUP(A22,選手入力!$A$9:$N$30,6,FALSE))</f>
        <v/>
      </c>
      <c r="H22" s="41" t="s">
        <v>58</v>
      </c>
      <c r="I22" s="156" t="str">
        <f>IF(COUNTIF(団体!$Z$11:$Z$17,A22)&gt;0,"○","")</f>
        <v/>
      </c>
      <c r="J22" s="114"/>
      <c r="K22" s="156" t="str">
        <f>IF(COUNTIF(個人!$AA$11:$AA$25,A22)&gt;0,"○","")</f>
        <v/>
      </c>
      <c r="L22" s="114"/>
      <c r="N22" s="39">
        <v>15</v>
      </c>
      <c r="O22" s="156" t="str">
        <f>VLOOKUP(N22,選手入力!$Q$34:$T$55,3,FALSE)</f>
        <v/>
      </c>
      <c r="P22" s="113"/>
      <c r="Q22" s="113"/>
      <c r="R22" s="113"/>
      <c r="S22" s="114"/>
      <c r="T22" s="40" t="str">
        <f>IF(O22="","",VLOOKUP(N22,選手入力!$Q$9:$V$30,6,FALSE))</f>
        <v/>
      </c>
      <c r="U22" s="41" t="s">
        <v>58</v>
      </c>
      <c r="V22" s="156" t="str">
        <f>IF(COUNTIF(団体!$Z$22:$Z$28,N22)&gt;0,"○","")</f>
        <v/>
      </c>
      <c r="W22" s="114"/>
      <c r="X22" s="156" t="str">
        <f>IF(COUNTIF(個人!$AA$30:$AA$44,N22)&gt;0,"○","")</f>
        <v/>
      </c>
      <c r="Y22" s="114"/>
    </row>
    <row r="23" spans="1:25" ht="28.5" customHeight="1">
      <c r="A23" s="39">
        <v>16</v>
      </c>
      <c r="B23" s="110" t="str">
        <f>VLOOKUP(A23,選手入力!$A$34:$D$55,3,FALSE)</f>
        <v/>
      </c>
      <c r="C23" s="110"/>
      <c r="D23" s="110"/>
      <c r="E23" s="110"/>
      <c r="F23" s="110"/>
      <c r="G23" s="40" t="str">
        <f>IF(B23="","",VLOOKUP(A23,選手入力!$A$9:$N$30,6,FALSE))</f>
        <v/>
      </c>
      <c r="H23" s="41" t="s">
        <v>58</v>
      </c>
      <c r="I23" s="156" t="str">
        <f>IF(COUNTIF(団体!$Z$11:$Z$17,A23)&gt;0,"○","")</f>
        <v/>
      </c>
      <c r="J23" s="114"/>
      <c r="K23" s="156" t="str">
        <f>IF(COUNTIF(個人!$AA$11:$AA$25,A23)&gt;0,"○","")</f>
        <v/>
      </c>
      <c r="L23" s="114"/>
      <c r="N23" s="39">
        <v>16</v>
      </c>
      <c r="O23" s="110" t="str">
        <f>VLOOKUP(N23,選手入力!$Q$34:$T$55,3,FALSE)</f>
        <v/>
      </c>
      <c r="P23" s="110"/>
      <c r="Q23" s="110"/>
      <c r="R23" s="110"/>
      <c r="S23" s="110"/>
      <c r="T23" s="40" t="str">
        <f>IF(O23="","",VLOOKUP(N23,選手入力!$Q$9:$V$30,6,FALSE))</f>
        <v/>
      </c>
      <c r="U23" s="41" t="s">
        <v>58</v>
      </c>
      <c r="V23" s="156" t="str">
        <f>IF(COUNTIF(団体!$Z$22:$Z$28,N23)&gt;0,"○","")</f>
        <v/>
      </c>
      <c r="W23" s="114"/>
      <c r="X23" s="156" t="str">
        <f>IF(COUNTIF(個人!$AA$30:$AA$44,N23)&gt;0,"○","")</f>
        <v/>
      </c>
      <c r="Y23" s="114"/>
    </row>
    <row r="24" spans="1:25" ht="28.5" customHeight="1">
      <c r="A24" s="39">
        <v>17</v>
      </c>
      <c r="B24" s="110" t="str">
        <f>VLOOKUP(A24,選手入力!$A$34:$D$55,3,FALSE)</f>
        <v/>
      </c>
      <c r="C24" s="110"/>
      <c r="D24" s="110"/>
      <c r="E24" s="110"/>
      <c r="F24" s="110"/>
      <c r="G24" s="40" t="str">
        <f>IF(B24="","",VLOOKUP(A24,選手入力!$A$9:$N$30,6,FALSE))</f>
        <v/>
      </c>
      <c r="H24" s="41" t="s">
        <v>58</v>
      </c>
      <c r="I24" s="156" t="str">
        <f>IF(COUNTIF(団体!$Z$11:$Z$17,A24)&gt;0,"○","")</f>
        <v/>
      </c>
      <c r="J24" s="114"/>
      <c r="K24" s="156" t="str">
        <f>IF(COUNTIF(個人!$AA$11:$AA$25,A24)&gt;0,"○","")</f>
        <v/>
      </c>
      <c r="L24" s="114"/>
      <c r="N24" s="39">
        <v>17</v>
      </c>
      <c r="O24" s="110" t="str">
        <f>VLOOKUP(N24,選手入力!$Q$34:$T$55,3,FALSE)</f>
        <v/>
      </c>
      <c r="P24" s="110"/>
      <c r="Q24" s="110"/>
      <c r="R24" s="110"/>
      <c r="S24" s="110"/>
      <c r="T24" s="40" t="str">
        <f>IF(O24="","",VLOOKUP(N24,選手入力!$Q$9:$V$30,6,FALSE))</f>
        <v/>
      </c>
      <c r="U24" s="41" t="s">
        <v>58</v>
      </c>
      <c r="V24" s="156" t="str">
        <f>IF(COUNTIF(団体!$Z$22:$Z$28,N24)&gt;0,"○","")</f>
        <v/>
      </c>
      <c r="W24" s="114"/>
      <c r="X24" s="156" t="str">
        <f>IF(COUNTIF(個人!$AA$30:$AA$44,N24)&gt;0,"○","")</f>
        <v/>
      </c>
      <c r="Y24" s="114"/>
    </row>
    <row r="25" spans="1:25" ht="28.5" customHeight="1">
      <c r="A25" s="39">
        <v>18</v>
      </c>
      <c r="B25" s="110" t="str">
        <f>VLOOKUP(A25,選手入力!$A$34:$D$55,3,FALSE)</f>
        <v/>
      </c>
      <c r="C25" s="110"/>
      <c r="D25" s="110"/>
      <c r="E25" s="110"/>
      <c r="F25" s="110"/>
      <c r="G25" s="40" t="str">
        <f>IF(B25="","",VLOOKUP(A25,選手入力!$A$9:$N$30,6,FALSE))</f>
        <v/>
      </c>
      <c r="H25" s="41" t="s">
        <v>58</v>
      </c>
      <c r="I25" s="156" t="str">
        <f>IF(COUNTIF(団体!$Z$11:$Z$17,A25)&gt;0,"○","")</f>
        <v/>
      </c>
      <c r="J25" s="114"/>
      <c r="K25" s="156" t="str">
        <f>IF(COUNTIF(個人!$AA$11:$AA$25,A25)&gt;0,"○","")</f>
        <v/>
      </c>
      <c r="L25" s="114"/>
      <c r="N25" s="39">
        <v>18</v>
      </c>
      <c r="O25" s="110" t="str">
        <f>VLOOKUP(N25,選手入力!$Q$34:$T$55,3,FALSE)</f>
        <v/>
      </c>
      <c r="P25" s="110"/>
      <c r="Q25" s="110"/>
      <c r="R25" s="110"/>
      <c r="S25" s="110"/>
      <c r="T25" s="40" t="str">
        <f>IF(O25="","",VLOOKUP(N25,選手入力!$Q$9:$V$30,6,FALSE))</f>
        <v/>
      </c>
      <c r="U25" s="41" t="s">
        <v>58</v>
      </c>
      <c r="V25" s="156" t="str">
        <f>IF(COUNTIF(団体!$Z$22:$Z$28,N25)&gt;0,"○","")</f>
        <v/>
      </c>
      <c r="W25" s="114"/>
      <c r="X25" s="156" t="str">
        <f>IF(COUNTIF(個人!$AA$30:$AA$44,N25)&gt;0,"○","")</f>
        <v/>
      </c>
      <c r="Y25" s="114"/>
    </row>
    <row r="26" spans="1:25" ht="28.5" customHeight="1">
      <c r="A26" s="39">
        <v>19</v>
      </c>
      <c r="B26" s="110" t="str">
        <f>VLOOKUP(A26,選手入力!$A$34:$D$55,3,FALSE)</f>
        <v/>
      </c>
      <c r="C26" s="110"/>
      <c r="D26" s="110"/>
      <c r="E26" s="110"/>
      <c r="F26" s="110"/>
      <c r="G26" s="40" t="str">
        <f>IF(B26="","",VLOOKUP(A26,選手入力!$A$9:$N$30,6,FALSE))</f>
        <v/>
      </c>
      <c r="H26" s="41" t="s">
        <v>58</v>
      </c>
      <c r="I26" s="156" t="str">
        <f>IF(COUNTIF(団体!$Z$11:$Z$17,A26)&gt;0,"○","")</f>
        <v/>
      </c>
      <c r="J26" s="114"/>
      <c r="K26" s="156" t="str">
        <f>IF(COUNTIF(個人!$AA$11:$AA$25,A26)&gt;0,"○","")</f>
        <v/>
      </c>
      <c r="L26" s="114"/>
      <c r="N26" s="39">
        <v>19</v>
      </c>
      <c r="O26" s="110" t="str">
        <f>VLOOKUP(N26,選手入力!$Q$34:$T$55,3,FALSE)</f>
        <v/>
      </c>
      <c r="P26" s="110"/>
      <c r="Q26" s="110"/>
      <c r="R26" s="110"/>
      <c r="S26" s="110"/>
      <c r="T26" s="40" t="str">
        <f>IF(O26="","",VLOOKUP(N26,選手入力!$Q$9:$V$30,6,FALSE))</f>
        <v/>
      </c>
      <c r="U26" s="41" t="s">
        <v>58</v>
      </c>
      <c r="V26" s="156" t="str">
        <f>IF(COUNTIF(団体!$Z$22:$Z$28,N26)&gt;0,"○","")</f>
        <v/>
      </c>
      <c r="W26" s="114"/>
      <c r="X26" s="156" t="str">
        <f>IF(COUNTIF(個人!$AA$30:$AA$44,N26)&gt;0,"○","")</f>
        <v/>
      </c>
      <c r="Y26" s="114"/>
    </row>
    <row r="27" spans="1:25" ht="28.5" customHeight="1">
      <c r="A27" s="39">
        <v>20</v>
      </c>
      <c r="B27" s="110" t="str">
        <f>VLOOKUP(A27,選手入力!$A$34:$D$55,3,FALSE)</f>
        <v/>
      </c>
      <c r="C27" s="110"/>
      <c r="D27" s="110"/>
      <c r="E27" s="110"/>
      <c r="F27" s="110"/>
      <c r="G27" s="40" t="str">
        <f>IF(B27="","",VLOOKUP(A27,選手入力!$A$9:$N$30,6,FALSE))</f>
        <v/>
      </c>
      <c r="H27" s="41" t="s">
        <v>58</v>
      </c>
      <c r="I27" s="156" t="str">
        <f>IF(COUNTIF(団体!$Z$11:$Z$17,A27)&gt;0,"○","")</f>
        <v/>
      </c>
      <c r="J27" s="114"/>
      <c r="K27" s="156" t="str">
        <f>IF(COUNTIF(個人!$AA$11:$AA$25,A27)&gt;0,"○","")</f>
        <v/>
      </c>
      <c r="L27" s="114"/>
      <c r="N27" s="39">
        <v>20</v>
      </c>
      <c r="O27" s="110" t="str">
        <f>VLOOKUP(N27,選手入力!$Q$34:$T$55,3,FALSE)</f>
        <v/>
      </c>
      <c r="P27" s="110"/>
      <c r="Q27" s="110"/>
      <c r="R27" s="110"/>
      <c r="S27" s="110"/>
      <c r="T27" s="40" t="str">
        <f>IF(O27="","",VLOOKUP(N27,選手入力!$Q$9:$V$30,6,FALSE))</f>
        <v/>
      </c>
      <c r="U27" s="41" t="s">
        <v>58</v>
      </c>
      <c r="V27" s="156" t="str">
        <f>IF(COUNTIF(団体!$Z$22:$Z$28,N27)&gt;0,"○","")</f>
        <v/>
      </c>
      <c r="W27" s="114"/>
      <c r="X27" s="156" t="str">
        <f>IF(COUNTIF(個人!$AA$30:$AA$44,N27)&gt;0,"○","")</f>
        <v/>
      </c>
      <c r="Y27" s="114"/>
    </row>
    <row r="28" spans="1:25" ht="28.5" customHeight="1">
      <c r="A28" s="39">
        <v>21</v>
      </c>
      <c r="B28" s="110" t="str">
        <f>VLOOKUP(A28,選手入力!$A$34:$D$55,3,FALSE)</f>
        <v/>
      </c>
      <c r="C28" s="110"/>
      <c r="D28" s="110"/>
      <c r="E28" s="110"/>
      <c r="F28" s="110"/>
      <c r="G28" s="40" t="str">
        <f>IF(B28="","",VLOOKUP(A28,選手入力!$A$9:$N$30,6,FALSE))</f>
        <v/>
      </c>
      <c r="H28" s="41" t="s">
        <v>58</v>
      </c>
      <c r="I28" s="156" t="str">
        <f>IF(COUNTIF(団体!$Z$11:$Z$17,A28)&gt;0,"○","")</f>
        <v/>
      </c>
      <c r="J28" s="114"/>
      <c r="K28" s="156" t="str">
        <f>IF(COUNTIF(個人!$AA$11:$AA$25,A28)&gt;0,"○","")</f>
        <v/>
      </c>
      <c r="L28" s="114"/>
      <c r="N28" s="39">
        <v>21</v>
      </c>
      <c r="O28" s="110" t="str">
        <f>VLOOKUP(N28,選手入力!$Q$34:$T$55,3,FALSE)</f>
        <v/>
      </c>
      <c r="P28" s="110"/>
      <c r="Q28" s="110"/>
      <c r="R28" s="110"/>
      <c r="S28" s="110"/>
      <c r="T28" s="40" t="str">
        <f>IF(O28="","",VLOOKUP(N28,選手入力!$Q$9:$V$30,6,FALSE))</f>
        <v/>
      </c>
      <c r="U28" s="41" t="s">
        <v>58</v>
      </c>
      <c r="V28" s="156" t="str">
        <f>IF(COUNTIF(団体!$Z$22:$Z$28,N28)&gt;0,"○","")</f>
        <v/>
      </c>
      <c r="W28" s="114"/>
      <c r="X28" s="156" t="str">
        <f>IF(COUNTIF(個人!$AA$30:$AA$44,N28)&gt;0,"○","")</f>
        <v/>
      </c>
      <c r="Y28" s="114"/>
    </row>
    <row r="29" spans="1:25" ht="28.5" customHeight="1">
      <c r="A29" s="39">
        <v>22</v>
      </c>
      <c r="B29" s="110" t="str">
        <f>VLOOKUP(A29,選手入力!$A$34:$D$55,3,FALSE)</f>
        <v/>
      </c>
      <c r="C29" s="110"/>
      <c r="D29" s="110"/>
      <c r="E29" s="110"/>
      <c r="F29" s="110"/>
      <c r="G29" s="40" t="str">
        <f>IF(B29="","",VLOOKUP(A29,選手入力!$A$9:$N$30,6,FALSE))</f>
        <v/>
      </c>
      <c r="H29" s="41" t="s">
        <v>58</v>
      </c>
      <c r="I29" s="156" t="str">
        <f>IF(COUNTIF(団体!$Z$11:$Z$17,A29)&gt;0,"○","")</f>
        <v/>
      </c>
      <c r="J29" s="114"/>
      <c r="K29" s="156" t="str">
        <f>IF(COUNTIF(個人!$AA$11:$AA$25,A29)&gt;0,"○","")</f>
        <v/>
      </c>
      <c r="L29" s="114"/>
      <c r="N29" s="39">
        <v>22</v>
      </c>
      <c r="O29" s="110" t="str">
        <f>VLOOKUP(N29,選手入力!$Q$34:$T$55,3,FALSE)</f>
        <v/>
      </c>
      <c r="P29" s="110"/>
      <c r="Q29" s="110"/>
      <c r="R29" s="110"/>
      <c r="S29" s="110"/>
      <c r="T29" s="40" t="str">
        <f>IF(O29="","",VLOOKUP(N29,選手入力!$Q$9:$V$30,6,FALSE))</f>
        <v/>
      </c>
      <c r="U29" s="41" t="s">
        <v>58</v>
      </c>
      <c r="V29" s="156" t="str">
        <f>IF(COUNTIF(団体!$Z$22:$Z$28,N29)&gt;0,"○","")</f>
        <v/>
      </c>
      <c r="W29" s="114"/>
      <c r="X29" s="156" t="str">
        <f>IF(COUNTIF(個人!$AA$30:$AA$44,N29)&gt;0,"○","")</f>
        <v/>
      </c>
      <c r="Y29" s="114"/>
    </row>
    <row r="30" spans="1:25" ht="30" customHeight="1">
      <c r="A30" s="38" t="s">
        <v>59</v>
      </c>
      <c r="N30" s="38" t="s">
        <v>59</v>
      </c>
    </row>
    <row r="31" spans="1:25" ht="3" customHeight="1"/>
  </sheetData>
  <sheetProtection sheet="1" objects="1" scenarios="1"/>
  <mergeCells count="152">
    <mergeCell ref="A1:Y1"/>
    <mergeCell ref="A3:B3"/>
    <mergeCell ref="P3:R3"/>
    <mergeCell ref="S3:T3"/>
    <mergeCell ref="U3:W3"/>
    <mergeCell ref="X3:Y3"/>
    <mergeCell ref="C3:J3"/>
    <mergeCell ref="K3:O3"/>
    <mergeCell ref="T6:U7"/>
    <mergeCell ref="V6:Y6"/>
    <mergeCell ref="I7:J7"/>
    <mergeCell ref="K7:L7"/>
    <mergeCell ref="V7:W7"/>
    <mergeCell ref="X7:Y7"/>
    <mergeCell ref="A6:A7"/>
    <mergeCell ref="B6:F7"/>
    <mergeCell ref="G6:H7"/>
    <mergeCell ref="I6:L6"/>
    <mergeCell ref="N6:N7"/>
    <mergeCell ref="O6:S7"/>
    <mergeCell ref="B9:F9"/>
    <mergeCell ref="I9:J9"/>
    <mergeCell ref="K9:L9"/>
    <mergeCell ref="O9:S9"/>
    <mergeCell ref="V9:W9"/>
    <mergeCell ref="X9:Y9"/>
    <mergeCell ref="B8:F8"/>
    <mergeCell ref="I8:J8"/>
    <mergeCell ref="K8:L8"/>
    <mergeCell ref="O8:S8"/>
    <mergeCell ref="V8:W8"/>
    <mergeCell ref="X8:Y8"/>
    <mergeCell ref="B11:F11"/>
    <mergeCell ref="I11:J11"/>
    <mergeCell ref="K11:L11"/>
    <mergeCell ref="O11:S11"/>
    <mergeCell ref="V11:W11"/>
    <mergeCell ref="X11:Y11"/>
    <mergeCell ref="B10:F10"/>
    <mergeCell ref="I10:J10"/>
    <mergeCell ref="K10:L10"/>
    <mergeCell ref="O10:S10"/>
    <mergeCell ref="V10:W10"/>
    <mergeCell ref="X10:Y10"/>
    <mergeCell ref="B13:F13"/>
    <mergeCell ref="I13:J13"/>
    <mergeCell ref="K13:L13"/>
    <mergeCell ref="O13:S13"/>
    <mergeCell ref="V13:W13"/>
    <mergeCell ref="X13:Y13"/>
    <mergeCell ref="B12:F12"/>
    <mergeCell ref="I12:J12"/>
    <mergeCell ref="K12:L12"/>
    <mergeCell ref="O12:S12"/>
    <mergeCell ref="V12:W12"/>
    <mergeCell ref="X12:Y12"/>
    <mergeCell ref="B15:F15"/>
    <mergeCell ref="I15:J15"/>
    <mergeCell ref="K15:L15"/>
    <mergeCell ref="O15:S15"/>
    <mergeCell ref="V15:W15"/>
    <mergeCell ref="X15:Y15"/>
    <mergeCell ref="B14:F14"/>
    <mergeCell ref="I14:J14"/>
    <mergeCell ref="K14:L14"/>
    <mergeCell ref="O14:S14"/>
    <mergeCell ref="V14:W14"/>
    <mergeCell ref="X14:Y14"/>
    <mergeCell ref="B17:F17"/>
    <mergeCell ref="I17:J17"/>
    <mergeCell ref="K17:L17"/>
    <mergeCell ref="O17:S17"/>
    <mergeCell ref="V17:W17"/>
    <mergeCell ref="X17:Y17"/>
    <mergeCell ref="B16:F16"/>
    <mergeCell ref="I16:J16"/>
    <mergeCell ref="K16:L16"/>
    <mergeCell ref="O16:S16"/>
    <mergeCell ref="V16:W16"/>
    <mergeCell ref="X16:Y16"/>
    <mergeCell ref="B19:F19"/>
    <mergeCell ref="I19:J19"/>
    <mergeCell ref="K19:L19"/>
    <mergeCell ref="O19:S19"/>
    <mergeCell ref="V19:W19"/>
    <mergeCell ref="X19:Y19"/>
    <mergeCell ref="B18:F18"/>
    <mergeCell ref="I18:J18"/>
    <mergeCell ref="K18:L18"/>
    <mergeCell ref="O18:S18"/>
    <mergeCell ref="V18:W18"/>
    <mergeCell ref="X18:Y18"/>
    <mergeCell ref="B21:F21"/>
    <mergeCell ref="I21:J21"/>
    <mergeCell ref="K21:L21"/>
    <mergeCell ref="O21:S21"/>
    <mergeCell ref="V21:W21"/>
    <mergeCell ref="X21:Y21"/>
    <mergeCell ref="B20:F20"/>
    <mergeCell ref="I20:J20"/>
    <mergeCell ref="K20:L20"/>
    <mergeCell ref="O20:S20"/>
    <mergeCell ref="V20:W20"/>
    <mergeCell ref="X20:Y20"/>
    <mergeCell ref="B23:F23"/>
    <mergeCell ref="I23:J23"/>
    <mergeCell ref="K23:L23"/>
    <mergeCell ref="O23:S23"/>
    <mergeCell ref="V23:W23"/>
    <mergeCell ref="X23:Y23"/>
    <mergeCell ref="B22:F22"/>
    <mergeCell ref="I22:J22"/>
    <mergeCell ref="K22:L22"/>
    <mergeCell ref="O22:S22"/>
    <mergeCell ref="V22:W22"/>
    <mergeCell ref="X22:Y22"/>
    <mergeCell ref="B25:F25"/>
    <mergeCell ref="I25:J25"/>
    <mergeCell ref="K25:L25"/>
    <mergeCell ref="O25:S25"/>
    <mergeCell ref="V25:W25"/>
    <mergeCell ref="X25:Y25"/>
    <mergeCell ref="B24:F24"/>
    <mergeCell ref="I24:J24"/>
    <mergeCell ref="K24:L24"/>
    <mergeCell ref="O24:S24"/>
    <mergeCell ref="V24:W24"/>
    <mergeCell ref="X24:Y24"/>
    <mergeCell ref="B27:F27"/>
    <mergeCell ref="I27:J27"/>
    <mergeCell ref="K27:L27"/>
    <mergeCell ref="O27:S27"/>
    <mergeCell ref="V27:W27"/>
    <mergeCell ref="X27:Y27"/>
    <mergeCell ref="B26:F26"/>
    <mergeCell ref="I26:J26"/>
    <mergeCell ref="K26:L26"/>
    <mergeCell ref="O26:S26"/>
    <mergeCell ref="V26:W26"/>
    <mergeCell ref="X26:Y26"/>
    <mergeCell ref="B29:F29"/>
    <mergeCell ref="I29:J29"/>
    <mergeCell ref="K29:L29"/>
    <mergeCell ref="O29:S29"/>
    <mergeCell ref="V29:W29"/>
    <mergeCell ref="X29:Y29"/>
    <mergeCell ref="B28:F28"/>
    <mergeCell ref="I28:J28"/>
    <mergeCell ref="K28:L28"/>
    <mergeCell ref="O28:S28"/>
    <mergeCell ref="V28:W28"/>
    <mergeCell ref="X28:Y28"/>
  </mergeCells>
  <phoneticPr fontId="5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入力方法</vt:lpstr>
      <vt:lpstr>選手入力</vt:lpstr>
      <vt:lpstr>団体</vt:lpstr>
      <vt:lpstr>個人</vt:lpstr>
      <vt:lpstr>参加選手一覧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takouh</dc:creator>
  <cp:lastModifiedBy>香川県高体連</cp:lastModifiedBy>
  <cp:lastPrinted>2019-05-07T06:16:28Z</cp:lastPrinted>
  <dcterms:created xsi:type="dcterms:W3CDTF">2005-10-13T23:50:25Z</dcterms:created>
  <dcterms:modified xsi:type="dcterms:W3CDTF">2023-04-17T11:09:51Z</dcterms:modified>
</cp:coreProperties>
</file>