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9105" activeTab="4"/>
  </bookViews>
  <sheets>
    <sheet name="予選ﾘｰｸﾞ一覧" sheetId="1" r:id="rId1"/>
    <sheet name="予選リーグ配置" sheetId="2" r:id="rId2"/>
    <sheet name="男ABC" sheetId="3" r:id="rId3"/>
    <sheet name="男DEF" sheetId="4" r:id="rId4"/>
    <sheet name="男GHI" sheetId="5" r:id="rId5"/>
    <sheet name="男JK" sheetId="6" r:id="rId6"/>
    <sheet name="男LMN" sheetId="7" r:id="rId7"/>
    <sheet name="男OP" sheetId="8" r:id="rId8"/>
    <sheet name="女ABCD" sheetId="9" r:id="rId9"/>
    <sheet name="女EFG" sheetId="10" r:id="rId10"/>
    <sheet name="女HIJK" sheetId="11" r:id="rId11"/>
    <sheet name="女LM" sheetId="12" r:id="rId12"/>
    <sheet name="予選ﾘｰｸﾞ順位" sheetId="13" r:id="rId13"/>
  </sheets>
  <externalReferences>
    <externalReference r:id="rId16"/>
  </externalReferences>
  <definedNames>
    <definedName name="FA" localSheetId="1">'[1]女ＡＢＣ'!$O$3:$R$7</definedName>
    <definedName name="FB" localSheetId="1">'[1]女ＡＢＣ'!$O$10:$R$14</definedName>
    <definedName name="FC" localSheetId="1">'[1]女ＡＢＣ'!$O$17:$R$21</definedName>
    <definedName name="FD" localSheetId="1">'[1]女ＤＥ'!$O$3:$R$7</definedName>
    <definedName name="FE" localSheetId="1">'[1]女ＤＥ'!$O$10:$R$14</definedName>
    <definedName name="FF" localSheetId="1">'[1]女ＦＧＨ'!$O$3:$R$7</definedName>
    <definedName name="FG" localSheetId="1">'[1]女ＦＧＨ'!$O$10:$R$14</definedName>
    <definedName name="FH" localSheetId="1">'[1]女ＦＧＨ'!$O$17:$R$21</definedName>
    <definedName name="MA" localSheetId="1">'[1]男ＡＢＣ'!$Q$3:$R$8</definedName>
    <definedName name="MB" localSheetId="1">'[1]男ＡＢＣ'!$O$11:$R$15</definedName>
    <definedName name="MC" localSheetId="1">'[1]男ＡＢＣ'!$O$18:$R$22</definedName>
    <definedName name="MD" localSheetId="1">'[1]男ＤＥＦ'!$O$3:$R$7</definedName>
    <definedName name="ME" localSheetId="1">'[1]男ＤＥＦ'!$O$10:$R$14</definedName>
    <definedName name="MF" localSheetId="1">'[1]男ＤＥＦ'!$O$17:$R$21</definedName>
    <definedName name="MG" localSheetId="1">'[1]男ＧＨＩ'!$Q$3:$R$8</definedName>
    <definedName name="MH" localSheetId="1">'[1]男ＧＨＩ'!$O$11:$R$15</definedName>
    <definedName name="MI" localSheetId="1">'[1]男ＧＨＩ'!$O$18:$R$22</definedName>
    <definedName name="MJ" localSheetId="1">'[1]男ＪＫＬ'!$O$3:$R$7</definedName>
    <definedName name="MK" localSheetId="1">'[1]男ＪＫＬ'!$O$10:$R$14</definedName>
    <definedName name="ML" localSheetId="1">'[1]男ＪＫＬ'!$O$17:$R$21</definedName>
    <definedName name="_xlnm.Print_Area" localSheetId="8">'女ABCD'!$A$1:$O$31</definedName>
    <definedName name="_xlnm.Print_Area" localSheetId="9">'女EFG'!$A$1:$P$31</definedName>
    <definedName name="_xlnm.Print_Area" localSheetId="10">'女HIJK'!$A$1:$O$31</definedName>
    <definedName name="_xlnm.Print_Area" localSheetId="11">'女LM'!$A$1:$P$24</definedName>
    <definedName name="_xlnm.Print_Area" localSheetId="2">'男ABC'!$A$1:$P$28</definedName>
    <definedName name="_xlnm.Print_Area" localSheetId="3">'男DEF'!$A$1:$P$28</definedName>
    <definedName name="_xlnm.Print_Area" localSheetId="4">'男GHI'!$A$1:$P$24</definedName>
    <definedName name="_xlnm.Print_Area" localSheetId="5">'男JK'!$A$1:$P$24</definedName>
    <definedName name="_xlnm.Print_Area" localSheetId="6">'男LMN'!$A$1:$P$24</definedName>
    <definedName name="_xlnm.Print_Area" localSheetId="7">'男OP'!$A$1:$P$24</definedName>
  </definedNames>
  <calcPr fullCalcOnLoad="1"/>
</workbook>
</file>

<file path=xl/sharedStrings.xml><?xml version="1.0" encoding="utf-8"?>
<sst xmlns="http://schemas.openxmlformats.org/spreadsheetml/2006/main" count="1091" uniqueCount="367">
  <si>
    <t>順位</t>
  </si>
  <si>
    <t>得点</t>
  </si>
  <si>
    <t>勝ち</t>
  </si>
  <si>
    <t>負け</t>
  </si>
  <si>
    <t>男子</t>
  </si>
  <si>
    <t>女子</t>
  </si>
  <si>
    <t>不戦敗</t>
  </si>
  <si>
    <t>不戦勝</t>
  </si>
  <si>
    <t>勝敗</t>
  </si>
  <si>
    <t>2-5・3-4</t>
  </si>
  <si>
    <t>1-5・2-3</t>
  </si>
  <si>
    <t>1-4・3-5</t>
  </si>
  <si>
    <t>1-3・2-4</t>
  </si>
  <si>
    <t>1-2・4-5</t>
  </si>
  <si>
    <t>予選リーグ</t>
  </si>
  <si>
    <t>No．２</t>
  </si>
  <si>
    <t>No．１</t>
  </si>
  <si>
    <t>予選リーグ　順位</t>
  </si>
  <si>
    <t>グループ
Ａ</t>
  </si>
  <si>
    <t>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</si>
  <si>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</si>
  <si>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</si>
  <si>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</si>
  <si>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</si>
  <si>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</si>
  <si>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</si>
  <si>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</si>
  <si>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</si>
  <si>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</si>
  <si>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</si>
  <si>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グループ
Ｌ</t>
  </si>
  <si>
    <t>グループ
Ｍ</t>
  </si>
  <si>
    <t>グループ
Ｎ</t>
  </si>
  <si>
    <t>進行席</t>
  </si>
  <si>
    <t>ＴＳＰ研修</t>
  </si>
  <si>
    <t>（　予備　）</t>
  </si>
  <si>
    <t>男子Ａ</t>
  </si>
  <si>
    <t>男子Ｅ</t>
  </si>
  <si>
    <t>男子Ｂ</t>
  </si>
  <si>
    <t>男子Ｃ</t>
  </si>
  <si>
    <t>男子Ｆ</t>
  </si>
  <si>
    <t>男子Ｄ</t>
  </si>
  <si>
    <t>男子Ｇ</t>
  </si>
  <si>
    <t>男子Ｈ</t>
  </si>
  <si>
    <t>男子Ｌ</t>
  </si>
  <si>
    <t>女子Ａ</t>
  </si>
  <si>
    <t>女子Ｂ</t>
  </si>
  <si>
    <t>女子Ｃ</t>
  </si>
  <si>
    <t>女子Ｄ</t>
  </si>
  <si>
    <t>女子Ｅ</t>
  </si>
  <si>
    <t>女子Ｆ</t>
  </si>
  <si>
    <t>女子Ｇ</t>
  </si>
  <si>
    <t>女子Ｈ</t>
  </si>
  <si>
    <t>女子Ｉ</t>
  </si>
  <si>
    <t>女子Ｊ</t>
  </si>
  <si>
    <t>男子Ｉ</t>
  </si>
  <si>
    <t>男子Ｊ</t>
  </si>
  <si>
    <t>男子Ｋ</t>
  </si>
  <si>
    <t>男子Ｍ</t>
  </si>
  <si>
    <t>男子Ｎ</t>
  </si>
  <si>
    <t>メインアリーナ</t>
  </si>
  <si>
    <t>Ｂ</t>
  </si>
  <si>
    <t>Ｃ</t>
  </si>
  <si>
    <t>Ｄ</t>
  </si>
  <si>
    <t>Ｈ</t>
  </si>
  <si>
    <t>Ｉ</t>
  </si>
  <si>
    <t>Ｊ</t>
  </si>
  <si>
    <t>Ａ</t>
  </si>
  <si>
    <t>グループ
Ｏ</t>
  </si>
  <si>
    <t>イ　組</t>
  </si>
  <si>
    <t>ロ　組</t>
  </si>
  <si>
    <t>ハ　組</t>
  </si>
  <si>
    <t>Ｍ03･04ｺｰﾄ</t>
  </si>
  <si>
    <t>Ｍ05･06ｺｰﾄ</t>
  </si>
  <si>
    <t>Ｍ07･08ｺｰﾄ</t>
  </si>
  <si>
    <t>Ｍ13･14ｺｰﾄ</t>
  </si>
  <si>
    <t>Ｍ21･22ｺｰﾄ</t>
  </si>
  <si>
    <t>Ｍ24･25ｺｰﾄ</t>
  </si>
  <si>
    <t>Ｋ</t>
  </si>
  <si>
    <t>Ｌ</t>
  </si>
  <si>
    <t>2-5・3-4</t>
  </si>
  <si>
    <t>1-5・2-3</t>
  </si>
  <si>
    <t>1-4・3-5</t>
  </si>
  <si>
    <t>1-3・2-4</t>
  </si>
  <si>
    <t>1-2・4-5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</si>
  <si>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13:50</t>
    </r>
  </si>
  <si>
    <r>
      <t>13:50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15:10</t>
    </r>
  </si>
  <si>
    <r>
      <t>15:10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16:30</t>
    </r>
  </si>
  <si>
    <r>
      <t>16:30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17:50</t>
    </r>
  </si>
  <si>
    <r>
      <t>17:50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19:10</t>
    </r>
  </si>
  <si>
    <t>予備</t>
  </si>
  <si>
    <t>坂出高校</t>
  </si>
  <si>
    <t>女子Ｌ</t>
  </si>
  <si>
    <t>女子Ｍ</t>
  </si>
  <si>
    <t>男子Ｏ</t>
  </si>
  <si>
    <t>女子Ｋ</t>
  </si>
  <si>
    <t>（坂）</t>
  </si>
  <si>
    <t>（Ｍ）</t>
  </si>
  <si>
    <t>サブアリーナ</t>
  </si>
  <si>
    <t>（Ｓ）</t>
  </si>
  <si>
    <t>高知</t>
  </si>
  <si>
    <t>佐賀</t>
  </si>
  <si>
    <t>奈良</t>
  </si>
  <si>
    <t>鳥取</t>
  </si>
  <si>
    <t>香川</t>
  </si>
  <si>
    <t>滋賀</t>
  </si>
  <si>
    <t>島根</t>
  </si>
  <si>
    <t>岡山</t>
  </si>
  <si>
    <t>京都</t>
  </si>
  <si>
    <t>和歌山</t>
  </si>
  <si>
    <t>福岡</t>
  </si>
  <si>
    <t>愛媛</t>
  </si>
  <si>
    <t>兵庫</t>
  </si>
  <si>
    <t>徳島</t>
  </si>
  <si>
    <t>熊本</t>
  </si>
  <si>
    <t>長崎</t>
  </si>
  <si>
    <t>No．２</t>
  </si>
  <si>
    <t>Ｅ</t>
  </si>
  <si>
    <t>（イ組）</t>
  </si>
  <si>
    <t>グループＡ</t>
  </si>
  <si>
    <t>グループＢ</t>
  </si>
  <si>
    <t>グループＣ</t>
  </si>
  <si>
    <t>グループＤ</t>
  </si>
  <si>
    <t>グループＥ</t>
  </si>
  <si>
    <t>No．３</t>
  </si>
  <si>
    <t>（ロ組）</t>
  </si>
  <si>
    <t>グループＪ</t>
  </si>
  <si>
    <t>グループＩ</t>
  </si>
  <si>
    <t>No．４</t>
  </si>
  <si>
    <t>No．５</t>
  </si>
  <si>
    <t>（ハ組）</t>
  </si>
  <si>
    <t>Ｆ</t>
  </si>
  <si>
    <t>Ｇ</t>
  </si>
  <si>
    <t>1-4・2-3</t>
  </si>
  <si>
    <t>1-2・3-4</t>
  </si>
  <si>
    <t>Ｓ11･12ｺｰﾄ</t>
  </si>
  <si>
    <t>Ｓ13･14ｺｰﾄ</t>
  </si>
  <si>
    <t>試合順序</t>
  </si>
  <si>
    <t>グループ
Ｐ</t>
  </si>
  <si>
    <t>尽誠学園Ａ</t>
  </si>
  <si>
    <t>三田学園</t>
  </si>
  <si>
    <t>松江商業</t>
  </si>
  <si>
    <t>川之石</t>
  </si>
  <si>
    <t>平城Ｂ</t>
  </si>
  <si>
    <t>草津東Ａ</t>
  </si>
  <si>
    <t>徳山高専</t>
  </si>
  <si>
    <t>山口</t>
  </si>
  <si>
    <t>徳島市立</t>
  </si>
  <si>
    <t>高松中央Ｂ</t>
  </si>
  <si>
    <t>一条</t>
  </si>
  <si>
    <t>青谷</t>
  </si>
  <si>
    <t>和歌山商</t>
  </si>
  <si>
    <t>伊予農業</t>
  </si>
  <si>
    <t>奈良Ｂ</t>
  </si>
  <si>
    <t>志度</t>
  </si>
  <si>
    <t>大阪</t>
  </si>
  <si>
    <t>高松商業</t>
  </si>
  <si>
    <t>倉敷青陵</t>
  </si>
  <si>
    <t>郡山Ａ</t>
  </si>
  <si>
    <t>松山商業Ｂ</t>
  </si>
  <si>
    <t>城南Ａ</t>
  </si>
  <si>
    <t>大商学園</t>
  </si>
  <si>
    <t>佐賀商業Ｂ</t>
  </si>
  <si>
    <t>三豊工業</t>
  </si>
  <si>
    <t>篠山産業</t>
  </si>
  <si>
    <t>航空石川</t>
  </si>
  <si>
    <t>石川</t>
  </si>
  <si>
    <t>徳島商業Ａ</t>
  </si>
  <si>
    <t>坂出工業</t>
  </si>
  <si>
    <t>興國</t>
  </si>
  <si>
    <t>奈良Ａ</t>
  </si>
  <si>
    <t>観音寺一Ａ</t>
  </si>
  <si>
    <t>岡山東商</t>
  </si>
  <si>
    <t>草津東Ｂ</t>
  </si>
  <si>
    <t>城南Ｂ</t>
  </si>
  <si>
    <t>松山商業Ａ</t>
  </si>
  <si>
    <t>近大和歌山</t>
  </si>
  <si>
    <t>金光大阪Ｂ</t>
  </si>
  <si>
    <t>高専詫間</t>
  </si>
  <si>
    <t>高松工芸Ａ</t>
  </si>
  <si>
    <t>平城Ａ</t>
  </si>
  <si>
    <t>宇和島東</t>
  </si>
  <si>
    <t>岡山工業</t>
  </si>
  <si>
    <t>常翔学園Ｂ</t>
  </si>
  <si>
    <t>金光学園Ａ</t>
  </si>
  <si>
    <t>土佐塾</t>
  </si>
  <si>
    <t>帝塚山</t>
  </si>
  <si>
    <t>尽誠学園Ｂ</t>
  </si>
  <si>
    <t>南宇和</t>
  </si>
  <si>
    <t>明石商業</t>
  </si>
  <si>
    <t>今治南</t>
  </si>
  <si>
    <t>鳥取敬愛Ｂ</t>
  </si>
  <si>
    <t>小倉西Ｂ</t>
  </si>
  <si>
    <t>丸亀</t>
  </si>
  <si>
    <t>松山北</t>
  </si>
  <si>
    <t>水口東</t>
  </si>
  <si>
    <t>柳井商工</t>
  </si>
  <si>
    <t>香芝</t>
  </si>
  <si>
    <t>高松工芸Ｂ</t>
  </si>
  <si>
    <t>高松中央Ａ</t>
  </si>
  <si>
    <t>常翔学園Ａ</t>
  </si>
  <si>
    <t>阿波</t>
  </si>
  <si>
    <t>金光学園Ｂ</t>
  </si>
  <si>
    <t>郡山Ｂ</t>
  </si>
  <si>
    <t>岡山操山</t>
  </si>
  <si>
    <t>新田</t>
  </si>
  <si>
    <t>奈良学園</t>
  </si>
  <si>
    <t>観音寺一Ｂ</t>
  </si>
  <si>
    <t>敦賀</t>
  </si>
  <si>
    <t>福井</t>
  </si>
  <si>
    <t>佐賀商業Ａ</t>
  </si>
  <si>
    <t>奈良北</t>
  </si>
  <si>
    <t>今治北</t>
  </si>
  <si>
    <t>観音寺中央</t>
  </si>
  <si>
    <t>鳥取敬愛Ａ</t>
  </si>
  <si>
    <t>小倉西Ａ</t>
  </si>
  <si>
    <t>奈良朱雀</t>
  </si>
  <si>
    <t>徳島商業Ｂ</t>
  </si>
  <si>
    <t>坂出</t>
  </si>
  <si>
    <t>金光大阪Ａ</t>
  </si>
  <si>
    <t>７９チーム</t>
  </si>
  <si>
    <t>６５チーム</t>
  </si>
  <si>
    <t>昇陽</t>
  </si>
  <si>
    <t>帝塚山Ｂ</t>
  </si>
  <si>
    <t>華頂女子</t>
  </si>
  <si>
    <t>倉敷青陵</t>
  </si>
  <si>
    <t>鹿児島女Ｂ</t>
  </si>
  <si>
    <t>鹿児島</t>
  </si>
  <si>
    <t>徳島市立Ａ</t>
  </si>
  <si>
    <t>平城</t>
  </si>
  <si>
    <t>金光学園</t>
  </si>
  <si>
    <t>玉名女子Ｂ</t>
  </si>
  <si>
    <t>善通寺第一</t>
  </si>
  <si>
    <t>佐賀商業Ａ</t>
  </si>
  <si>
    <t>柳井商工Ａ</t>
  </si>
  <si>
    <t>関大一</t>
  </si>
  <si>
    <t>観音寺第一</t>
  </si>
  <si>
    <t>長崎女子商</t>
  </si>
  <si>
    <t>高松商業Ａ</t>
  </si>
  <si>
    <t>常翔学園</t>
  </si>
  <si>
    <t>徳島市立Ｂ</t>
  </si>
  <si>
    <t>岡山後楽館</t>
  </si>
  <si>
    <t>和歌山商業</t>
  </si>
  <si>
    <t>宇和島東Ａ</t>
  </si>
  <si>
    <t>明石西</t>
  </si>
  <si>
    <t>岡山東商</t>
  </si>
  <si>
    <t>鳥取敬愛</t>
  </si>
  <si>
    <t>徳島商業</t>
  </si>
  <si>
    <t>高瀬</t>
  </si>
  <si>
    <t>済美</t>
  </si>
  <si>
    <t>郡山</t>
  </si>
  <si>
    <t>美作</t>
  </si>
  <si>
    <t>鹿児島女Ａ</t>
  </si>
  <si>
    <t>宇和島東Ｂ</t>
  </si>
  <si>
    <t>城南</t>
  </si>
  <si>
    <t>鳥取西</t>
  </si>
  <si>
    <t>玉名女子Ａ</t>
  </si>
  <si>
    <t>帝塚山Ａ</t>
  </si>
  <si>
    <t>高松商業Ｂ</t>
  </si>
  <si>
    <t>柳井商工Ｂ</t>
  </si>
  <si>
    <t>倉吉北</t>
  </si>
  <si>
    <t>新居浜南</t>
  </si>
  <si>
    <t>小倉西</t>
  </si>
  <si>
    <t>市立西宮</t>
  </si>
  <si>
    <t>Ｍ30･31ｺｰﾄ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</si>
  <si>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13:50</t>
    </r>
  </si>
  <si>
    <r>
      <t>13:50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15:10</t>
    </r>
  </si>
  <si>
    <r>
      <t>15:10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16:30</t>
    </r>
  </si>
  <si>
    <r>
      <t>16:30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17:50</t>
    </r>
  </si>
  <si>
    <r>
      <t>17:50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19:10</t>
    </r>
  </si>
  <si>
    <t>Ｂ</t>
  </si>
  <si>
    <t>Ｃ</t>
  </si>
  <si>
    <t>Ｅ</t>
  </si>
  <si>
    <t>Ｆ</t>
  </si>
  <si>
    <t>グループＭ</t>
  </si>
  <si>
    <t>グループＮ</t>
  </si>
  <si>
    <t>グループＦ</t>
  </si>
  <si>
    <t>試合順序ABCDE</t>
  </si>
  <si>
    <t>試合順序F</t>
  </si>
  <si>
    <t>No．３</t>
  </si>
  <si>
    <t>Ｇ</t>
  </si>
  <si>
    <t>Ｈ</t>
  </si>
  <si>
    <t>Ｉ</t>
  </si>
  <si>
    <t>Ｊ</t>
  </si>
  <si>
    <t>Ｋ</t>
  </si>
  <si>
    <t>グループＧ</t>
  </si>
  <si>
    <t>グループＨ</t>
  </si>
  <si>
    <t>グループＫ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</si>
  <si>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13:50</t>
    </r>
  </si>
  <si>
    <r>
      <t>13:50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15:10</t>
    </r>
  </si>
  <si>
    <r>
      <t>15:10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16:30</t>
    </r>
  </si>
  <si>
    <r>
      <t>16:30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17:50</t>
    </r>
  </si>
  <si>
    <r>
      <t>17:50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19:10</t>
    </r>
  </si>
  <si>
    <t>Ｍ</t>
  </si>
  <si>
    <t>Ｎ</t>
  </si>
  <si>
    <t>No．6</t>
  </si>
  <si>
    <t>Ｏ</t>
  </si>
  <si>
    <t>Ｐ</t>
  </si>
  <si>
    <t>グループＬ</t>
  </si>
  <si>
    <t>グループＯ</t>
  </si>
  <si>
    <t>グループＰ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</si>
  <si>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13:50</t>
    </r>
  </si>
  <si>
    <r>
      <t>13:50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15:10</t>
    </r>
  </si>
  <si>
    <r>
      <t>15:10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16:30</t>
    </r>
  </si>
  <si>
    <r>
      <t>16:30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17:50</t>
    </r>
  </si>
  <si>
    <r>
      <t>17:50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19:10</t>
    </r>
  </si>
  <si>
    <t>79チーム</t>
  </si>
  <si>
    <t>65チーム</t>
  </si>
  <si>
    <t>予選リーグ　組み合わせ</t>
  </si>
  <si>
    <t>男子Ｐ</t>
  </si>
  <si>
    <t>Ｍ01･02ｺｰﾄ</t>
  </si>
  <si>
    <t>Ｍ09･10ｺｰﾄ</t>
  </si>
  <si>
    <t>坂01･02ｺｰﾄ</t>
  </si>
  <si>
    <t>Ｍ11･12ｺｰﾄ</t>
  </si>
  <si>
    <t>Ｍ15･16ｺｰﾄ</t>
  </si>
  <si>
    <t>Ｍ17･18ｺｰﾄ</t>
  </si>
  <si>
    <t>坂03･04ｺｰﾄ</t>
  </si>
  <si>
    <t>Ｓ02･03ｺｰﾄ</t>
  </si>
  <si>
    <t>Ｓ04･05ｺｰﾄ</t>
  </si>
  <si>
    <t>Ｓ08･15ｺｰﾄ</t>
  </si>
  <si>
    <t>坂06･07ｺｰﾄ</t>
  </si>
  <si>
    <t>Ｍ19･20ｺｰﾄ</t>
  </si>
  <si>
    <t>Ｍ26･27ｺｰﾄ</t>
  </si>
  <si>
    <t>Ｍ28･29ｺｰﾄ</t>
  </si>
  <si>
    <t>坂08･09ｺｰﾄ</t>
  </si>
  <si>
    <t>Ｍ32･33ｺｰﾄ</t>
  </si>
  <si>
    <t>Ｍ34･35ｺｰﾄ</t>
  </si>
  <si>
    <t>Ｓ09･10ｺｰﾄ</t>
  </si>
  <si>
    <t>坂10･11ｺｰﾄ</t>
  </si>
  <si>
    <t>Ｓ06･07ｺｰﾄ</t>
  </si>
  <si>
    <t>Ｆリーグは時間関係なく，
５番まで試合をしてください。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</si>
  <si>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</si>
  <si>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</si>
  <si>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</si>
  <si>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</si>
  <si>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</si>
  <si>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</si>
  <si>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</si>
  <si>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</si>
  <si>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</si>
  <si>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</si>
  <si>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グループ
Ｌ</t>
  </si>
  <si>
    <t>グループ
Ｍ</t>
  </si>
  <si>
    <t>グループ
Ｎ</t>
  </si>
  <si>
    <t>グループ
Ｏ</t>
  </si>
  <si>
    <t>グループ
Ｐ</t>
  </si>
  <si>
    <t>グループ
Ａ</t>
  </si>
  <si>
    <t>グループＡ</t>
  </si>
  <si>
    <t>グループＢ</t>
  </si>
  <si>
    <t>グループＣ</t>
  </si>
  <si>
    <t>グループＤ</t>
  </si>
  <si>
    <t>グループＥ</t>
  </si>
  <si>
    <t>グループＦ</t>
  </si>
  <si>
    <t>グループＧ</t>
  </si>
  <si>
    <t>No．４</t>
  </si>
  <si>
    <t>合同</t>
  </si>
  <si>
    <t>西日本</t>
  </si>
  <si>
    <t>近江兄弟社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</si>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</sst>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\(@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2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6"/>
      <name val="HG丸ｺﾞｼｯｸM-PRO"/>
      <family val="3"/>
    </font>
    <font>
      <b/>
      <sz val="24"/>
      <name val="HG丸ｺﾞｼｯｸM-PRO"/>
      <family val="3"/>
    </font>
    <font>
      <sz val="20"/>
      <name val="Times New Roman"/>
      <family val="1"/>
    </font>
    <font>
      <sz val="16"/>
      <name val="ＭＳ ゴシック"/>
      <family val="3"/>
    </font>
    <font>
      <sz val="20"/>
      <name val="ＭＳ ゴシック"/>
      <family val="3"/>
    </font>
    <font>
      <sz val="28"/>
      <name val="ＭＳ Ｐゴシック"/>
      <family val="3"/>
    </font>
    <font>
      <sz val="28"/>
      <name val="HG丸ｺﾞｼｯｸM-PRO"/>
      <family val="3"/>
    </font>
    <font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HG丸ｺﾞｼｯｸM-PRO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ＭＳ 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5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4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83" fontId="3" fillId="23" borderId="10" xfId="0" applyNumberFormat="1" applyFont="1" applyFill="1" applyBorder="1" applyAlignment="1">
      <alignment horizontal="center" vertical="center"/>
    </xf>
    <xf numFmtId="183" fontId="3" fillId="2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49" fontId="13" fillId="0" borderId="12" xfId="0" applyNumberFormat="1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83" fontId="3" fillId="23" borderId="36" xfId="0" applyNumberFormat="1" applyFont="1" applyFill="1" applyBorder="1" applyAlignment="1">
      <alignment horizontal="center" vertical="center"/>
    </xf>
    <xf numFmtId="0" fontId="3" fillId="23" borderId="37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49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" fillId="24" borderId="25" xfId="0" applyFont="1" applyFill="1" applyBorder="1" applyAlignment="1">
      <alignment horizontal="distributed" vertical="center" shrinkToFit="1"/>
    </xf>
    <xf numFmtId="0" fontId="2" fillId="24" borderId="43" xfId="0" applyFont="1" applyFill="1" applyBorder="1" applyAlignment="1">
      <alignment horizontal="distributed" vertical="center" shrinkToFit="1"/>
    </xf>
    <xf numFmtId="0" fontId="9" fillId="23" borderId="44" xfId="0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23" borderId="46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/>
    </xf>
    <xf numFmtId="0" fontId="14" fillId="0" borderId="48" xfId="0" applyNumberFormat="1" applyFont="1" applyBorder="1" applyAlignment="1">
      <alignment horizontal="center" vertical="center"/>
    </xf>
    <xf numFmtId="56" fontId="37" fillId="23" borderId="49" xfId="0" applyNumberFormat="1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 shrinkToFit="1"/>
    </xf>
    <xf numFmtId="0" fontId="38" fillId="0" borderId="50" xfId="0" applyFont="1" applyBorder="1" applyAlignment="1">
      <alignment horizontal="center" vertical="center" shrinkToFit="1"/>
    </xf>
    <xf numFmtId="0" fontId="3" fillId="23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textRotation="255"/>
    </xf>
    <xf numFmtId="0" fontId="3" fillId="0" borderId="26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 shrinkToFit="1"/>
    </xf>
    <xf numFmtId="0" fontId="38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14" fillId="0" borderId="57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 shrinkToFit="1"/>
    </xf>
    <xf numFmtId="0" fontId="9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shrinkToFit="1"/>
      <protection/>
    </xf>
    <xf numFmtId="49" fontId="13" fillId="0" borderId="64" xfId="0" applyNumberFormat="1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horizontal="center"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23" xfId="0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0" fontId="14" fillId="0" borderId="39" xfId="0" applyFont="1" applyFill="1" applyBorder="1" applyAlignment="1">
      <alignment horizontal="center" vertical="center"/>
    </xf>
    <xf numFmtId="56" fontId="14" fillId="0" borderId="19" xfId="0" applyNumberFormat="1" applyFont="1" applyFill="1" applyBorder="1" applyAlignment="1" quotePrefix="1">
      <alignment horizontal="center" vertical="center"/>
    </xf>
    <xf numFmtId="0" fontId="14" fillId="0" borderId="19" xfId="0" applyFont="1" applyFill="1" applyBorder="1" applyAlignment="1" quotePrefix="1">
      <alignment horizontal="center" vertical="center"/>
    </xf>
    <xf numFmtId="0" fontId="14" fillId="0" borderId="22" xfId="0" applyFont="1" applyFill="1" applyBorder="1" applyAlignment="1" quotePrefix="1">
      <alignment horizontal="center" vertical="center"/>
    </xf>
    <xf numFmtId="0" fontId="2" fillId="0" borderId="65" xfId="0" applyFont="1" applyFill="1" applyBorder="1" applyAlignment="1">
      <alignment horizontal="distributed" vertical="center" shrinkToFit="1"/>
    </xf>
    <xf numFmtId="0" fontId="2" fillId="0" borderId="38" xfId="0" applyFont="1" applyFill="1" applyBorder="1" applyAlignment="1">
      <alignment horizontal="distributed" vertical="center" shrinkToFit="1"/>
    </xf>
    <xf numFmtId="0" fontId="2" fillId="0" borderId="42" xfId="0" applyFont="1" applyFill="1" applyBorder="1" applyAlignment="1">
      <alignment horizontal="distributed" vertical="center" shrinkToFit="1"/>
    </xf>
    <xf numFmtId="0" fontId="2" fillId="0" borderId="66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58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40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48" xfId="0" applyFont="1" applyFill="1" applyBorder="1" applyAlignment="1">
      <alignment horizontal="distributed" vertical="center" shrinkToFit="1"/>
    </xf>
    <xf numFmtId="0" fontId="2" fillId="0" borderId="67" xfId="0" applyFont="1" applyFill="1" applyBorder="1" applyAlignment="1">
      <alignment horizontal="distributed" vertical="center" shrinkToFit="1"/>
    </xf>
    <xf numFmtId="0" fontId="2" fillId="0" borderId="59" xfId="0" applyFont="1" applyFill="1" applyBorder="1" applyAlignment="1">
      <alignment horizontal="distributed" vertical="center" shrinkToFit="1"/>
    </xf>
    <xf numFmtId="0" fontId="2" fillId="0" borderId="68" xfId="0" applyFont="1" applyFill="1" applyBorder="1" applyAlignment="1">
      <alignment horizontal="distributed" vertical="center" shrinkToFit="1"/>
    </xf>
    <xf numFmtId="0" fontId="2" fillId="0" borderId="69" xfId="0" applyFont="1" applyFill="1" applyBorder="1" applyAlignment="1">
      <alignment horizontal="distributed" vertical="center" shrinkToFit="1"/>
    </xf>
    <xf numFmtId="0" fontId="2" fillId="0" borderId="70" xfId="0" applyFont="1" applyFill="1" applyBorder="1" applyAlignment="1">
      <alignment horizontal="distributed" vertical="center" shrinkToFit="1"/>
    </xf>
    <xf numFmtId="0" fontId="2" fillId="0" borderId="71" xfId="0" applyFont="1" applyFill="1" applyBorder="1" applyAlignment="1">
      <alignment horizontal="distributed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0" fontId="9" fillId="0" borderId="6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distributed" vertical="center" shrinkToFit="1"/>
    </xf>
    <xf numFmtId="184" fontId="45" fillId="0" borderId="0" xfId="0" applyNumberFormat="1" applyFont="1" applyFill="1" applyBorder="1" applyAlignment="1">
      <alignment horizontal="distributed" vertical="center" shrinkToFi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9" fillId="0" borderId="51" xfId="0" applyFont="1" applyBorder="1" applyAlignment="1">
      <alignment horizontal="center" vertical="center" wrapText="1" shrinkToFit="1"/>
    </xf>
    <xf numFmtId="0" fontId="41" fillId="0" borderId="0" xfId="0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3" borderId="23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56" fontId="37" fillId="23" borderId="49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distributed" vertical="center" wrapText="1" shrinkToFit="1"/>
    </xf>
    <xf numFmtId="0" fontId="47" fillId="0" borderId="0" xfId="0" applyFont="1" applyFill="1" applyBorder="1" applyAlignment="1">
      <alignment horizontal="distributed" vertical="center" shrinkToFit="1"/>
    </xf>
    <xf numFmtId="0" fontId="48" fillId="23" borderId="37" xfId="0" applyFont="1" applyFill="1" applyBorder="1" applyAlignment="1">
      <alignment horizontal="center" vertical="center" wrapText="1"/>
    </xf>
    <xf numFmtId="0" fontId="48" fillId="23" borderId="17" xfId="0" applyFont="1" applyFill="1" applyBorder="1" applyAlignment="1">
      <alignment horizontal="center" vertical="center" wrapText="1"/>
    </xf>
    <xf numFmtId="0" fontId="48" fillId="23" borderId="18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distributed" vertical="center" shrinkToFit="1"/>
    </xf>
    <xf numFmtId="0" fontId="49" fillId="0" borderId="61" xfId="0" applyFont="1" applyFill="1" applyBorder="1" applyAlignment="1">
      <alignment horizontal="distributed" vertical="center" shrinkToFit="1"/>
    </xf>
    <xf numFmtId="0" fontId="49" fillId="0" borderId="73" xfId="0" applyFont="1" applyFill="1" applyBorder="1" applyAlignment="1">
      <alignment horizontal="distributed" vertical="center" shrinkToFit="1"/>
    </xf>
    <xf numFmtId="0" fontId="49" fillId="0" borderId="57" xfId="0" applyFont="1" applyFill="1" applyBorder="1" applyAlignment="1">
      <alignment horizontal="distributed" vertical="center" shrinkToFit="1"/>
    </xf>
    <xf numFmtId="184" fontId="49" fillId="0" borderId="74" xfId="0" applyNumberFormat="1" applyFont="1" applyFill="1" applyBorder="1" applyAlignment="1">
      <alignment horizontal="distributed" vertical="center" shrinkToFit="1"/>
    </xf>
    <xf numFmtId="184" fontId="49" fillId="0" borderId="75" xfId="0" applyNumberFormat="1" applyFont="1" applyFill="1" applyBorder="1" applyAlignment="1">
      <alignment horizontal="distributed" vertical="center" shrinkToFit="1"/>
    </xf>
    <xf numFmtId="184" fontId="49" fillId="0" borderId="76" xfId="0" applyNumberFormat="1" applyFont="1" applyFill="1" applyBorder="1" applyAlignment="1">
      <alignment horizontal="distributed" vertical="center" shrinkToFit="1"/>
    </xf>
    <xf numFmtId="0" fontId="49" fillId="0" borderId="77" xfId="0" applyFont="1" applyFill="1" applyBorder="1" applyAlignment="1">
      <alignment horizontal="distributed" vertical="center" shrinkToFit="1"/>
    </xf>
    <xf numFmtId="0" fontId="49" fillId="0" borderId="58" xfId="0" applyFont="1" applyFill="1" applyBorder="1" applyAlignment="1">
      <alignment horizontal="distributed" vertical="center" shrinkToFit="1"/>
    </xf>
    <xf numFmtId="0" fontId="49" fillId="0" borderId="78" xfId="0" applyFont="1" applyFill="1" applyBorder="1" applyAlignment="1">
      <alignment horizontal="distributed" vertical="center" shrinkToFit="1"/>
    </xf>
    <xf numFmtId="184" fontId="49" fillId="0" borderId="79" xfId="0" applyNumberFormat="1" applyFont="1" applyFill="1" applyBorder="1" applyAlignment="1">
      <alignment horizontal="distributed" vertical="center" shrinkToFit="1"/>
    </xf>
    <xf numFmtId="184" fontId="49" fillId="0" borderId="80" xfId="0" applyNumberFormat="1" applyFont="1" applyFill="1" applyBorder="1" applyAlignment="1">
      <alignment horizontal="distributed" vertical="center" shrinkToFit="1"/>
    </xf>
    <xf numFmtId="184" fontId="49" fillId="0" borderId="81" xfId="0" applyNumberFormat="1" applyFont="1" applyFill="1" applyBorder="1" applyAlignment="1">
      <alignment horizontal="distributed" vertical="center" shrinkToFit="1"/>
    </xf>
    <xf numFmtId="184" fontId="49" fillId="0" borderId="82" xfId="0" applyNumberFormat="1" applyFont="1" applyFill="1" applyBorder="1" applyAlignment="1">
      <alignment horizontal="distributed" vertical="center" shrinkToFit="1"/>
    </xf>
    <xf numFmtId="184" fontId="49" fillId="0" borderId="65" xfId="0" applyNumberFormat="1" applyFont="1" applyFill="1" applyBorder="1" applyAlignment="1">
      <alignment horizontal="distributed" vertical="center" shrinkToFit="1"/>
    </xf>
    <xf numFmtId="184" fontId="49" fillId="0" borderId="38" xfId="0" applyNumberFormat="1" applyFont="1" applyFill="1" applyBorder="1" applyAlignment="1">
      <alignment horizontal="distributed" vertical="center" shrinkToFit="1"/>
    </xf>
    <xf numFmtId="184" fontId="49" fillId="0" borderId="42" xfId="0" applyNumberFormat="1" applyFont="1" applyFill="1" applyBorder="1" applyAlignment="1">
      <alignment horizontal="distributed" vertical="center" shrinkToFit="1"/>
    </xf>
    <xf numFmtId="0" fontId="9" fillId="23" borderId="23" xfId="0" applyFont="1" applyFill="1" applyBorder="1" applyAlignment="1">
      <alignment horizontal="center" vertical="center" shrinkToFit="1"/>
    </xf>
    <xf numFmtId="0" fontId="9" fillId="23" borderId="17" xfId="0" applyFont="1" applyFill="1" applyBorder="1" applyAlignment="1">
      <alignment horizontal="center" vertical="center" shrinkToFit="1"/>
    </xf>
    <xf numFmtId="0" fontId="9" fillId="23" borderId="51" xfId="0" applyFont="1" applyFill="1" applyBorder="1" applyAlignment="1">
      <alignment horizontal="center" vertical="center" shrinkToFit="1"/>
    </xf>
    <xf numFmtId="0" fontId="9" fillId="23" borderId="18" xfId="0" applyFont="1" applyFill="1" applyBorder="1" applyAlignment="1">
      <alignment horizontal="center" vertical="center" shrinkToFit="1"/>
    </xf>
    <xf numFmtId="0" fontId="37" fillId="23" borderId="23" xfId="0" applyFont="1" applyFill="1" applyBorder="1" applyAlignment="1">
      <alignment horizontal="center" vertical="center" wrapText="1"/>
    </xf>
    <xf numFmtId="0" fontId="37" fillId="23" borderId="17" xfId="0" applyFont="1" applyFill="1" applyBorder="1" applyAlignment="1">
      <alignment horizontal="center" vertical="center" wrapText="1"/>
    </xf>
    <xf numFmtId="0" fontId="37" fillId="23" borderId="18" xfId="0" applyFont="1" applyFill="1" applyBorder="1" applyAlignment="1">
      <alignment horizontal="center" vertical="center" wrapText="1"/>
    </xf>
    <xf numFmtId="0" fontId="9" fillId="23" borderId="4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9" fillId="0" borderId="83" xfId="0" applyFont="1" applyFill="1" applyBorder="1" applyAlignment="1">
      <alignment horizontal="distributed" vertical="center" shrinkToFit="1"/>
    </xf>
    <xf numFmtId="0" fontId="3" fillId="0" borderId="2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23" borderId="84" xfId="0" applyFont="1" applyFill="1" applyBorder="1" applyAlignment="1">
      <alignment horizontal="center" vertical="center"/>
    </xf>
    <xf numFmtId="0" fontId="43" fillId="23" borderId="85" xfId="0" applyFont="1" applyFill="1" applyBorder="1" applyAlignment="1">
      <alignment horizontal="center" vertical="center"/>
    </xf>
    <xf numFmtId="0" fontId="43" fillId="23" borderId="86" xfId="0" applyFont="1" applyFill="1" applyBorder="1" applyAlignment="1">
      <alignment horizontal="center" vertical="center"/>
    </xf>
    <xf numFmtId="0" fontId="49" fillId="0" borderId="72" xfId="0" applyFont="1" applyFill="1" applyBorder="1" applyAlignment="1">
      <alignment horizontal="distributed" vertical="center" shrinkToFit="1"/>
    </xf>
    <xf numFmtId="0" fontId="46" fillId="0" borderId="0" xfId="0" applyFont="1" applyFill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5" fillId="23" borderId="87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15" fillId="23" borderId="72" xfId="0" applyNumberFormat="1" applyFont="1" applyFill="1" applyBorder="1" applyAlignment="1">
      <alignment horizontal="center" vertical="center"/>
    </xf>
    <xf numFmtId="0" fontId="15" fillId="23" borderId="83" xfId="0" applyNumberFormat="1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14" fillId="23" borderId="24" xfId="0" applyNumberFormat="1" applyFont="1" applyFill="1" applyBorder="1" applyAlignment="1">
      <alignment horizontal="center" vertical="center"/>
    </xf>
    <xf numFmtId="0" fontId="9" fillId="23" borderId="12" xfId="0" applyNumberFormat="1" applyFont="1" applyFill="1" applyBorder="1" applyAlignment="1">
      <alignment horizontal="center" vertical="center"/>
    </xf>
    <xf numFmtId="0" fontId="14" fillId="23" borderId="17" xfId="0" applyNumberFormat="1" applyFont="1" applyFill="1" applyBorder="1" applyAlignment="1">
      <alignment horizontal="center" vertical="center"/>
    </xf>
    <xf numFmtId="0" fontId="14" fillId="23" borderId="0" xfId="0" applyNumberFormat="1" applyFont="1" applyFill="1" applyBorder="1" applyAlignment="1">
      <alignment horizontal="center" vertical="center"/>
    </xf>
    <xf numFmtId="0" fontId="14" fillId="23" borderId="12" xfId="0" applyNumberFormat="1" applyFont="1" applyFill="1" applyBorder="1" applyAlignment="1">
      <alignment horizontal="center" vertical="center"/>
    </xf>
    <xf numFmtId="0" fontId="14" fillId="23" borderId="13" xfId="0" applyNumberFormat="1" applyFont="1" applyFill="1" applyBorder="1" applyAlignment="1">
      <alignment horizontal="center" vertical="center"/>
    </xf>
    <xf numFmtId="0" fontId="9" fillId="23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8" fillId="0" borderId="73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5" fillId="23" borderId="88" xfId="0" applyNumberFormat="1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3" borderId="89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textRotation="255"/>
    </xf>
    <xf numFmtId="0" fontId="3" fillId="0" borderId="91" xfId="0" applyFont="1" applyFill="1" applyBorder="1" applyAlignment="1">
      <alignment horizontal="center" vertical="center" textRotation="255"/>
    </xf>
    <xf numFmtId="0" fontId="3" fillId="0" borderId="92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93" xfId="0" applyFont="1" applyFill="1" applyBorder="1" applyAlignment="1">
      <alignment horizontal="center" vertical="center" textRotation="255"/>
    </xf>
    <xf numFmtId="0" fontId="3" fillId="0" borderId="94" xfId="0" applyFont="1" applyFill="1" applyBorder="1" applyAlignment="1">
      <alignment horizontal="center" vertical="center" textRotation="255"/>
    </xf>
    <xf numFmtId="0" fontId="3" fillId="0" borderId="95" xfId="0" applyFont="1" applyFill="1" applyBorder="1" applyAlignment="1">
      <alignment horizontal="center" vertical="center" textRotation="255"/>
    </xf>
    <xf numFmtId="0" fontId="3" fillId="0" borderId="96" xfId="0" applyFont="1" applyFill="1" applyBorder="1" applyAlignment="1">
      <alignment horizontal="center" vertical="center" textRotation="255"/>
    </xf>
    <xf numFmtId="0" fontId="3" fillId="23" borderId="27" xfId="0" applyFont="1" applyFill="1" applyBorder="1" applyAlignment="1">
      <alignment horizontal="center" vertical="center" textRotation="255"/>
    </xf>
    <xf numFmtId="0" fontId="3" fillId="23" borderId="12" xfId="0" applyFont="1" applyFill="1" applyBorder="1" applyAlignment="1">
      <alignment horizontal="center" vertical="center" textRotation="255"/>
    </xf>
    <xf numFmtId="0" fontId="3" fillId="23" borderId="28" xfId="0" applyFont="1" applyFill="1" applyBorder="1" applyAlignment="1">
      <alignment horizontal="center" vertical="center" textRotation="255"/>
    </xf>
    <xf numFmtId="0" fontId="3" fillId="23" borderId="29" xfId="0" applyFont="1" applyFill="1" applyBorder="1" applyAlignment="1">
      <alignment horizontal="center" vertical="center" textRotation="255"/>
    </xf>
    <xf numFmtId="0" fontId="3" fillId="23" borderId="0" xfId="0" applyFont="1" applyFill="1" applyBorder="1" applyAlignment="1">
      <alignment horizontal="center" vertical="center" textRotation="255"/>
    </xf>
    <xf numFmtId="0" fontId="3" fillId="23" borderId="30" xfId="0" applyFont="1" applyFill="1" applyBorder="1" applyAlignment="1">
      <alignment horizontal="center" vertical="center" textRotation="255"/>
    </xf>
    <xf numFmtId="0" fontId="3" fillId="23" borderId="31" xfId="0" applyFont="1" applyFill="1" applyBorder="1" applyAlignment="1">
      <alignment horizontal="center" vertical="center" textRotation="255"/>
    </xf>
    <xf numFmtId="0" fontId="3" fillId="23" borderId="26" xfId="0" applyFont="1" applyFill="1" applyBorder="1" applyAlignment="1">
      <alignment horizontal="center" vertical="center" textRotation="255"/>
    </xf>
    <xf numFmtId="0" fontId="3" fillId="23" borderId="32" xfId="0" applyFont="1" applyFill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23" borderId="27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28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center" vertical="center"/>
    </xf>
    <xf numFmtId="0" fontId="3" fillId="23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9" fillId="23" borderId="98" xfId="0" applyFont="1" applyFill="1" applyBorder="1" applyAlignment="1">
      <alignment horizontal="center" vertical="center"/>
    </xf>
    <xf numFmtId="0" fontId="9" fillId="23" borderId="45" xfId="0" applyFont="1" applyFill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46" fillId="0" borderId="29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14" fillId="23" borderId="23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distributed" vertical="center" indent="1" shrinkToFit="1"/>
      <protection/>
    </xf>
    <xf numFmtId="0" fontId="2" fillId="0" borderId="101" xfId="0" applyFont="1" applyFill="1" applyBorder="1" applyAlignment="1" applyProtection="1">
      <alignment horizontal="distributed" vertical="center" indent="1" shrinkToFit="1"/>
      <protection/>
    </xf>
    <xf numFmtId="0" fontId="15" fillId="23" borderId="102" xfId="0" applyFont="1" applyFill="1" applyBorder="1" applyAlignment="1">
      <alignment horizontal="center" vertical="center" wrapText="1"/>
    </xf>
    <xf numFmtId="0" fontId="15" fillId="23" borderId="10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 applyProtection="1">
      <alignment horizontal="distributed" vertical="center" indent="1" shrinkToFit="1"/>
      <protection/>
    </xf>
    <xf numFmtId="0" fontId="2" fillId="0" borderId="104" xfId="0" applyFont="1" applyFill="1" applyBorder="1" applyAlignment="1" applyProtection="1">
      <alignment horizontal="distributed" vertical="center" indent="1" shrinkToFit="1"/>
      <protection/>
    </xf>
    <xf numFmtId="0" fontId="2" fillId="0" borderId="48" xfId="0" applyFont="1" applyFill="1" applyBorder="1" applyAlignment="1" applyProtection="1">
      <alignment horizontal="distributed" vertical="center" indent="1" shrinkToFit="1"/>
      <protection/>
    </xf>
    <xf numFmtId="0" fontId="2" fillId="0" borderId="105" xfId="0" applyFont="1" applyFill="1" applyBorder="1" applyAlignment="1" applyProtection="1">
      <alignment horizontal="distributed" vertical="center" indent="1" shrinkToFit="1"/>
      <protection/>
    </xf>
    <xf numFmtId="0" fontId="9" fillId="23" borderId="84" xfId="0" applyFont="1" applyFill="1" applyBorder="1" applyAlignment="1">
      <alignment horizontal="center" vertical="center"/>
    </xf>
    <xf numFmtId="0" fontId="9" fillId="23" borderId="85" xfId="0" applyFont="1" applyFill="1" applyBorder="1" applyAlignment="1">
      <alignment horizontal="center" vertical="center"/>
    </xf>
    <xf numFmtId="0" fontId="2" fillId="23" borderId="101" xfId="0" applyFont="1" applyFill="1" applyBorder="1" applyAlignment="1" applyProtection="1">
      <alignment horizontal="distributed" vertical="center" indent="1" shrinkToFit="1"/>
      <protection/>
    </xf>
    <xf numFmtId="0" fontId="11" fillId="0" borderId="2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3" fontId="3" fillId="23" borderId="65" xfId="0" applyNumberFormat="1" applyFont="1" applyFill="1" applyBorder="1" applyAlignment="1">
      <alignment horizontal="center" vertical="center"/>
    </xf>
    <xf numFmtId="183" fontId="3" fillId="23" borderId="42" xfId="0" applyNumberFormat="1" applyFont="1" applyFill="1" applyBorder="1" applyAlignment="1">
      <alignment horizontal="center" vertical="center"/>
    </xf>
    <xf numFmtId="0" fontId="7" fillId="23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23" borderId="85" xfId="0" applyFont="1" applyFill="1" applyBorder="1" applyAlignment="1">
      <alignment horizontal="center" vertical="center"/>
    </xf>
    <xf numFmtId="0" fontId="7" fillId="23" borderId="86" xfId="0" applyFont="1" applyFill="1" applyBorder="1" applyAlignment="1">
      <alignment horizontal="center" vertical="center"/>
    </xf>
    <xf numFmtId="183" fontId="3" fillId="23" borderId="66" xfId="0" applyNumberFormat="1" applyFont="1" applyFill="1" applyBorder="1" applyAlignment="1">
      <alignment horizontal="center" vertical="center"/>
    </xf>
    <xf numFmtId="183" fontId="3" fillId="0" borderId="16" xfId="0" applyNumberFormat="1" applyFont="1" applyFill="1" applyBorder="1" applyAlignment="1">
      <alignment horizontal="center" vertical="center"/>
    </xf>
    <xf numFmtId="183" fontId="3" fillId="23" borderId="37" xfId="0" applyNumberFormat="1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horizontal="center" vertical="center"/>
    </xf>
    <xf numFmtId="183" fontId="3" fillId="23" borderId="16" xfId="0" applyNumberFormat="1" applyFont="1" applyFill="1" applyBorder="1" applyAlignment="1">
      <alignment horizontal="center" vertical="center"/>
    </xf>
    <xf numFmtId="0" fontId="9" fillId="23" borderId="102" xfId="0" applyFont="1" applyFill="1" applyBorder="1" applyAlignment="1">
      <alignment horizontal="center" vertical="center"/>
    </xf>
    <xf numFmtId="0" fontId="9" fillId="23" borderId="103" xfId="0" applyFont="1" applyFill="1" applyBorder="1" applyAlignment="1">
      <alignment horizontal="center" vertical="center"/>
    </xf>
    <xf numFmtId="183" fontId="3" fillId="23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14" fillId="0" borderId="106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7" fillId="23" borderId="68" xfId="0" applyFont="1" applyFill="1" applyBorder="1" applyAlignment="1">
      <alignment horizontal="center" vertical="center"/>
    </xf>
    <xf numFmtId="0" fontId="7" fillId="23" borderId="5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37" fillId="23" borderId="17" xfId="0" applyFont="1" applyFill="1" applyBorder="1" applyAlignment="1">
      <alignment horizontal="center" vertical="center" wrapText="1"/>
    </xf>
    <xf numFmtId="0" fontId="37" fillId="23" borderId="18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 applyProtection="1">
      <alignment horizontal="distributed" vertical="center" indent="1" shrinkToFit="1"/>
      <protection/>
    </xf>
    <xf numFmtId="0" fontId="2" fillId="0" borderId="108" xfId="0" applyFont="1" applyFill="1" applyBorder="1" applyAlignment="1" applyProtection="1">
      <alignment horizontal="distributed" vertical="center" indent="1" shrinkToFit="1"/>
      <protection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7145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予選リーグ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8"/>
  <sheetViews>
    <sheetView zoomScale="75" zoomScaleNormal="75" zoomScalePageLayoutView="0" workbookViewId="0" topLeftCell="A8">
      <selection activeCell="R16" sqref="R16"/>
    </sheetView>
  </sheetViews>
  <sheetFormatPr defaultColWidth="10.625" defaultRowHeight="39.75" customHeight="1"/>
  <cols>
    <col min="1" max="1" width="10.625" style="174" customWidth="1"/>
    <col min="2" max="15" width="10.75390625" style="174" customWidth="1"/>
    <col min="16" max="16384" width="10.625" style="174" customWidth="1"/>
  </cols>
  <sheetData>
    <row r="1" spans="1:17" ht="30" customHeight="1">
      <c r="A1" s="283" t="s">
        <v>308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3" ht="39.75" customHeight="1" thickBot="1">
      <c r="A2" s="175" t="s">
        <v>4</v>
      </c>
      <c r="B2" s="240" t="s">
        <v>220</v>
      </c>
      <c r="C2" s="240"/>
    </row>
    <row r="3" spans="1:17" ht="37.5" customHeight="1">
      <c r="A3" s="241"/>
      <c r="B3" s="233" t="s">
        <v>69</v>
      </c>
      <c r="C3" s="234"/>
      <c r="D3" s="234"/>
      <c r="E3" s="234"/>
      <c r="F3" s="234"/>
      <c r="G3" s="235"/>
      <c r="H3" s="233" t="s">
        <v>70</v>
      </c>
      <c r="I3" s="234"/>
      <c r="J3" s="234"/>
      <c r="K3" s="234"/>
      <c r="L3" s="235"/>
      <c r="M3" s="233" t="s">
        <v>71</v>
      </c>
      <c r="N3" s="234"/>
      <c r="O3" s="234"/>
      <c r="P3" s="234"/>
      <c r="Q3" s="235"/>
    </row>
    <row r="4" spans="1:17" ht="37.5" customHeight="1" thickBot="1">
      <c r="A4" s="242"/>
      <c r="B4" s="201" t="s">
        <v>18</v>
      </c>
      <c r="C4" s="202" t="s">
        <v>331</v>
      </c>
      <c r="D4" s="202" t="s">
        <v>332</v>
      </c>
      <c r="E4" s="202" t="s">
        <v>333</v>
      </c>
      <c r="F4" s="202" t="s">
        <v>334</v>
      </c>
      <c r="G4" s="203" t="s">
        <v>335</v>
      </c>
      <c r="H4" s="201" t="s">
        <v>336</v>
      </c>
      <c r="I4" s="202" t="s">
        <v>337</v>
      </c>
      <c r="J4" s="202" t="s">
        <v>338</v>
      </c>
      <c r="K4" s="202" t="s">
        <v>339</v>
      </c>
      <c r="L4" s="203" t="s">
        <v>340</v>
      </c>
      <c r="M4" s="201" t="s">
        <v>341</v>
      </c>
      <c r="N4" s="202" t="s">
        <v>342</v>
      </c>
      <c r="O4" s="202" t="s">
        <v>343</v>
      </c>
      <c r="P4" s="202" t="s">
        <v>344</v>
      </c>
      <c r="Q4" s="203" t="s">
        <v>345</v>
      </c>
    </row>
    <row r="5" spans="1:17" ht="22.5" customHeight="1">
      <c r="A5" s="243">
        <v>1</v>
      </c>
      <c r="B5" s="204" t="s">
        <v>139</v>
      </c>
      <c r="C5" s="205" t="s">
        <v>144</v>
      </c>
      <c r="D5" s="205" t="s">
        <v>150</v>
      </c>
      <c r="E5" s="205" t="s">
        <v>357</v>
      </c>
      <c r="F5" s="205" t="s">
        <v>160</v>
      </c>
      <c r="G5" s="206" t="s">
        <v>165</v>
      </c>
      <c r="H5" s="204" t="s">
        <v>170</v>
      </c>
      <c r="I5" s="205" t="s">
        <v>175</v>
      </c>
      <c r="J5" s="205" t="s">
        <v>179</v>
      </c>
      <c r="K5" s="207" t="s">
        <v>184</v>
      </c>
      <c r="L5" s="206" t="s">
        <v>189</v>
      </c>
      <c r="M5" s="204" t="s">
        <v>194</v>
      </c>
      <c r="N5" s="205" t="s">
        <v>199</v>
      </c>
      <c r="O5" s="205" t="s">
        <v>219</v>
      </c>
      <c r="P5" s="205" t="s">
        <v>208</v>
      </c>
      <c r="Q5" s="206" t="s">
        <v>214</v>
      </c>
    </row>
    <row r="6" spans="1:17" ht="22.5" customHeight="1">
      <c r="A6" s="244"/>
      <c r="B6" s="208" t="s">
        <v>104</v>
      </c>
      <c r="C6" s="209" t="s">
        <v>105</v>
      </c>
      <c r="D6" s="209" t="s">
        <v>103</v>
      </c>
      <c r="E6" s="209" t="s">
        <v>105</v>
      </c>
      <c r="F6" s="209" t="s">
        <v>113</v>
      </c>
      <c r="G6" s="210" t="s">
        <v>166</v>
      </c>
      <c r="H6" s="208" t="s">
        <v>102</v>
      </c>
      <c r="I6" s="209" t="s">
        <v>111</v>
      </c>
      <c r="J6" s="209" t="s">
        <v>104</v>
      </c>
      <c r="K6" s="209" t="s">
        <v>107</v>
      </c>
      <c r="L6" s="210" t="s">
        <v>112</v>
      </c>
      <c r="M6" s="208" t="s">
        <v>111</v>
      </c>
      <c r="N6" s="209" t="s">
        <v>104</v>
      </c>
      <c r="O6" s="209" t="s">
        <v>155</v>
      </c>
      <c r="P6" s="209" t="s">
        <v>209</v>
      </c>
      <c r="Q6" s="210" t="s">
        <v>103</v>
      </c>
    </row>
    <row r="7" spans="1:17" ht="22.5" customHeight="1">
      <c r="A7" s="284">
        <v>2</v>
      </c>
      <c r="B7" s="211" t="s">
        <v>140</v>
      </c>
      <c r="C7" s="207" t="s">
        <v>145</v>
      </c>
      <c r="D7" s="207" t="s">
        <v>151</v>
      </c>
      <c r="E7" s="207" t="s">
        <v>156</v>
      </c>
      <c r="F7" s="207" t="s">
        <v>161</v>
      </c>
      <c r="G7" s="212" t="s">
        <v>167</v>
      </c>
      <c r="H7" s="211" t="s">
        <v>171</v>
      </c>
      <c r="I7" s="207" t="s">
        <v>176</v>
      </c>
      <c r="J7" s="207" t="s">
        <v>180</v>
      </c>
      <c r="K7" s="207" t="s">
        <v>185</v>
      </c>
      <c r="L7" s="212" t="s">
        <v>190</v>
      </c>
      <c r="M7" s="211" t="s">
        <v>195</v>
      </c>
      <c r="N7" s="207" t="s">
        <v>200</v>
      </c>
      <c r="O7" s="207" t="s">
        <v>204</v>
      </c>
      <c r="P7" s="207" t="s">
        <v>210</v>
      </c>
      <c r="Q7" s="212" t="s">
        <v>215</v>
      </c>
    </row>
    <row r="8" spans="1:17" ht="22.5" customHeight="1">
      <c r="A8" s="266"/>
      <c r="B8" s="208" t="s">
        <v>112</v>
      </c>
      <c r="C8" s="209" t="s">
        <v>146</v>
      </c>
      <c r="D8" s="209" t="s">
        <v>109</v>
      </c>
      <c r="E8" s="209" t="s">
        <v>104</v>
      </c>
      <c r="F8" s="209" t="s">
        <v>155</v>
      </c>
      <c r="G8" s="210" t="s">
        <v>113</v>
      </c>
      <c r="H8" s="208" t="s">
        <v>104</v>
      </c>
      <c r="I8" s="209" t="s">
        <v>109</v>
      </c>
      <c r="J8" s="209" t="s">
        <v>102</v>
      </c>
      <c r="K8" s="209" t="s">
        <v>100</v>
      </c>
      <c r="L8" s="210" t="s">
        <v>111</v>
      </c>
      <c r="M8" s="208" t="s">
        <v>105</v>
      </c>
      <c r="N8" s="209" t="s">
        <v>155</v>
      </c>
      <c r="O8" s="209" t="s">
        <v>107</v>
      </c>
      <c r="P8" s="209" t="s">
        <v>101</v>
      </c>
      <c r="Q8" s="210" t="s">
        <v>110</v>
      </c>
    </row>
    <row r="9" spans="1:17" ht="22.5" customHeight="1">
      <c r="A9" s="284">
        <v>3</v>
      </c>
      <c r="B9" s="211" t="s">
        <v>141</v>
      </c>
      <c r="C9" s="207" t="s">
        <v>147</v>
      </c>
      <c r="D9" s="207" t="s">
        <v>152</v>
      </c>
      <c r="E9" s="207" t="s">
        <v>157</v>
      </c>
      <c r="F9" s="207" t="s">
        <v>162</v>
      </c>
      <c r="G9" s="212" t="s">
        <v>168</v>
      </c>
      <c r="H9" s="211" t="s">
        <v>172</v>
      </c>
      <c r="I9" s="207" t="s">
        <v>355</v>
      </c>
      <c r="J9" s="207" t="s">
        <v>181</v>
      </c>
      <c r="K9" s="207" t="s">
        <v>186</v>
      </c>
      <c r="L9" s="212" t="s">
        <v>191</v>
      </c>
      <c r="M9" s="211" t="s">
        <v>196</v>
      </c>
      <c r="N9" s="207" t="s">
        <v>201</v>
      </c>
      <c r="O9" s="207" t="s">
        <v>205</v>
      </c>
      <c r="P9" s="207" t="s">
        <v>211</v>
      </c>
      <c r="Q9" s="212" t="s">
        <v>216</v>
      </c>
    </row>
    <row r="10" spans="1:17" ht="22.5" customHeight="1">
      <c r="A10" s="266"/>
      <c r="B10" s="208" t="s">
        <v>106</v>
      </c>
      <c r="C10" s="209" t="s">
        <v>113</v>
      </c>
      <c r="D10" s="209" t="s">
        <v>111</v>
      </c>
      <c r="E10" s="209" t="s">
        <v>107</v>
      </c>
      <c r="F10" s="209" t="s">
        <v>101</v>
      </c>
      <c r="G10" s="210" t="s">
        <v>104</v>
      </c>
      <c r="H10" s="208" t="s">
        <v>107</v>
      </c>
      <c r="I10" s="209" t="s">
        <v>356</v>
      </c>
      <c r="J10" s="209" t="s">
        <v>111</v>
      </c>
      <c r="K10" s="209" t="s">
        <v>102</v>
      </c>
      <c r="L10" s="210" t="s">
        <v>103</v>
      </c>
      <c r="M10" s="208" t="s">
        <v>146</v>
      </c>
      <c r="N10" s="209" t="s">
        <v>113</v>
      </c>
      <c r="O10" s="209" t="s">
        <v>111</v>
      </c>
      <c r="P10" s="209" t="s">
        <v>102</v>
      </c>
      <c r="Q10" s="210" t="s">
        <v>102</v>
      </c>
    </row>
    <row r="11" spans="1:17" ht="22.5" customHeight="1">
      <c r="A11" s="284">
        <v>4</v>
      </c>
      <c r="B11" s="211" t="s">
        <v>142</v>
      </c>
      <c r="C11" s="207" t="s">
        <v>177</v>
      </c>
      <c r="D11" s="207" t="s">
        <v>153</v>
      </c>
      <c r="E11" s="207" t="s">
        <v>158</v>
      </c>
      <c r="F11" s="207" t="s">
        <v>148</v>
      </c>
      <c r="G11" s="212" t="s">
        <v>206</v>
      </c>
      <c r="H11" s="211" t="s">
        <v>173</v>
      </c>
      <c r="I11" s="207" t="s">
        <v>197</v>
      </c>
      <c r="J11" s="207" t="s">
        <v>182</v>
      </c>
      <c r="K11" s="207" t="s">
        <v>187</v>
      </c>
      <c r="L11" s="212" t="s">
        <v>192</v>
      </c>
      <c r="M11" s="211" t="s">
        <v>169</v>
      </c>
      <c r="N11" s="207" t="s">
        <v>202</v>
      </c>
      <c r="O11" s="207" t="s">
        <v>163</v>
      </c>
      <c r="P11" s="207" t="s">
        <v>212</v>
      </c>
      <c r="Q11" s="212" t="s">
        <v>217</v>
      </c>
    </row>
    <row r="12" spans="1:17" ht="22.5" customHeight="1" thickBot="1">
      <c r="A12" s="266"/>
      <c r="B12" s="208" t="s">
        <v>111</v>
      </c>
      <c r="C12" s="209" t="s">
        <v>155</v>
      </c>
      <c r="D12" s="209" t="s">
        <v>102</v>
      </c>
      <c r="E12" s="209" t="s">
        <v>102</v>
      </c>
      <c r="F12" s="209" t="s">
        <v>104</v>
      </c>
      <c r="G12" s="210" t="s">
        <v>102</v>
      </c>
      <c r="H12" s="208" t="s">
        <v>105</v>
      </c>
      <c r="I12" s="209" t="s">
        <v>102</v>
      </c>
      <c r="J12" s="209" t="s">
        <v>107</v>
      </c>
      <c r="K12" s="209" t="s">
        <v>104</v>
      </c>
      <c r="L12" s="210" t="s">
        <v>110</v>
      </c>
      <c r="M12" s="208" t="s">
        <v>155</v>
      </c>
      <c r="N12" s="209" t="s">
        <v>107</v>
      </c>
      <c r="O12" s="209" t="s">
        <v>104</v>
      </c>
      <c r="P12" s="209" t="s">
        <v>111</v>
      </c>
      <c r="Q12" s="210" t="s">
        <v>113</v>
      </c>
    </row>
    <row r="13" spans="1:17" ht="22.5" customHeight="1">
      <c r="A13" s="284">
        <v>5</v>
      </c>
      <c r="B13" s="211" t="s">
        <v>143</v>
      </c>
      <c r="C13" s="207" t="s">
        <v>207</v>
      </c>
      <c r="D13" s="207" t="s">
        <v>154</v>
      </c>
      <c r="E13" s="207" t="s">
        <v>159</v>
      </c>
      <c r="F13" s="213" t="s">
        <v>164</v>
      </c>
      <c r="G13" s="236"/>
      <c r="H13" s="211" t="s">
        <v>174</v>
      </c>
      <c r="I13" s="207" t="s">
        <v>178</v>
      </c>
      <c r="J13" s="207" t="s">
        <v>183</v>
      </c>
      <c r="K13" s="207" t="s">
        <v>188</v>
      </c>
      <c r="L13" s="212" t="s">
        <v>193</v>
      </c>
      <c r="M13" s="211" t="s">
        <v>198</v>
      </c>
      <c r="N13" s="207" t="s">
        <v>203</v>
      </c>
      <c r="O13" s="207" t="s">
        <v>149</v>
      </c>
      <c r="P13" s="207" t="s">
        <v>213</v>
      </c>
      <c r="Q13" s="212" t="s">
        <v>218</v>
      </c>
    </row>
    <row r="14" spans="1:17" ht="22.5" customHeight="1" thickBot="1">
      <c r="A14" s="239"/>
      <c r="B14" s="214" t="s">
        <v>102</v>
      </c>
      <c r="C14" s="215" t="s">
        <v>104</v>
      </c>
      <c r="D14" s="215" t="s">
        <v>104</v>
      </c>
      <c r="E14" s="215" t="s">
        <v>111</v>
      </c>
      <c r="F14" s="216" t="s">
        <v>112</v>
      </c>
      <c r="G14" s="230"/>
      <c r="H14" s="214" t="s">
        <v>113</v>
      </c>
      <c r="I14" s="215" t="s">
        <v>104</v>
      </c>
      <c r="J14" s="215" t="s">
        <v>155</v>
      </c>
      <c r="K14" s="215" t="s">
        <v>111</v>
      </c>
      <c r="L14" s="217" t="s">
        <v>104</v>
      </c>
      <c r="M14" s="214" t="s">
        <v>104</v>
      </c>
      <c r="N14" s="215" t="s">
        <v>102</v>
      </c>
      <c r="O14" s="215" t="s">
        <v>102</v>
      </c>
      <c r="P14" s="215" t="s">
        <v>104</v>
      </c>
      <c r="Q14" s="217" t="s">
        <v>104</v>
      </c>
    </row>
    <row r="15" spans="1:17" s="197" customFormat="1" ht="22.5" customHeight="1">
      <c r="A15" s="196"/>
      <c r="B15" s="177"/>
      <c r="C15" s="177"/>
      <c r="D15" s="177"/>
      <c r="E15" s="177"/>
      <c r="F15" s="177"/>
      <c r="G15" s="176"/>
      <c r="H15" s="177"/>
      <c r="I15" s="177"/>
      <c r="J15" s="177"/>
      <c r="K15" s="177"/>
      <c r="L15" s="177"/>
      <c r="M15" s="177"/>
      <c r="N15" s="177"/>
      <c r="O15" s="177"/>
      <c r="P15" s="177"/>
      <c r="Q15" s="177"/>
    </row>
    <row r="16" spans="1:3" ht="39.75" customHeight="1" thickBot="1">
      <c r="A16" s="175" t="s">
        <v>5</v>
      </c>
      <c r="B16" s="240" t="s">
        <v>221</v>
      </c>
      <c r="C16" s="240"/>
    </row>
    <row r="17" spans="1:15" ht="37.5" customHeight="1">
      <c r="A17" s="245"/>
      <c r="B17" s="233" t="s">
        <v>69</v>
      </c>
      <c r="C17" s="234"/>
      <c r="D17" s="234"/>
      <c r="E17" s="234"/>
      <c r="F17" s="234"/>
      <c r="G17" s="234"/>
      <c r="H17" s="235"/>
      <c r="I17" s="233" t="s">
        <v>70</v>
      </c>
      <c r="J17" s="234"/>
      <c r="K17" s="234"/>
      <c r="L17" s="234"/>
      <c r="M17" s="234"/>
      <c r="N17" s="235"/>
      <c r="O17" s="178"/>
    </row>
    <row r="18" spans="1:15" ht="37.5" customHeight="1" thickBot="1">
      <c r="A18" s="232"/>
      <c r="B18" s="201" t="s">
        <v>346</v>
      </c>
      <c r="C18" s="202" t="s">
        <v>331</v>
      </c>
      <c r="D18" s="202" t="s">
        <v>332</v>
      </c>
      <c r="E18" s="202" t="s">
        <v>333</v>
      </c>
      <c r="F18" s="202" t="s">
        <v>334</v>
      </c>
      <c r="G18" s="202" t="s">
        <v>335</v>
      </c>
      <c r="H18" s="203" t="s">
        <v>336</v>
      </c>
      <c r="I18" s="201" t="s">
        <v>337</v>
      </c>
      <c r="J18" s="202" t="s">
        <v>338</v>
      </c>
      <c r="K18" s="202" t="s">
        <v>339</v>
      </c>
      <c r="L18" s="202" t="s">
        <v>340</v>
      </c>
      <c r="M18" s="202" t="s">
        <v>341</v>
      </c>
      <c r="N18" s="203" t="s">
        <v>342</v>
      </c>
      <c r="O18" s="179"/>
    </row>
    <row r="19" spans="1:15" ht="22.5" customHeight="1">
      <c r="A19" s="243">
        <v>1</v>
      </c>
      <c r="B19" s="204" t="s">
        <v>139</v>
      </c>
      <c r="C19" s="205" t="s">
        <v>224</v>
      </c>
      <c r="D19" s="205" t="s">
        <v>249</v>
      </c>
      <c r="E19" s="205" t="s">
        <v>233</v>
      </c>
      <c r="F19" s="205" t="s">
        <v>237</v>
      </c>
      <c r="G19" s="205" t="s">
        <v>242</v>
      </c>
      <c r="H19" s="206" t="s">
        <v>246</v>
      </c>
      <c r="I19" s="204" t="s">
        <v>140</v>
      </c>
      <c r="J19" s="205" t="s">
        <v>228</v>
      </c>
      <c r="K19" s="205" t="s">
        <v>252</v>
      </c>
      <c r="L19" s="205" t="s">
        <v>254</v>
      </c>
      <c r="M19" s="205" t="s">
        <v>256</v>
      </c>
      <c r="N19" s="206" t="s">
        <v>260</v>
      </c>
      <c r="O19" s="176"/>
    </row>
    <row r="20" spans="1:15" ht="22.5" customHeight="1">
      <c r="A20" s="244"/>
      <c r="B20" s="208" t="s">
        <v>104</v>
      </c>
      <c r="C20" s="209" t="s">
        <v>108</v>
      </c>
      <c r="D20" s="209" t="s">
        <v>111</v>
      </c>
      <c r="E20" s="209" t="s">
        <v>101</v>
      </c>
      <c r="F20" s="209" t="s">
        <v>115</v>
      </c>
      <c r="G20" s="209" t="s">
        <v>109</v>
      </c>
      <c r="H20" s="210" t="s">
        <v>103</v>
      </c>
      <c r="I20" s="218" t="s">
        <v>112</v>
      </c>
      <c r="J20" s="209" t="s">
        <v>113</v>
      </c>
      <c r="K20" s="219" t="s">
        <v>227</v>
      </c>
      <c r="L20" s="209" t="s">
        <v>113</v>
      </c>
      <c r="M20" s="209" t="s">
        <v>114</v>
      </c>
      <c r="N20" s="210" t="s">
        <v>103</v>
      </c>
      <c r="O20" s="177"/>
    </row>
    <row r="21" spans="1:15" ht="22.5" customHeight="1">
      <c r="A21" s="284">
        <v>2</v>
      </c>
      <c r="B21" s="211" t="s">
        <v>222</v>
      </c>
      <c r="C21" s="207" t="s">
        <v>225</v>
      </c>
      <c r="D21" s="207" t="s">
        <v>229</v>
      </c>
      <c r="E21" s="207" t="s">
        <v>234</v>
      </c>
      <c r="F21" s="207" t="s">
        <v>238</v>
      </c>
      <c r="G21" s="207" t="s">
        <v>243</v>
      </c>
      <c r="H21" s="212" t="s">
        <v>247</v>
      </c>
      <c r="I21" s="211" t="s">
        <v>175</v>
      </c>
      <c r="J21" s="207" t="s">
        <v>250</v>
      </c>
      <c r="K21" s="207" t="s">
        <v>199</v>
      </c>
      <c r="L21" s="207" t="s">
        <v>255</v>
      </c>
      <c r="M21" s="207" t="s">
        <v>212</v>
      </c>
      <c r="N21" s="212" t="s">
        <v>261</v>
      </c>
      <c r="O21" s="176"/>
    </row>
    <row r="22" spans="1:15" ht="22.5" customHeight="1">
      <c r="A22" s="266"/>
      <c r="B22" s="208" t="s">
        <v>155</v>
      </c>
      <c r="C22" s="209" t="s">
        <v>107</v>
      </c>
      <c r="D22" s="209" t="s">
        <v>102</v>
      </c>
      <c r="E22" s="209" t="s">
        <v>146</v>
      </c>
      <c r="F22" s="209" t="s">
        <v>104</v>
      </c>
      <c r="G22" s="209" t="s">
        <v>111</v>
      </c>
      <c r="H22" s="210" t="s">
        <v>113</v>
      </c>
      <c r="I22" s="218" t="s">
        <v>111</v>
      </c>
      <c r="J22" s="219" t="s">
        <v>102</v>
      </c>
      <c r="K22" s="219" t="s">
        <v>104</v>
      </c>
      <c r="L22" s="209" t="s">
        <v>103</v>
      </c>
      <c r="M22" s="209" t="s">
        <v>111</v>
      </c>
      <c r="N22" s="210" t="s">
        <v>111</v>
      </c>
      <c r="O22" s="177"/>
    </row>
    <row r="23" spans="1:15" ht="22.5" customHeight="1">
      <c r="A23" s="284">
        <v>3</v>
      </c>
      <c r="B23" s="211" t="s">
        <v>141</v>
      </c>
      <c r="C23" s="207" t="s">
        <v>142</v>
      </c>
      <c r="D23" s="207" t="s">
        <v>230</v>
      </c>
      <c r="E23" s="207" t="s">
        <v>235</v>
      </c>
      <c r="F23" s="207" t="s">
        <v>239</v>
      </c>
      <c r="G23" s="207" t="s">
        <v>244</v>
      </c>
      <c r="H23" s="212" t="s">
        <v>216</v>
      </c>
      <c r="I23" s="211" t="s">
        <v>204</v>
      </c>
      <c r="J23" s="207" t="s">
        <v>251</v>
      </c>
      <c r="K23" s="207" t="s">
        <v>197</v>
      </c>
      <c r="L23" s="207" t="s">
        <v>211</v>
      </c>
      <c r="M23" s="207" t="s">
        <v>257</v>
      </c>
      <c r="N23" s="212" t="s">
        <v>262</v>
      </c>
      <c r="O23" s="176"/>
    </row>
    <row r="24" spans="1:15" ht="22.5" customHeight="1">
      <c r="A24" s="266"/>
      <c r="B24" s="208" t="s">
        <v>106</v>
      </c>
      <c r="C24" s="209" t="s">
        <v>111</v>
      </c>
      <c r="D24" s="209" t="s">
        <v>107</v>
      </c>
      <c r="E24" s="209" t="s">
        <v>155</v>
      </c>
      <c r="F24" s="209" t="s">
        <v>155</v>
      </c>
      <c r="G24" s="209" t="s">
        <v>112</v>
      </c>
      <c r="H24" s="210" t="s">
        <v>102</v>
      </c>
      <c r="I24" s="208" t="s">
        <v>107</v>
      </c>
      <c r="J24" s="219" t="s">
        <v>107</v>
      </c>
      <c r="K24" s="219" t="s">
        <v>102</v>
      </c>
      <c r="L24" s="209" t="s">
        <v>102</v>
      </c>
      <c r="M24" s="209" t="s">
        <v>102</v>
      </c>
      <c r="N24" s="220" t="s">
        <v>110</v>
      </c>
      <c r="O24" s="177"/>
    </row>
    <row r="25" spans="1:15" ht="22.5" customHeight="1">
      <c r="A25" s="284">
        <v>4</v>
      </c>
      <c r="B25" s="211" t="s">
        <v>188</v>
      </c>
      <c r="C25" s="207" t="s">
        <v>226</v>
      </c>
      <c r="D25" s="207" t="s">
        <v>231</v>
      </c>
      <c r="E25" s="207" t="s">
        <v>159</v>
      </c>
      <c r="F25" s="207" t="s">
        <v>240</v>
      </c>
      <c r="G25" s="207" t="s">
        <v>245</v>
      </c>
      <c r="H25" s="212" t="s">
        <v>248</v>
      </c>
      <c r="I25" s="211" t="s">
        <v>149</v>
      </c>
      <c r="J25" s="207" t="s">
        <v>187</v>
      </c>
      <c r="K25" s="207" t="s">
        <v>355</v>
      </c>
      <c r="L25" s="207" t="s">
        <v>162</v>
      </c>
      <c r="M25" s="207" t="s">
        <v>258</v>
      </c>
      <c r="N25" s="212" t="s">
        <v>263</v>
      </c>
      <c r="O25" s="176"/>
    </row>
    <row r="26" spans="1:15" ht="22.5" customHeight="1">
      <c r="A26" s="266"/>
      <c r="B26" s="208" t="s">
        <v>111</v>
      </c>
      <c r="C26" s="209" t="s">
        <v>227</v>
      </c>
      <c r="D26" s="209" t="s">
        <v>114</v>
      </c>
      <c r="E26" s="209" t="s">
        <v>111</v>
      </c>
      <c r="F26" s="209" t="s">
        <v>113</v>
      </c>
      <c r="G26" s="219" t="s">
        <v>107</v>
      </c>
      <c r="H26" s="210" t="s">
        <v>104</v>
      </c>
      <c r="I26" s="218" t="s">
        <v>102</v>
      </c>
      <c r="J26" s="219" t="s">
        <v>104</v>
      </c>
      <c r="K26" s="219" t="s">
        <v>356</v>
      </c>
      <c r="L26" s="209" t="s">
        <v>101</v>
      </c>
      <c r="M26" s="209" t="s">
        <v>104</v>
      </c>
      <c r="N26" s="210" t="s">
        <v>112</v>
      </c>
      <c r="O26" s="177"/>
    </row>
    <row r="27" spans="1:15" ht="22.5" customHeight="1">
      <c r="A27" s="284">
        <v>5</v>
      </c>
      <c r="B27" s="211" t="s">
        <v>223</v>
      </c>
      <c r="C27" s="207" t="s">
        <v>236</v>
      </c>
      <c r="D27" s="207" t="s">
        <v>232</v>
      </c>
      <c r="E27" s="207" t="s">
        <v>208</v>
      </c>
      <c r="F27" s="207" t="s">
        <v>241</v>
      </c>
      <c r="G27" s="207" t="s">
        <v>148</v>
      </c>
      <c r="H27" s="212" t="s">
        <v>190</v>
      </c>
      <c r="I27" s="211" t="s">
        <v>213</v>
      </c>
      <c r="J27" s="207" t="s">
        <v>161</v>
      </c>
      <c r="K27" s="207" t="s">
        <v>253</v>
      </c>
      <c r="L27" s="207" t="s">
        <v>154</v>
      </c>
      <c r="M27" s="207" t="s">
        <v>259</v>
      </c>
      <c r="N27" s="212" t="s">
        <v>193</v>
      </c>
      <c r="O27" s="176"/>
    </row>
    <row r="28" spans="1:15" ht="22.5" customHeight="1" thickBot="1">
      <c r="A28" s="239"/>
      <c r="B28" s="214" t="s">
        <v>102</v>
      </c>
      <c r="C28" s="215" t="s">
        <v>104</v>
      </c>
      <c r="D28" s="215" t="s">
        <v>104</v>
      </c>
      <c r="E28" s="215" t="s">
        <v>209</v>
      </c>
      <c r="F28" s="215" t="s">
        <v>107</v>
      </c>
      <c r="G28" s="215" t="s">
        <v>104</v>
      </c>
      <c r="H28" s="217" t="s">
        <v>111</v>
      </c>
      <c r="I28" s="214" t="s">
        <v>104</v>
      </c>
      <c r="J28" s="215" t="s">
        <v>155</v>
      </c>
      <c r="K28" s="215" t="s">
        <v>111</v>
      </c>
      <c r="L28" s="215" t="s">
        <v>104</v>
      </c>
      <c r="M28" s="215" t="s">
        <v>146</v>
      </c>
      <c r="N28" s="217" t="s">
        <v>104</v>
      </c>
      <c r="O28" s="177"/>
    </row>
    <row r="29" ht="22.5" customHeight="1"/>
  </sheetData>
  <sheetProtection/>
  <mergeCells count="21">
    <mergeCell ref="M3:Q3"/>
    <mergeCell ref="G13:G14"/>
    <mergeCell ref="I17:N17"/>
    <mergeCell ref="B3:G3"/>
    <mergeCell ref="H3:L3"/>
    <mergeCell ref="A17:A18"/>
    <mergeCell ref="B17:H17"/>
    <mergeCell ref="A5:A6"/>
    <mergeCell ref="A7:A8"/>
    <mergeCell ref="A9:A10"/>
    <mergeCell ref="A11:A12"/>
    <mergeCell ref="A1:Q1"/>
    <mergeCell ref="A25:A26"/>
    <mergeCell ref="A27:A28"/>
    <mergeCell ref="B2:C2"/>
    <mergeCell ref="B16:C16"/>
    <mergeCell ref="A3:A4"/>
    <mergeCell ref="A19:A20"/>
    <mergeCell ref="A13:A14"/>
    <mergeCell ref="A21:A22"/>
    <mergeCell ref="A23:A2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29"/>
  <sheetViews>
    <sheetView view="pageBreakPreview" zoomScaleSheetLayoutView="100" workbookViewId="0" topLeftCell="A19">
      <selection activeCell="I25" sqref="I25"/>
    </sheetView>
  </sheetViews>
  <sheetFormatPr defaultColWidth="9.00390625" defaultRowHeight="27" customHeight="1"/>
  <cols>
    <col min="1" max="2" width="4.625" style="3" customWidth="1"/>
    <col min="3" max="3" width="10.625" style="3" customWidth="1"/>
    <col min="4" max="8" width="10.75390625" style="3" customWidth="1"/>
    <col min="9" max="11" width="5.375" style="3" customWidth="1"/>
    <col min="12" max="13" width="7.00390625" style="3" hidden="1" customWidth="1"/>
    <col min="14" max="14" width="7.125" style="3" hidden="1" customWidth="1"/>
    <col min="15" max="15" width="5.375" style="3" hidden="1" customWidth="1"/>
    <col min="16" max="16" width="5.375" style="3" customWidth="1"/>
    <col min="17" max="16384" width="9.00390625" style="3" customWidth="1"/>
  </cols>
  <sheetData>
    <row r="1" spans="1:16" s="1" customFormat="1" ht="27" customHeight="1" thickBot="1">
      <c r="A1" s="362" t="s">
        <v>5</v>
      </c>
      <c r="B1" s="362"/>
      <c r="C1" s="362" t="s">
        <v>14</v>
      </c>
      <c r="D1" s="362"/>
      <c r="E1" s="38" t="s">
        <v>116</v>
      </c>
      <c r="F1" s="127" t="s">
        <v>118</v>
      </c>
      <c r="G1" s="30"/>
      <c r="H1" s="30"/>
      <c r="I1" s="30"/>
      <c r="J1" s="30"/>
      <c r="K1" s="30"/>
      <c r="L1" s="3"/>
      <c r="M1" s="3"/>
      <c r="N1" s="3"/>
      <c r="O1" s="3"/>
      <c r="P1" s="3"/>
    </row>
    <row r="2" spans="1:16" ht="27" customHeight="1" thickBot="1">
      <c r="A2" s="353" t="s">
        <v>117</v>
      </c>
      <c r="B2" s="354"/>
      <c r="C2" s="198" t="s">
        <v>323</v>
      </c>
      <c r="D2" s="145" t="str">
        <f>IF(B3="","",B3)</f>
        <v>長崎女子商</v>
      </c>
      <c r="E2" s="146" t="str">
        <f>IF(B4="","",B4)</f>
        <v>高松商業Ａ</v>
      </c>
      <c r="F2" s="146" t="str">
        <f>IF(B5="","",B5)</f>
        <v>常翔学園</v>
      </c>
      <c r="G2" s="146" t="str">
        <f>IF(B6="","",B6)</f>
        <v>徳島市立Ｂ</v>
      </c>
      <c r="H2" s="147" t="str">
        <f>IF(B7="","",B7)</f>
        <v>岡山後楽館</v>
      </c>
      <c r="I2" s="334" t="s">
        <v>8</v>
      </c>
      <c r="J2" s="335"/>
      <c r="K2" s="94" t="s">
        <v>1</v>
      </c>
      <c r="L2" s="95" t="s">
        <v>2</v>
      </c>
      <c r="M2" s="31" t="s">
        <v>3</v>
      </c>
      <c r="N2" s="31" t="s">
        <v>7</v>
      </c>
      <c r="O2" s="31" t="s">
        <v>6</v>
      </c>
      <c r="P2" s="96" t="s">
        <v>0</v>
      </c>
    </row>
    <row r="3" spans="1:17" ht="27" customHeight="1">
      <c r="A3" s="83">
        <v>1</v>
      </c>
      <c r="B3" s="357" t="str">
        <f>IF('予選ﾘｰｸﾞ一覧'!F19="","",'予選ﾘｰｸﾞ一覧'!F19)</f>
        <v>長崎女子商</v>
      </c>
      <c r="C3" s="358"/>
      <c r="D3" s="140"/>
      <c r="E3" s="84" t="s">
        <v>358</v>
      </c>
      <c r="F3" s="84" t="s">
        <v>358</v>
      </c>
      <c r="G3" s="84" t="s">
        <v>358</v>
      </c>
      <c r="H3" s="84" t="s">
        <v>358</v>
      </c>
      <c r="I3" s="336" t="str">
        <f>IF(SUM(L3:O3)=0,"/",L3+N3&amp;"/"&amp;M3+O3)</f>
        <v>/</v>
      </c>
      <c r="J3" s="337"/>
      <c r="K3" s="86">
        <f>IF(SUM(L3:O3)=0,"",L3*2+M3+N3*2)</f>
      </c>
      <c r="L3" s="87">
        <f>IF(LEFT(D3,1)&gt;RIGHT(D3,1),1,0)+IF(LEFT(E3,1)&gt;RIGHT(E3,1),1,0)+IF(LEFT(F3,1)&gt;RIGHT(F3,1),1,0)+IF(LEFT(G3,1)&gt;RIGHT(G3,1),1,0)+IF(LEFT(H3,1)&gt;RIGHT(H3,1),1,0)</f>
        <v>0</v>
      </c>
      <c r="M3" s="88">
        <f>IF(LEFT(D3,1)&lt;RIGHT(D3,1),1,0)+IF(LEFT(E3,1)&lt;RIGHT(E3,1),1,0)+IF(LEFT(F3,1)&lt;RIGHT(F3,1),1,0)+IF(LEFT(G3,1)&lt;RIGHT(G3,1),1,0)+IF(LEFT(H3,1)&lt;RIGHT(H3,1),1,0)</f>
        <v>0</v>
      </c>
      <c r="N3" s="89">
        <f>IF(LEFT(H3,1)="W",1,0)+IF(LEFT(G3,1)="W",1,0)+IF(LEFT(F3,1)="W",1,0)+IF(LEFT(E3,1)="W",1,0)+IF(LEFT(D3,1)="W",1,0)</f>
        <v>0</v>
      </c>
      <c r="O3" s="89">
        <f>IF(LEFT(H3,1)="L",1,0)+IF(LEFT(G3,1)="L",1,0)+IF(LEFT(F3,1)="L",1,0)+IF(LEFT(E3,1)="L",1,0)+IF(LEFT(D3,1)="L",1,0)</f>
        <v>0</v>
      </c>
      <c r="P3" s="90">
        <f>IF(SUM(L3:O3)=0,"",RANK(K3,K3:K7,0))</f>
      </c>
      <c r="Q3" s="3" t="str">
        <f>B3</f>
        <v>長崎女子商</v>
      </c>
    </row>
    <row r="4" spans="1:17" ht="27" customHeight="1">
      <c r="A4" s="4">
        <v>2</v>
      </c>
      <c r="B4" s="351" t="str">
        <f>IF('予選ﾘｰｸﾞ一覧'!F21="","",'予選ﾘｰｸﾞ一覧'!F21)</f>
        <v>高松商業Ａ</v>
      </c>
      <c r="C4" s="352"/>
      <c r="D4" s="141" t="str">
        <f>IF(LEFT(E3,1)="W","L W/O",IF(LEFT(E3,1)="L","W W/O",IF(E3="-","-",RIGHT(E3,1)&amp;"-"&amp;LEFT(E3,1))))</f>
        <v>-</v>
      </c>
      <c r="E4" s="12"/>
      <c r="F4" s="11" t="s">
        <v>358</v>
      </c>
      <c r="G4" s="11" t="s">
        <v>358</v>
      </c>
      <c r="H4" s="11" t="s">
        <v>358</v>
      </c>
      <c r="I4" s="338" t="str">
        <f>IF(SUM(L4:O4)=0,"/",L4+N4&amp;"/"&amp;M4+O4)</f>
        <v>/</v>
      </c>
      <c r="J4" s="339"/>
      <c r="K4" s="14">
        <f>IF(SUM(L4:O4)=0,"",L4*2+M4+N4*2)</f>
      </c>
      <c r="L4" s="19">
        <f>IF(LEFT(D4,1)&gt;RIGHT(D4,1),1,0)+IF(LEFT(E4,1)&gt;RIGHT(E4,1),1,0)+IF(LEFT(F4,1)&gt;RIGHT(F4,1),1,0)+IF(LEFT(G4,1)&gt;RIGHT(G4,1),1,0)+IF(LEFT(H4,1)&gt;RIGHT(H4,1),1,0)</f>
        <v>0</v>
      </c>
      <c r="M4" s="20">
        <f>IF(LEFT(D4,1)&lt;RIGHT(D4,1),1,0)+IF(LEFT(E4,1)&lt;RIGHT(E4,1),1,0)+IF(LEFT(F4,1)&lt;RIGHT(F4,1),1,0)+IF(LEFT(G4,1)&lt;RIGHT(G4,1),1,0)+IF(LEFT(H4,1)&lt;RIGHT(H4,1),1,0)</f>
        <v>0</v>
      </c>
      <c r="N4" s="21">
        <f>IF(LEFT(H4,1)="W",1,0)+IF(LEFT(G4,1)="W",1,0)+IF(LEFT(F4,1)="W",1,0)+IF(LEFT(E4,1)="W",1,0)+IF(LEFT(D4,1)="W",1,0)</f>
        <v>0</v>
      </c>
      <c r="O4" s="21">
        <f>IF(LEFT(H4,1)="L",1,0)+IF(LEFT(G4,1)="L",1,0)+IF(LEFT(F4,1)="L",1,0)+IF(LEFT(E4,1)="L",1,0)+IF(LEFT(D4,1)="L",1,0)</f>
        <v>0</v>
      </c>
      <c r="P4" s="15">
        <f>IF(SUM(L4:O4)=0,"",RANK(K4,K3:K7,0))</f>
      </c>
      <c r="Q4" s="3" t="str">
        <f>B4</f>
        <v>高松商業Ａ</v>
      </c>
    </row>
    <row r="5" spans="1:17" ht="27" customHeight="1">
      <c r="A5" s="4">
        <v>3</v>
      </c>
      <c r="B5" s="351" t="str">
        <f>IF('予選ﾘｰｸﾞ一覧'!F23="","",'予選ﾘｰｸﾞ一覧'!F23)</f>
        <v>常翔学園</v>
      </c>
      <c r="C5" s="361"/>
      <c r="D5" s="141" t="str">
        <f>IF(LEFT(F3,1)="W","L W/O",IF(LEFT(F3,1)="L","W W/O",IF(F3="-","-",RIGHT(F3,1)&amp;"-"&amp;LEFT(F3,1))))</f>
        <v>-</v>
      </c>
      <c r="E5" s="142" t="str">
        <f>IF(LEFT(F4,1)="W","L W/O",IF(LEFT(F4,1)="L","W W/O",IF(F4="-","-",RIGHT(F4,1)&amp;"-"&amp;LEFT(F4,1))))</f>
        <v>-</v>
      </c>
      <c r="F5" s="12"/>
      <c r="G5" s="11" t="s">
        <v>358</v>
      </c>
      <c r="H5" s="11" t="s">
        <v>358</v>
      </c>
      <c r="I5" s="338" t="str">
        <f>IF(SUM(L5:O5)=0,"/",L5+N5&amp;"/"&amp;M5+O5)</f>
        <v>/</v>
      </c>
      <c r="J5" s="339"/>
      <c r="K5" s="14">
        <f>IF(SUM(L5:O5)=0,"",L5*2+M5+N5*2)</f>
      </c>
      <c r="L5" s="19">
        <f>IF(LEFT(D5,1)&gt;RIGHT(D5,1),1,0)+IF(LEFT(E5,1)&gt;RIGHT(E5,1),1,0)+IF(LEFT(F5,1)&gt;RIGHT(F5,1),1,0)+IF(LEFT(G5,1)&gt;RIGHT(G5,1),1,0)+IF(LEFT(H5,1)&gt;RIGHT(H5,1),1,0)</f>
        <v>0</v>
      </c>
      <c r="M5" s="20">
        <f>IF(LEFT(D5,1)&lt;RIGHT(D5,1),1,0)+IF(LEFT(E5,1)&lt;RIGHT(E5,1),1,0)+IF(LEFT(F5,1)&lt;RIGHT(F5,1),1,0)+IF(LEFT(G5,1)&lt;RIGHT(G5,1),1,0)+IF(LEFT(H5,1)&lt;RIGHT(H5,1),1,0)</f>
        <v>0</v>
      </c>
      <c r="N5" s="21">
        <f>IF(LEFT(H5,1)="W",1,0)+IF(LEFT(G5,1)="W",1,0)+IF(LEFT(F5,1)="W",1,0)+IF(LEFT(E5,1)="W",1,0)+IF(LEFT(D5,1)="W",1,0)</f>
        <v>0</v>
      </c>
      <c r="O5" s="21">
        <f>IF(LEFT(H5,1)="L",1,0)+IF(LEFT(G5,1)="L",1,0)+IF(LEFT(F5,1)="L",1,0)+IF(LEFT(E5,1)="L",1,0)+IF(LEFT(D5,1)="L",1,0)</f>
        <v>0</v>
      </c>
      <c r="P5" s="15">
        <f>IF(SUM(L5:O5)=0,"",RANK(K5,K3:K7,0))</f>
      </c>
      <c r="Q5" s="3" t="str">
        <f>B5</f>
        <v>常翔学園</v>
      </c>
    </row>
    <row r="6" spans="1:17" ht="27" customHeight="1">
      <c r="A6" s="4">
        <v>4</v>
      </c>
      <c r="B6" s="351" t="str">
        <f>IF('予選ﾘｰｸﾞ一覧'!F25="","",'予選ﾘｰｸﾞ一覧'!F25)</f>
        <v>徳島市立Ｂ</v>
      </c>
      <c r="C6" s="361"/>
      <c r="D6" s="141" t="str">
        <f>IF(LEFT(G3,1)="W","L W/O",IF(LEFT(G3,1)="L","W W/O",IF(G3="-","-",RIGHT(G3,1)&amp;"-"&amp;LEFT(G3,1))))</f>
        <v>-</v>
      </c>
      <c r="E6" s="142" t="str">
        <f>IF(LEFT(G4,1)="W","L W/O",IF(LEFT(G4,1)="L","W W/O",IF(G4="-","-",RIGHT(G4,1)&amp;"-"&amp;LEFT(G4,1))))</f>
        <v>-</v>
      </c>
      <c r="F6" s="142" t="str">
        <f>IF(LEFT(G5,1)="W","L W/O",IF(LEFT(G5,1)="L","W W/O",IF(G5="-","-",RIGHT(G5,1)&amp;"-"&amp;LEFT(G5,1))))</f>
        <v>-</v>
      </c>
      <c r="G6" s="12"/>
      <c r="H6" s="11" t="s">
        <v>358</v>
      </c>
      <c r="I6" s="338" t="str">
        <f>IF(SUM(L6:O6)=0,"/",L6+N6&amp;"/"&amp;M6+O6)</f>
        <v>/</v>
      </c>
      <c r="J6" s="339"/>
      <c r="K6" s="14">
        <f>IF(SUM(L6:O6)=0,"",L6*2+M6+N6*2)</f>
      </c>
      <c r="L6" s="19">
        <f>IF(LEFT(D6,1)&gt;RIGHT(D6,1),1,0)+IF(LEFT(E6,1)&gt;RIGHT(E6,1),1,0)+IF(LEFT(F6,1)&gt;RIGHT(F6,1),1,0)+IF(LEFT(G6,1)&gt;RIGHT(G6,1),1,0)+IF(LEFT(H6,1)&gt;RIGHT(H6,1),1,0)</f>
        <v>0</v>
      </c>
      <c r="M6" s="20">
        <f>IF(LEFT(D6,1)&lt;RIGHT(D6,1),1,0)+IF(LEFT(E6,1)&lt;RIGHT(E6,1),1,0)+IF(LEFT(F6,1)&lt;RIGHT(F6,1),1,0)+IF(LEFT(G6,1)&lt;RIGHT(G6,1),1,0)+IF(LEFT(H6,1)&lt;RIGHT(H6,1),1,0)</f>
        <v>0</v>
      </c>
      <c r="N6" s="21">
        <f>IF(LEFT(H6,1)="W",1,0)+IF(LEFT(G6,1)="W",1,0)+IF(LEFT(F6,1)="W",1,0)+IF(LEFT(E6,1)="W",1,0)+IF(LEFT(D6,1)="W",1,0)</f>
        <v>0</v>
      </c>
      <c r="O6" s="21">
        <f>IF(LEFT(H6,1)="L",1,0)+IF(LEFT(G6,1)="L",1,0)+IF(LEFT(F6,1)="L",1,0)+IF(LEFT(E6,1)="L",1,0)+IF(LEFT(D6,1)="L",1,0)</f>
        <v>0</v>
      </c>
      <c r="P6" s="15">
        <f>IF(SUM(L6:O6)=0,"",RANK(K6,K3:K7,0))</f>
      </c>
      <c r="Q6" s="3" t="str">
        <f>B6</f>
        <v>徳島市立Ｂ</v>
      </c>
    </row>
    <row r="7" spans="1:17" ht="27" customHeight="1" thickBot="1">
      <c r="A7" s="5">
        <v>5</v>
      </c>
      <c r="B7" s="355" t="str">
        <f>IF('予選ﾘｰｸﾞ一覧'!F27="","",'予選ﾘｰｸﾞ一覧'!F27)</f>
        <v>岡山後楽館</v>
      </c>
      <c r="C7" s="356"/>
      <c r="D7" s="143" t="str">
        <f>IF(LEFT(H3,1)="W","L W/O",IF(LEFT(H3,1)="L","W W/O",IF(H3="-","-",RIGHT(H3,1)&amp;"-"&amp;LEFT(H3,1))))</f>
        <v>-</v>
      </c>
      <c r="E7" s="144" t="str">
        <f>IF(LEFT(H4,1)="W","L W/O",IF(LEFT(H4,1)="L","W W/O",IF(H4="-","-",RIGHT(H4,1)&amp;"-"&amp;LEFT(H4,1))))</f>
        <v>-</v>
      </c>
      <c r="F7" s="144" t="str">
        <f>IF(LEFT(H5,1)="W","L W/O",IF(LEFT(H5,1)="L","W W/O",IF(H5="-","-",RIGHT(H5,1)&amp;"-"&amp;LEFT(H5,1))))</f>
        <v>-</v>
      </c>
      <c r="G7" s="144" t="str">
        <f>IF(LEFT(H6,1)="W","L W/O",IF(LEFT(H6,1)="L","W W/O",IF(H6="-","-",RIGHT(H6,1)&amp;"-"&amp;LEFT(H6,1))))</f>
        <v>-</v>
      </c>
      <c r="H7" s="13"/>
      <c r="I7" s="342" t="str">
        <f>IF(SUM(L7:O7)=0,"/",L7+N7&amp;"/"&amp;M7+O7)</f>
        <v>/</v>
      </c>
      <c r="J7" s="346"/>
      <c r="K7" s="16">
        <f>IF(SUM(L7:O7)=0,"",L7*2+M7+N7*2)</f>
      </c>
      <c r="L7" s="23">
        <f>IF(LEFT(D7,1)&gt;RIGHT(D7,1),1,0)+IF(LEFT(E7,1)&gt;RIGHT(E7,1),1,0)+IF(LEFT(F7,1)&gt;RIGHT(F7,1),1,0)+IF(LEFT(G7,1)&gt;RIGHT(G7,1),1,0)+IF(LEFT(H7,1)&gt;RIGHT(H7,1),1,0)</f>
        <v>0</v>
      </c>
      <c r="M7" s="246">
        <f>IF(LEFT(D7,1)&lt;RIGHT(D7,1),1,0)+IF(LEFT(E7,1)&lt;RIGHT(E7,1),1,0)+IF(LEFT(F7,1)&lt;RIGHT(F7,1),1,0)+IF(LEFT(G7,1)&lt;RIGHT(G7,1),1,0)+IF(LEFT(H7,1)&lt;RIGHT(H7,1),1,0)</f>
        <v>0</v>
      </c>
      <c r="N7" s="25">
        <f>IF(LEFT(H7,1)="W",1,0)+IF(LEFT(G7,1)="W",1,0)+IF(LEFT(F7,1)="W",1,0)+IF(LEFT(E7,1)="W",1,0)+IF(LEFT(D7,1)="W",1,0)</f>
        <v>0</v>
      </c>
      <c r="O7" s="25">
        <f>IF(LEFT(H7,1)="L",1,0)+IF(LEFT(G7,1)="L",1,0)+IF(LEFT(F7,1)="L",1,0)+IF(LEFT(E7,1)="L",1,0)+IF(LEFT(D7,1)="L",1,0)</f>
        <v>0</v>
      </c>
      <c r="P7" s="17">
        <f>IF(SUM(L7:O7)=0,"",RANK(K7,K3:K7,0))</f>
      </c>
      <c r="Q7" s="3" t="str">
        <f>B7</f>
        <v>岡山後楽館</v>
      </c>
    </row>
    <row r="8" spans="1:16" ht="27" customHeight="1" thickBot="1">
      <c r="A8" s="9"/>
      <c r="B8" s="27"/>
      <c r="C8" s="139"/>
      <c r="D8" s="139"/>
      <c r="E8" s="139"/>
      <c r="F8" s="139"/>
      <c r="G8" s="139"/>
      <c r="H8" s="139"/>
      <c r="I8" s="9"/>
      <c r="J8" s="9"/>
      <c r="K8" s="9"/>
      <c r="L8" s="10"/>
      <c r="M8" s="247"/>
      <c r="N8" s="10"/>
      <c r="O8" s="10"/>
      <c r="P8" s="6"/>
    </row>
    <row r="9" spans="1:17" ht="27" customHeight="1" thickBot="1">
      <c r="A9" s="353" t="s">
        <v>131</v>
      </c>
      <c r="B9" s="354"/>
      <c r="C9" s="198" t="s">
        <v>264</v>
      </c>
      <c r="D9" s="145" t="str">
        <f>IF(B10="","",B10)</f>
        <v>和歌山商業</v>
      </c>
      <c r="E9" s="146" t="str">
        <f>IF(B11="","",B11)</f>
        <v>宇和島東Ａ</v>
      </c>
      <c r="F9" s="146" t="str">
        <f>IF(B12="","",B12)</f>
        <v>明石西</v>
      </c>
      <c r="G9" s="146" t="str">
        <f>IF(B13="","",B13)</f>
        <v>岡山東商</v>
      </c>
      <c r="H9" s="147" t="str">
        <f>IF(B14="","",B14)</f>
        <v>高松中央Ｂ</v>
      </c>
      <c r="I9" s="334" t="s">
        <v>8</v>
      </c>
      <c r="J9" s="335"/>
      <c r="K9" s="94" t="s">
        <v>1</v>
      </c>
      <c r="L9" s="95" t="s">
        <v>2</v>
      </c>
      <c r="M9" s="31" t="s">
        <v>3</v>
      </c>
      <c r="N9" s="31" t="s">
        <v>7</v>
      </c>
      <c r="O9" s="31" t="s">
        <v>6</v>
      </c>
      <c r="P9" s="96" t="s">
        <v>0</v>
      </c>
      <c r="Q9" s="8"/>
    </row>
    <row r="10" spans="1:17" s="8" customFormat="1" ht="27" customHeight="1">
      <c r="A10" s="83">
        <v>1</v>
      </c>
      <c r="B10" s="357" t="str">
        <f>IF('予選ﾘｰｸﾞ一覧'!G19="","",'予選ﾘｰｸﾞ一覧'!G19)</f>
        <v>和歌山商業</v>
      </c>
      <c r="C10" s="358"/>
      <c r="D10" s="140"/>
      <c r="E10" s="84" t="s">
        <v>358</v>
      </c>
      <c r="F10" s="84" t="s">
        <v>358</v>
      </c>
      <c r="G10" s="84" t="s">
        <v>358</v>
      </c>
      <c r="H10" s="84" t="s">
        <v>358</v>
      </c>
      <c r="I10" s="347" t="str">
        <f>IF(SUM(L10:O10)=0,"/",L10+N10&amp;"/"&amp;M10+O10)</f>
        <v>/</v>
      </c>
      <c r="J10" s="337"/>
      <c r="K10" s="264">
        <f>IF(SUM(L10:O10)=0,"",L10*2+M10+N10*2)</f>
      </c>
      <c r="L10" s="265">
        <f>IF(LEFT(D10,1)&gt;RIGHT(D10,1),1,0)+IF(LEFT(E10,1)&gt;RIGHT(E10,1),1,0)+IF(LEFT(F10,1)&gt;RIGHT(F10,1),1,0)+IF(LEFT(G10,1)&gt;RIGHT(G10,1),1,0)+IF(LEFT(H10,1)&gt;RIGHT(H10,1),1,0)</f>
        <v>0</v>
      </c>
      <c r="M10" s="267">
        <f>IF(LEFT(D10,1)&lt;RIGHT(D10,1),1,0)+IF(LEFT(E10,1)&lt;RIGHT(E10,1),1,0)+IF(LEFT(F10,1)&lt;RIGHT(F10,1),1,0)+IF(LEFT(G10,1)&lt;RIGHT(G10,1),1,0)+IF(LEFT(H10,1)&lt;RIGHT(H10,1),1,0)</f>
        <v>0</v>
      </c>
      <c r="N10" s="268">
        <f>IF(LEFT(H10,1)="W",1,0)+IF(LEFT(G10,1)="W",1,0)+IF(LEFT(F10,1)="W",1,0)+IF(LEFT(E10,1)="W",1,0)+IF(LEFT(D10,1)="W",1,0)</f>
        <v>0</v>
      </c>
      <c r="O10" s="268">
        <f>IF(LEFT(H10,1)="L",1,0)+IF(LEFT(G10,1)="L",1,0)+IF(LEFT(F10,1)="L",1,0)+IF(LEFT(E10,1)="L",1,0)+IF(LEFT(D10,1)="L",1,0)</f>
        <v>0</v>
      </c>
      <c r="P10" s="269">
        <f>IF(SUM(L10:O10)=0,"",RANK(K10,$K$10:$K$14,0))</f>
      </c>
      <c r="Q10" s="8" t="str">
        <f>B10</f>
        <v>和歌山商業</v>
      </c>
    </row>
    <row r="11" spans="1:17" ht="27" customHeight="1">
      <c r="A11" s="4">
        <v>2</v>
      </c>
      <c r="B11" s="351" t="str">
        <f>IF('予選ﾘｰｸﾞ一覧'!G21="","",'予選ﾘｰｸﾞ一覧'!G21)</f>
        <v>宇和島東Ａ</v>
      </c>
      <c r="C11" s="352"/>
      <c r="D11" s="141" t="str">
        <f>IF(LEFT(E10,1)="W","L W/O",IF(LEFT(E10,1)="L","W W/O",IF(E10="-","-",RIGHT(E10,1)&amp;"-"&amp;LEFT(E10,1))))</f>
        <v>-</v>
      </c>
      <c r="E11" s="12"/>
      <c r="F11" s="11" t="s">
        <v>358</v>
      </c>
      <c r="G11" s="11" t="s">
        <v>358</v>
      </c>
      <c r="H11" s="11" t="s">
        <v>358</v>
      </c>
      <c r="I11" s="340" t="str">
        <f>IF(SUM(L11:O11)=0,"/",L11+N11&amp;"/"&amp;M11+O11)</f>
        <v>/</v>
      </c>
      <c r="J11" s="341"/>
      <c r="K11" s="271">
        <f>IF(SUM(L11:O11)=0,"",L11*2+M11+N11*2)</f>
      </c>
      <c r="L11" s="19">
        <f>IF(LEFT(D11,1)&gt;RIGHT(D11,1),1,0)+IF(LEFT(E11,1)&gt;RIGHT(E11,1),1,0)+IF(LEFT(F11,1)&gt;RIGHT(F11,1),1,0)+IF(LEFT(G11,1)&gt;RIGHT(G11,1),1,0)+IF(LEFT(H11,1)&gt;RIGHT(H11,1),1,0)</f>
        <v>0</v>
      </c>
      <c r="M11" s="20">
        <f>IF(LEFT(D11,1)&lt;RIGHT(D11,1),1,0)+IF(LEFT(E11,1)&lt;RIGHT(E11,1),1,0)+IF(LEFT(F11,1)&lt;RIGHT(F11,1),1,0)+IF(LEFT(G11,1)&lt;RIGHT(G11,1),1,0)+IF(LEFT(H11,1)&lt;RIGHT(H11,1),1,0)</f>
        <v>0</v>
      </c>
      <c r="N11" s="21">
        <f>IF(LEFT(H11,1)="W",1,0)+IF(LEFT(G11,1)="W",1,0)+IF(LEFT(F11,1)="W",1,0)+IF(LEFT(E11,1)="W",1,0)+IF(LEFT(D11,1)="W",1,0)</f>
        <v>0</v>
      </c>
      <c r="O11" s="21">
        <f>IF(LEFT(H11,1)="L",1,0)+IF(LEFT(G11,1)="L",1,0)+IF(LEFT(F11,1)="L",1,0)+IF(LEFT(E11,1)="L",1,0)+IF(LEFT(D11,1)="L",1,0)</f>
        <v>0</v>
      </c>
      <c r="P11" s="15">
        <f>IF(SUM(L11:O11)=0,"",RANK(K11,$K$10:$K$14,0))</f>
      </c>
      <c r="Q11" s="3" t="str">
        <f>B11</f>
        <v>宇和島東Ａ</v>
      </c>
    </row>
    <row r="12" spans="1:17" ht="27" customHeight="1">
      <c r="A12" s="4">
        <v>3</v>
      </c>
      <c r="B12" s="351" t="str">
        <f>IF('予選ﾘｰｸﾞ一覧'!G23="","",'予選ﾘｰｸﾞ一覧'!G23)</f>
        <v>明石西</v>
      </c>
      <c r="C12" s="352"/>
      <c r="D12" s="141" t="str">
        <f>IF(LEFT(F10,1)="W","L W/O",IF(LEFT(F10,1)="L","W W/O",IF(F10="-","-",RIGHT(F10,1)&amp;"-"&amp;LEFT(F10,1))))</f>
        <v>-</v>
      </c>
      <c r="E12" s="142" t="str">
        <f>IF(LEFT(F11,1)="W","L W/O",IF(LEFT(F11,1)="L","W W/O",IF(F11="-","-",RIGHT(F11,1)&amp;"-"&amp;LEFT(F11,1))))</f>
        <v>-</v>
      </c>
      <c r="F12" s="12"/>
      <c r="G12" s="11" t="s">
        <v>358</v>
      </c>
      <c r="H12" s="11" t="s">
        <v>358</v>
      </c>
      <c r="I12" s="340" t="str">
        <f>IF(SUM(L12:O12)=0,"/",L12+N12&amp;"/"&amp;M12+O12)</f>
        <v>/</v>
      </c>
      <c r="J12" s="341"/>
      <c r="K12" s="271">
        <f>IF(SUM(L12:O12)=0,"",L12*2+M12+N12*2)</f>
      </c>
      <c r="L12" s="19">
        <f>IF(LEFT(D12,1)&gt;RIGHT(D12,1),1,0)+IF(LEFT(E12,1)&gt;RIGHT(E12,1),1,0)+IF(LEFT(F12,1)&gt;RIGHT(F12,1),1,0)+IF(LEFT(G12,1)&gt;RIGHT(G12,1),1,0)+IF(LEFT(H12,1)&gt;RIGHT(H12,1),1,0)</f>
        <v>0</v>
      </c>
      <c r="M12" s="20">
        <f>IF(LEFT(D12,1)&lt;RIGHT(D12,1),1,0)+IF(LEFT(E12,1)&lt;RIGHT(E12,1),1,0)+IF(LEFT(F12,1)&lt;RIGHT(F12,1),1,0)+IF(LEFT(G12,1)&lt;RIGHT(G12,1),1,0)+IF(LEFT(H12,1)&lt;RIGHT(H12,1),1,0)</f>
        <v>0</v>
      </c>
      <c r="N12" s="21">
        <f>IF(LEFT(H12,1)="W",1,0)+IF(LEFT(G12,1)="W",1,0)+IF(LEFT(F12,1)="W",1,0)+IF(LEFT(E12,1)="W",1,0)+IF(LEFT(D12,1)="W",1,0)</f>
        <v>0</v>
      </c>
      <c r="O12" s="21">
        <f>IF(LEFT(H12,1)="L",1,0)+IF(LEFT(G12,1)="L",1,0)+IF(LEFT(F12,1)="L",1,0)+IF(LEFT(E12,1)="L",1,0)+IF(LEFT(D12,1)="L",1,0)</f>
        <v>0</v>
      </c>
      <c r="P12" s="15">
        <f>IF(SUM(L12:O12)=0,"",RANK(K12,$K$10:$K$14,0))</f>
      </c>
      <c r="Q12" s="3" t="str">
        <f>B12</f>
        <v>明石西</v>
      </c>
    </row>
    <row r="13" spans="1:17" ht="27" customHeight="1">
      <c r="A13" s="4">
        <v>4</v>
      </c>
      <c r="B13" s="351" t="str">
        <f>IF('予選ﾘｰｸﾞ一覧'!G25="","",'予選ﾘｰｸﾞ一覧'!G25)</f>
        <v>岡山東商</v>
      </c>
      <c r="C13" s="352"/>
      <c r="D13" s="141" t="str">
        <f>IF(LEFT(G10,1)="W","L W/O",IF(LEFT(G10,1)="L","W W/O",IF(G10="-","-",RIGHT(G10,1)&amp;"-"&amp;LEFT(G10,1))))</f>
        <v>-</v>
      </c>
      <c r="E13" s="142" t="str">
        <f>IF(LEFT(G11,1)="W","L W/O",IF(LEFT(G11,1)="L","W W/O",IF(G11="-","-",RIGHT(G11,1)&amp;"-"&amp;LEFT(G11,1))))</f>
        <v>-</v>
      </c>
      <c r="F13" s="142" t="str">
        <f>IF(LEFT(G12,1)="W","L W/O",IF(LEFT(G12,1)="L","W W/O",IF(G12="-","-",RIGHT(G12,1)&amp;"-"&amp;LEFT(G12,1))))</f>
        <v>-</v>
      </c>
      <c r="G13" s="12"/>
      <c r="H13" s="11" t="s">
        <v>358</v>
      </c>
      <c r="I13" s="338" t="str">
        <f>IF(SUM(L13:O13)=0,"/",L13+N13&amp;"/"&amp;M13+O13)</f>
        <v>/</v>
      </c>
      <c r="J13" s="339"/>
      <c r="K13" s="14">
        <f>IF(SUM(L13:O13)=0,"",L13*2+M13+N13*2)</f>
      </c>
      <c r="L13" s="19">
        <f>IF(LEFT(D13,1)&gt;RIGHT(D13,1),1,0)+IF(LEFT(E13,1)&gt;RIGHT(E13,1),1,0)+IF(LEFT(F13,1)&gt;RIGHT(F13,1),1,0)+IF(LEFT(G13,1)&gt;RIGHT(G13,1),1,0)+IF(LEFT(H13,1)&gt;RIGHT(H13,1),1,0)</f>
        <v>0</v>
      </c>
      <c r="M13" s="20">
        <f>IF(LEFT(D13,1)&lt;RIGHT(D13,1),1,0)+IF(LEFT(E13,1)&lt;RIGHT(E13,1),1,0)+IF(LEFT(F13,1)&lt;RIGHT(F13,1),1,0)+IF(LEFT(G13,1)&lt;RIGHT(G13,1),1,0)+IF(LEFT(H13,1)&lt;RIGHT(H13,1),1,0)</f>
        <v>0</v>
      </c>
      <c r="N13" s="251">
        <f>IF(LEFT(H13,1)="W",1,0)+IF(LEFT(G13,1)="W",1,0)+IF(LEFT(F13,1)="W",1,0)+IF(LEFT(E13,1)="W",1,0)+IF(LEFT(D13,1)="W",1,0)</f>
        <v>0</v>
      </c>
      <c r="O13" s="251">
        <f>IF(LEFT(H13,1)="L",1,0)+IF(LEFT(G13,1)="L",1,0)+IF(LEFT(F13,1)="L",1,0)+IF(LEFT(E13,1)="L",1,0)+IF(LEFT(D13,1)="L",1,0)</f>
        <v>0</v>
      </c>
      <c r="P13" s="15">
        <f>IF(SUM(L13:O13)=0,"",RANK(K13,$K$10:$K$14,0))</f>
      </c>
      <c r="Q13" s="3" t="str">
        <f>B13</f>
        <v>岡山東商</v>
      </c>
    </row>
    <row r="14" spans="1:17" ht="27" customHeight="1" thickBot="1">
      <c r="A14" s="5">
        <v>5</v>
      </c>
      <c r="B14" s="355" t="str">
        <f>IF('予選ﾘｰｸﾞ一覧'!G27="","",'予選ﾘｰｸﾞ一覧'!G27)</f>
        <v>高松中央Ｂ</v>
      </c>
      <c r="C14" s="356"/>
      <c r="D14" s="143" t="str">
        <f>IF(LEFT(H10,1)="W","L W/O",IF(LEFT(H10,1)="L","W W/O",IF(H10="-","-",RIGHT(H10,1)&amp;"-"&amp;LEFT(H10,1))))</f>
        <v>-</v>
      </c>
      <c r="E14" s="144" t="str">
        <f>IF(LEFT(H11,1)="W","L W/O",IF(LEFT(H11,1)="L","W W/O",IF(H11="-","-",RIGHT(H11,1)&amp;"-"&amp;LEFT(H11,1))))</f>
        <v>-</v>
      </c>
      <c r="F14" s="144" t="str">
        <f>IF(LEFT(H12,1)="W","L W/O",IF(LEFT(H12,1)="L","W W/O",IF(H12="-","-",RIGHT(H12,1)&amp;"-"&amp;LEFT(H12,1))))</f>
        <v>-</v>
      </c>
      <c r="G14" s="144" t="str">
        <f>IF(LEFT(H13,1)="W","L W/O",IF(LEFT(H13,1)="L","W W/O",IF(H13="-","-",RIGHT(H13,1)&amp;"-"&amp;LEFT(H13,1))))</f>
        <v>-</v>
      </c>
      <c r="H14" s="13"/>
      <c r="I14" s="342" t="str">
        <f>IF(SUM(L14:O14)=0,"/",L14+N14&amp;"/"&amp;M14+O14)</f>
        <v>/</v>
      </c>
      <c r="J14" s="343"/>
      <c r="K14" s="16">
        <f>IF(SUM(L14:O14)=0,"",L14*2+M14+N14*2)</f>
      </c>
      <c r="L14" s="23">
        <f>IF(LEFT(D14,1)&gt;RIGHT(D14,1),1,0)+IF(LEFT(E14,1)&gt;RIGHT(E14,1),1,0)+IF(LEFT(F14,1)&gt;RIGHT(F14,1),1,0)+IF(LEFT(G14,1)&gt;RIGHT(G14,1),1,0)+IF(LEFT(H14,1)&gt;RIGHT(H14,1),1,0)</f>
        <v>0</v>
      </c>
      <c r="M14" s="24">
        <f>IF(LEFT(D14,1)&lt;RIGHT(D14,1),1,0)+IF(LEFT(E14,1)&lt;RIGHT(E14,1),1,0)+IF(LEFT(F14,1)&lt;RIGHT(F14,1),1,0)+IF(LEFT(G14,1)&lt;RIGHT(G14,1),1,0)+IF(LEFT(H14,1)&lt;RIGHT(H14,1),1,0)</f>
        <v>0</v>
      </c>
      <c r="N14" s="248">
        <f>IF(LEFT(H14,1)="W",1,0)+IF(LEFT(G14,1)="W",1,0)+IF(LEFT(F14,1)="W",1,0)+IF(LEFT(E14,1)="W",1,0)+IF(LEFT(D14,1)="W",1,0)</f>
        <v>0</v>
      </c>
      <c r="O14" s="248">
        <f>IF(LEFT(H14,1)="L",1,0)+IF(LEFT(G14,1)="L",1,0)+IF(LEFT(F14,1)="L",1,0)+IF(LEFT(E14,1)="L",1,0)+IF(LEFT(D14,1)="L",1,0)</f>
        <v>0</v>
      </c>
      <c r="P14" s="17">
        <f>IF(SUM(L14:O14)=0,"",RANK(K14,$K$10:$K$14,0))</f>
      </c>
      <c r="Q14" s="3" t="str">
        <f>B14</f>
        <v>高松中央Ｂ</v>
      </c>
    </row>
    <row r="15" spans="1:16" ht="27" customHeight="1" thickBot="1">
      <c r="A15" s="9"/>
      <c r="B15" s="27"/>
      <c r="C15" s="139"/>
      <c r="D15" s="139"/>
      <c r="E15" s="139"/>
      <c r="F15" s="139"/>
      <c r="G15" s="139"/>
      <c r="H15" s="139"/>
      <c r="I15" s="9"/>
      <c r="J15" s="9"/>
      <c r="K15" s="9"/>
      <c r="L15" s="10"/>
      <c r="M15" s="10"/>
      <c r="N15" s="10"/>
      <c r="O15" s="10"/>
      <c r="P15" s="9"/>
    </row>
    <row r="16" spans="1:16" ht="27" customHeight="1" thickBot="1">
      <c r="A16" s="353" t="s">
        <v>132</v>
      </c>
      <c r="B16" s="354"/>
      <c r="C16" s="198" t="s">
        <v>312</v>
      </c>
      <c r="D16" s="145" t="str">
        <f>IF(B17="","",B17)</f>
        <v>鳥取敬愛</v>
      </c>
      <c r="E16" s="146" t="str">
        <f>IF(B18="","",B18)</f>
        <v>徳島商業</v>
      </c>
      <c r="F16" s="146" t="str">
        <f>IF(B19="","",B19)</f>
        <v>奈良朱雀</v>
      </c>
      <c r="G16" s="146" t="str">
        <f>IF(B20="","",B20)</f>
        <v>高瀬</v>
      </c>
      <c r="H16" s="147" t="str">
        <f>IF(B21="","",B21)</f>
        <v>今治南</v>
      </c>
      <c r="I16" s="334" t="s">
        <v>8</v>
      </c>
      <c r="J16" s="335"/>
      <c r="K16" s="94" t="s">
        <v>1</v>
      </c>
      <c r="L16" s="95" t="s">
        <v>2</v>
      </c>
      <c r="M16" s="31" t="s">
        <v>3</v>
      </c>
      <c r="N16" s="31" t="s">
        <v>7</v>
      </c>
      <c r="O16" s="100" t="s">
        <v>6</v>
      </c>
      <c r="P16" s="96" t="s">
        <v>0</v>
      </c>
    </row>
    <row r="17" spans="1:17" s="8" customFormat="1" ht="27" customHeight="1">
      <c r="A17" s="83">
        <v>1</v>
      </c>
      <c r="B17" s="357" t="str">
        <f>IF('予選ﾘｰｸﾞ一覧'!H19="","",'予選ﾘｰｸﾞ一覧'!H19)</f>
        <v>鳥取敬愛</v>
      </c>
      <c r="C17" s="358"/>
      <c r="D17" s="140"/>
      <c r="E17" s="84" t="s">
        <v>358</v>
      </c>
      <c r="F17" s="84" t="s">
        <v>358</v>
      </c>
      <c r="G17" s="84" t="s">
        <v>358</v>
      </c>
      <c r="H17" s="84" t="s">
        <v>358</v>
      </c>
      <c r="I17" s="336" t="str">
        <f>IF(SUM(L17:O17)=0,"/",L17+N17&amp;"/"&amp;M17+O17)</f>
        <v>/</v>
      </c>
      <c r="J17" s="337"/>
      <c r="K17" s="86">
        <f>IF(SUM(L17:O17)=0,"",L17*2+M17+N17*2)</f>
      </c>
      <c r="L17" s="87">
        <f>IF(LEFT(D17,1)&gt;RIGHT(D17,1),1,0)+IF(LEFT(E17,1)&gt;RIGHT(E17,1),1,0)+IF(LEFT(F17,1)&gt;RIGHT(F17,1),1,0)+IF(LEFT(G17,1)&gt;RIGHT(G17,1),1,0)+IF(LEFT(H17,1)&gt;RIGHT(H17,1),1,0)</f>
        <v>0</v>
      </c>
      <c r="M17" s="88">
        <f>IF(LEFT(D17,1)&lt;RIGHT(D17,1),1,0)+IF(LEFT(E17,1)&lt;RIGHT(E17,1),1,0)+IF(LEFT(F17,1)&lt;RIGHT(F17,1),1,0)+IF(LEFT(G17,1)&lt;RIGHT(G17,1),1,0)+IF(LEFT(H17,1)&lt;RIGHT(H17,1),1,0)</f>
        <v>0</v>
      </c>
      <c r="N17" s="89">
        <f>IF(LEFT(H17,1)="W",1,0)+IF(LEFT(G17,1)="W",1,0)+IF(LEFT(F17,1)="W",1,0)+IF(LEFT(E17,1)="W",1,0)+IF(LEFT(D17,1)="W",1,0)</f>
        <v>0</v>
      </c>
      <c r="O17" s="89">
        <f>IF(LEFT(H17,1)="L",1,0)+IF(LEFT(G17,1)="L",1,0)+IF(LEFT(F17,1)="L",1,0)+IF(LEFT(E17,1)="L",1,0)+IF(LEFT(D17,1)="L",1,0)</f>
        <v>0</v>
      </c>
      <c r="P17" s="90">
        <f>IF(SUM(L17:O17)=0,"",RANK(K17,K17:K21,0))</f>
      </c>
      <c r="Q17" s="3" t="str">
        <f>B17</f>
        <v>鳥取敬愛</v>
      </c>
    </row>
    <row r="18" spans="1:17" ht="27" customHeight="1">
      <c r="A18" s="4">
        <v>2</v>
      </c>
      <c r="B18" s="351" t="str">
        <f>IF('予選ﾘｰｸﾞ一覧'!H21="","",'予選ﾘｰｸﾞ一覧'!H21)</f>
        <v>徳島商業</v>
      </c>
      <c r="C18" s="352"/>
      <c r="D18" s="141" t="str">
        <f>IF(LEFT(E17,1)="W","L W/O",IF(LEFT(E17,1)="L","W W/O",IF(E17="-","-",RIGHT(E17,1)&amp;"-"&amp;LEFT(E17,1))))</f>
        <v>-</v>
      </c>
      <c r="E18" s="12"/>
      <c r="F18" s="11" t="s">
        <v>358</v>
      </c>
      <c r="G18" s="11" t="s">
        <v>358</v>
      </c>
      <c r="H18" s="11" t="s">
        <v>358</v>
      </c>
      <c r="I18" s="338" t="str">
        <f>IF(SUM(L18:O18)=0,"/",L18+N18&amp;"/"&amp;M18+O18)</f>
        <v>/</v>
      </c>
      <c r="J18" s="339"/>
      <c r="K18" s="14">
        <f>IF(SUM(L18:O18)=0,"",L18*2+M18+N18*2)</f>
      </c>
      <c r="L18" s="19">
        <f>IF(LEFT(D18,1)&gt;RIGHT(D18,1),1,0)+IF(LEFT(E18,1)&gt;RIGHT(E18,1),1,0)+IF(LEFT(F18,1)&gt;RIGHT(F18,1),1,0)+IF(LEFT(G18,1)&gt;RIGHT(G18,1),1,0)+IF(LEFT(H18,1)&gt;RIGHT(H18,1),1,0)</f>
        <v>0</v>
      </c>
      <c r="M18" s="20">
        <f>IF(LEFT(D18,1)&lt;RIGHT(D18,1),1,0)+IF(LEFT(E18,1)&lt;RIGHT(E18,1),1,0)+IF(LEFT(F18,1)&lt;RIGHT(F18,1),1,0)+IF(LEFT(G18,1)&lt;RIGHT(G18,1),1,0)+IF(LEFT(H18,1)&lt;RIGHT(H18,1),1,0)</f>
        <v>0</v>
      </c>
      <c r="N18" s="21">
        <f>IF(LEFT(H18,1)="W",1,0)+IF(LEFT(G18,1)="W",1,0)+IF(LEFT(F18,1)="W",1,0)+IF(LEFT(E18,1)="W",1,0)+IF(LEFT(D18,1)="W",1,0)</f>
        <v>0</v>
      </c>
      <c r="O18" s="21">
        <f>IF(LEFT(H18,1)="L",1,0)+IF(LEFT(G18,1)="L",1,0)+IF(LEFT(F18,1)="L",1,0)+IF(LEFT(E18,1)="L",1,0)+IF(LEFT(D18,1)="L",1,0)</f>
        <v>0</v>
      </c>
      <c r="P18" s="15">
        <f>IF(SUM(L18:O18)=0,"",RANK(K18,K17:K21,0))</f>
      </c>
      <c r="Q18" s="3" t="str">
        <f>B18</f>
        <v>徳島商業</v>
      </c>
    </row>
    <row r="19" spans="1:17" ht="27" customHeight="1">
      <c r="A19" s="4">
        <v>3</v>
      </c>
      <c r="B19" s="351" t="str">
        <f>IF('予選ﾘｰｸﾞ一覧'!H23="","",'予選ﾘｰｸﾞ一覧'!H23)</f>
        <v>奈良朱雀</v>
      </c>
      <c r="C19" s="352"/>
      <c r="D19" s="141" t="str">
        <f>IF(LEFT(F17,1)="W","L W/O",IF(LEFT(F17,1)="L","W W/O",IF(F17="-","-",RIGHT(F17,1)&amp;"-"&amp;LEFT(F17,1))))</f>
        <v>-</v>
      </c>
      <c r="E19" s="142" t="str">
        <f>IF(LEFT(F18,1)="W","L W/O",IF(LEFT(F18,1)="L","W W/O",IF(F18="-","-",RIGHT(F18,1)&amp;"-"&amp;LEFT(F18,1))))</f>
        <v>-</v>
      </c>
      <c r="F19" s="12"/>
      <c r="G19" s="11" t="s">
        <v>358</v>
      </c>
      <c r="H19" s="11" t="s">
        <v>358</v>
      </c>
      <c r="I19" s="340" t="str">
        <f>IF(SUM(L19:O19)=0,"/",L19+N19&amp;"/"&amp;M19+O19)</f>
        <v>/</v>
      </c>
      <c r="J19" s="341"/>
      <c r="K19" s="14">
        <f>IF(SUM(L19:O19)=0,"",L19*2+M19+N19*2)</f>
      </c>
      <c r="L19" s="19">
        <f>IF(LEFT(D19,1)&gt;RIGHT(D19,1),1,0)+IF(LEFT(E19,1)&gt;RIGHT(E19,1),1,0)+IF(LEFT(F19,1)&gt;RIGHT(F19,1),1,0)+IF(LEFT(G19,1)&gt;RIGHT(G19,1),1,0)+IF(LEFT(H19,1)&gt;RIGHT(H19,1),1,0)</f>
        <v>0</v>
      </c>
      <c r="M19" s="20">
        <f>IF(LEFT(D19,1)&lt;RIGHT(D19,1),1,0)+IF(LEFT(E19,1)&lt;RIGHT(E19,1),1,0)+IF(LEFT(F19,1)&lt;RIGHT(F19,1),1,0)+IF(LEFT(G19,1)&lt;RIGHT(G19,1),1,0)+IF(LEFT(H19,1)&lt;RIGHT(H19,1),1,0)</f>
        <v>0</v>
      </c>
      <c r="N19" s="21">
        <f>IF(LEFT(H19,1)="W",1,0)+IF(LEFT(G19,1)="W",1,0)+IF(LEFT(F19,1)="W",1,0)+IF(LEFT(E19,1)="W",1,0)+IF(LEFT(D19,1)="W",1,0)</f>
        <v>0</v>
      </c>
      <c r="O19" s="21">
        <f>IF(LEFT(H19,1)="L",1,0)+IF(LEFT(G19,1)="L",1,0)+IF(LEFT(F19,1)="L",1,0)+IF(LEFT(E19,1)="L",1,0)+IF(LEFT(D19,1)="L",1,0)</f>
        <v>0</v>
      </c>
      <c r="P19" s="15">
        <f>IF(SUM(L19:O19)=0,"",RANK(K19,K17:K21,0))</f>
      </c>
      <c r="Q19" s="3" t="str">
        <f>B19</f>
        <v>奈良朱雀</v>
      </c>
    </row>
    <row r="20" spans="1:17" ht="27" customHeight="1">
      <c r="A20" s="114">
        <v>4</v>
      </c>
      <c r="B20" s="394" t="str">
        <f>IF('予選ﾘｰｸﾞ一覧'!H25="","",'予選ﾘｰｸﾞ一覧'!H25)</f>
        <v>高瀬</v>
      </c>
      <c r="C20" s="395"/>
      <c r="D20" s="141" t="str">
        <f>IF(LEFT(G17,1)="W","L W/O",IF(LEFT(G17,1)="L","W W/O",IF(G17="-","-",RIGHT(G17,1)&amp;"-"&amp;LEFT(G17,1))))</f>
        <v>-</v>
      </c>
      <c r="E20" s="142" t="str">
        <f>IF(LEFT(G18,1)="W","L W/O",IF(LEFT(G18,1)="L","W W/O",IF(G18="-","-",RIGHT(G18,1)&amp;"-"&amp;LEFT(G18,1))))</f>
        <v>-</v>
      </c>
      <c r="F20" s="142" t="str">
        <f>IF(LEFT(G19,1)="W","L W/O",IF(LEFT(G19,1)="L","W W/O",IF(G19="-","-",RIGHT(G19,1)&amp;"-"&amp;LEFT(G19,1))))</f>
        <v>-</v>
      </c>
      <c r="G20" s="12"/>
      <c r="H20" s="11" t="s">
        <v>358</v>
      </c>
      <c r="I20" s="386" t="str">
        <f>IF(SUM(L20:O20)=0,"/",L20+N20&amp;"/"&amp;M20+O20)</f>
        <v>/</v>
      </c>
      <c r="J20" s="387"/>
      <c r="K20" s="115">
        <f>IF(SUM(L20:O20)=0,"",L20*2+M20+N20*2)</f>
      </c>
      <c r="L20" s="19">
        <f>IF(LEFT(D20,1)&gt;RIGHT(D20,1),1,0)+IF(LEFT(E20,1)&gt;RIGHT(E20,1),1,0)+IF(LEFT(F20,1)&gt;RIGHT(F20,1),1,0)+IF(LEFT(G20,1)&gt;RIGHT(G20,1),1,0)+IF(LEFT(H20,1)&gt;RIGHT(H20,1),1,0)</f>
        <v>0</v>
      </c>
      <c r="M20" s="20">
        <f>IF(LEFT(D20,1)&lt;RIGHT(D20,1),1,0)+IF(LEFT(E20,1)&lt;RIGHT(E20,1),1,0)+IF(LEFT(F20,1)&lt;RIGHT(F20,1),1,0)+IF(LEFT(G20,1)&lt;RIGHT(G20,1),1,0)+IF(LEFT(H20,1)&lt;RIGHT(H20,1),1,0)</f>
        <v>0</v>
      </c>
      <c r="N20" s="135">
        <f>IF(LEFT(H20,1)="W",1,0)+IF(LEFT(G20,1)="W",1,0)+IF(LEFT(F20,1)="W",1,0)+IF(LEFT(E20,1)="W",1,0)+IF(LEFT(D20,1)="W",1,0)</f>
        <v>0</v>
      </c>
      <c r="O20" s="135">
        <f>IF(LEFT(H20,1)="L",1,0)+IF(LEFT(G20,1)="L",1,0)+IF(LEFT(F20,1)="L",1,0)+IF(LEFT(E20,1)="L",1,0)+IF(LEFT(D20,1)="L",1,0)</f>
        <v>0</v>
      </c>
      <c r="P20" s="116">
        <f>IF(SUM(L20:O20)=0,"",RANK(K20,K17:K21,0))</f>
      </c>
      <c r="Q20" s="3" t="str">
        <f>B20</f>
        <v>高瀬</v>
      </c>
    </row>
    <row r="21" spans="1:17" ht="27" customHeight="1" thickBot="1">
      <c r="A21" s="5">
        <v>5</v>
      </c>
      <c r="B21" s="355" t="str">
        <f>IF('予選ﾘｰｸﾞ一覧'!H27="","",'予選ﾘｰｸﾞ一覧'!H27)</f>
        <v>今治南</v>
      </c>
      <c r="C21" s="356"/>
      <c r="D21" s="143" t="str">
        <f>IF(LEFT(H17,1)="W","L W/O",IF(LEFT(H17,1)="L","W W/O",IF(H17="-","-",RIGHT(H17,1)&amp;"-"&amp;LEFT(H17,1))))</f>
        <v>-</v>
      </c>
      <c r="E21" s="144" t="str">
        <f>IF(LEFT(H18,1)="W","L W/O",IF(LEFT(H18,1)="L","W W/O",IF(H18="-","-",RIGHT(H18,1)&amp;"-"&amp;LEFT(H18,1))))</f>
        <v>-</v>
      </c>
      <c r="F21" s="144" t="str">
        <f>IF(LEFT(H19,1)="W","L W/O",IF(LEFT(H19,1)="L","W W/O",IF(H19="-","-",RIGHT(H19,1)&amp;"-"&amp;LEFT(H19,1))))</f>
        <v>-</v>
      </c>
      <c r="G21" s="144" t="str">
        <f>IF(LEFT(H20,1)="W","L W/O",IF(LEFT(H20,1)="L","W W/O",IF(H20="-","-",RIGHT(H20,1)&amp;"-"&amp;LEFT(H20,1))))</f>
        <v>-</v>
      </c>
      <c r="H21" s="13"/>
      <c r="I21" s="332" t="str">
        <f>IF(SUM(L21:O21)=0,"/",L21+N21&amp;"/"&amp;M21+O21)</f>
        <v>/</v>
      </c>
      <c r="J21" s="333"/>
      <c r="K21" s="16">
        <f>IF(SUM(L21:O21)=0,"",L21*2+M21+N21*2)</f>
      </c>
      <c r="L21" s="23">
        <f>IF(LEFT(D21,1)&gt;RIGHT(D21,1),1,0)+IF(LEFT(E21,1)&gt;RIGHT(E21,1),1,0)+IF(LEFT(F21,1)&gt;RIGHT(F21,1),1,0)+IF(LEFT(G21,1)&gt;RIGHT(G21,1),1,0)+IF(LEFT(H21,1)&gt;RIGHT(H21,1),1,0)</f>
        <v>0</v>
      </c>
      <c r="M21" s="24">
        <f>IF(LEFT(D21,1)&lt;RIGHT(D21,1),1,0)+IF(LEFT(E21,1)&lt;RIGHT(E21,1),1,0)+IF(LEFT(F21,1)&lt;RIGHT(F21,1),1,0)+IF(LEFT(G21,1)&lt;RIGHT(G21,1),1,0)+IF(LEFT(H21,1)&lt;RIGHT(H21,1),1,0)</f>
        <v>0</v>
      </c>
      <c r="N21" s="25">
        <f>IF(LEFT(H21,1)="W",1,0)+IF(LEFT(G21,1)="W",1,0)+IF(LEFT(F21,1)="W",1,0)+IF(LEFT(E21,1)="W",1,0)+IF(LEFT(D21,1)="W",1,0)</f>
        <v>0</v>
      </c>
      <c r="O21" s="25">
        <f>IF(LEFT(H21,1)="L",1,0)+IF(LEFT(G21,1)="L",1,0)+IF(LEFT(F21,1)="L",1,0)+IF(LEFT(E21,1)="L",1,0)+IF(LEFT(D21,1)="L",1,0)</f>
        <v>0</v>
      </c>
      <c r="P21" s="17">
        <f>IF(SUM(L21:O21)=0,"",RANK(K21,K17:K21,0))</f>
      </c>
      <c r="Q21" s="3" t="str">
        <f>B21</f>
        <v>今治南</v>
      </c>
    </row>
    <row r="22" spans="1:16" ht="27" customHeight="1" thickBot="1">
      <c r="A22" s="26"/>
      <c r="B22" s="32"/>
      <c r="C22" s="32"/>
      <c r="D22" s="34"/>
      <c r="E22" s="33"/>
      <c r="F22" s="33"/>
      <c r="G22" s="33"/>
      <c r="H22" s="34"/>
      <c r="I22" s="261"/>
      <c r="J22" s="261"/>
      <c r="K22" s="261"/>
      <c r="L22" s="262"/>
      <c r="M22" s="262"/>
      <c r="N22" s="262"/>
      <c r="O22" s="262"/>
      <c r="P22" s="261"/>
    </row>
    <row r="23" spans="1:16" ht="27" customHeight="1">
      <c r="A23" s="363"/>
      <c r="B23" s="364"/>
      <c r="C23" s="388" t="s">
        <v>69</v>
      </c>
      <c r="D23" s="389"/>
      <c r="E23" s="389"/>
      <c r="F23" s="389"/>
      <c r="G23" s="389"/>
      <c r="H23" s="390"/>
      <c r="I23" s="390"/>
      <c r="J23" s="391"/>
      <c r="K23" s="8"/>
      <c r="L23" s="8"/>
      <c r="M23" s="8"/>
      <c r="N23" s="8"/>
      <c r="O23" s="8"/>
      <c r="P23" s="8"/>
    </row>
    <row r="24" spans="1:16" ht="27" customHeight="1" thickBot="1">
      <c r="A24" s="365"/>
      <c r="B24" s="366"/>
      <c r="C24" s="225" t="s">
        <v>347</v>
      </c>
      <c r="D24" s="226" t="s">
        <v>348</v>
      </c>
      <c r="E24" s="226" t="s">
        <v>349</v>
      </c>
      <c r="F24" s="226" t="s">
        <v>350</v>
      </c>
      <c r="G24" s="226" t="s">
        <v>351</v>
      </c>
      <c r="H24" s="226" t="s">
        <v>352</v>
      </c>
      <c r="I24" s="392" t="s">
        <v>353</v>
      </c>
      <c r="J24" s="393"/>
      <c r="K24" s="8"/>
      <c r="L24" s="8"/>
      <c r="M24" s="8"/>
      <c r="N24" s="8"/>
      <c r="O24" s="8"/>
      <c r="P24" s="8"/>
    </row>
    <row r="25" spans="1:16" ht="27" customHeight="1">
      <c r="A25" s="367">
        <v>1</v>
      </c>
      <c r="B25" s="368"/>
      <c r="C25" s="160" t="e">
        <f>VLOOKUP($A25,'女ABCD'!$O$3:$P$7,2,FALSE)</f>
        <v>#N/A</v>
      </c>
      <c r="D25" s="153" t="e">
        <f>VLOOKUP($A25,'女ABCD'!$O$10:$P$14,2,FALSE)</f>
        <v>#N/A</v>
      </c>
      <c r="E25" s="153" t="e">
        <f>VLOOKUP($A25,'女ABCD'!$O$17:$P$21,2,FALSE)</f>
        <v>#N/A</v>
      </c>
      <c r="F25" s="153" t="e">
        <f>VLOOKUP($A25,'女ABCD'!$O$24:$Q$28,2,FALSE)</f>
        <v>#N/A</v>
      </c>
      <c r="G25" s="153" t="e">
        <f>VLOOKUP($A25,$P$3:$Q$7,2,FALSE)</f>
        <v>#N/A</v>
      </c>
      <c r="H25" s="153" t="e">
        <f>VLOOKUP($A25,$P$10:$Q$14,2,FALSE)</f>
        <v>#N/A</v>
      </c>
      <c r="I25" s="384" t="e">
        <f>VLOOKUP($A25,$P$17:$Q$21,2,FALSE)</f>
        <v>#N/A</v>
      </c>
      <c r="J25" s="385"/>
      <c r="K25" s="237"/>
      <c r="L25" s="237"/>
      <c r="M25" s="237"/>
      <c r="N25" s="237"/>
      <c r="O25" s="237"/>
      <c r="P25" s="237"/>
    </row>
    <row r="26" spans="1:16" ht="27" customHeight="1">
      <c r="A26" s="373">
        <v>2</v>
      </c>
      <c r="B26" s="377"/>
      <c r="C26" s="161" t="e">
        <f>VLOOKUP($A26,'女ABCD'!$O$3:$P$7,2,FALSE)</f>
        <v>#N/A</v>
      </c>
      <c r="D26" s="156" t="e">
        <f>VLOOKUP($A26,'女ABCD'!$O$10:$P$14,2,FALSE)</f>
        <v>#N/A</v>
      </c>
      <c r="E26" s="156" t="e">
        <f>VLOOKUP($A26,'女ABCD'!$O$17:$P$21,2,FALSE)</f>
        <v>#N/A</v>
      </c>
      <c r="F26" s="156" t="e">
        <f>VLOOKUP($A26,'女ABCD'!$O$24:$Q$28,2,FALSE)</f>
        <v>#N/A</v>
      </c>
      <c r="G26" s="156" t="e">
        <f>VLOOKUP($A26,$P$3:$Q$7,2,FALSE)</f>
        <v>#N/A</v>
      </c>
      <c r="H26" s="156" t="e">
        <f>VLOOKUP($A26,$P$10:$Q$14,2,FALSE)</f>
        <v>#N/A</v>
      </c>
      <c r="I26" s="384" t="e">
        <f>VLOOKUP($A26,$P$17:$Q$21,2,FALSE)</f>
        <v>#N/A</v>
      </c>
      <c r="J26" s="385"/>
      <c r="K26" s="8"/>
      <c r="L26" s="8"/>
      <c r="M26" s="8"/>
      <c r="N26" s="8"/>
      <c r="O26" s="8"/>
      <c r="P26" s="8"/>
    </row>
    <row r="27" spans="1:10" ht="27" customHeight="1">
      <c r="A27" s="373">
        <v>3</v>
      </c>
      <c r="B27" s="374"/>
      <c r="C27" s="161" t="e">
        <f>VLOOKUP($A27,'女ABCD'!$O$3:$P$7,2,FALSE)</f>
        <v>#N/A</v>
      </c>
      <c r="D27" s="156" t="e">
        <f>VLOOKUP($A27,'女ABCD'!$O$10:$P$14,2,FALSE)</f>
        <v>#N/A</v>
      </c>
      <c r="E27" s="156" t="e">
        <f>VLOOKUP($A27,'女ABCD'!$O$17:$P$21,2,FALSE)</f>
        <v>#N/A</v>
      </c>
      <c r="F27" s="156" t="e">
        <f>VLOOKUP($A27,'女ABCD'!$O$24:$Q$28,2,FALSE)</f>
        <v>#N/A</v>
      </c>
      <c r="G27" s="156" t="e">
        <f>VLOOKUP($A27,$P$3:$Q$7,2,FALSE)</f>
        <v>#N/A</v>
      </c>
      <c r="H27" s="156" t="e">
        <f>VLOOKUP($A27,$P$10:$Q$14,2,FALSE)</f>
        <v>#N/A</v>
      </c>
      <c r="I27" s="384" t="e">
        <f>VLOOKUP($A27,$P$17:$Q$21,2,FALSE)</f>
        <v>#N/A</v>
      </c>
      <c r="J27" s="385"/>
    </row>
    <row r="28" spans="1:10" ht="27" customHeight="1">
      <c r="A28" s="373">
        <v>4</v>
      </c>
      <c r="B28" s="374"/>
      <c r="C28" s="161" t="e">
        <f>VLOOKUP($A28,'女ABCD'!$O$3:$P$7,2,FALSE)</f>
        <v>#N/A</v>
      </c>
      <c r="D28" s="156" t="e">
        <f>VLOOKUP($A28,'女ABCD'!$O$10:$P$14,2,FALSE)</f>
        <v>#N/A</v>
      </c>
      <c r="E28" s="156" t="e">
        <f>VLOOKUP($A28,'女ABCD'!$O$17:$P$21,2,FALSE)</f>
        <v>#N/A</v>
      </c>
      <c r="F28" s="156" t="e">
        <f>VLOOKUP($A28,'女ABCD'!$O$24:$Q$28,2,FALSE)</f>
        <v>#N/A</v>
      </c>
      <c r="G28" s="156" t="e">
        <f>VLOOKUP($A28,$P$3:$Q$7,2,FALSE)</f>
        <v>#N/A</v>
      </c>
      <c r="H28" s="156" t="e">
        <f>VLOOKUP($A28,$P$10:$Q$14,2,FALSE)</f>
        <v>#N/A</v>
      </c>
      <c r="I28" s="384" t="e">
        <f>VLOOKUP($A28,$P$17:$Q$21,2,FALSE)</f>
        <v>#N/A</v>
      </c>
      <c r="J28" s="385"/>
    </row>
    <row r="29" spans="1:10" ht="27" customHeight="1" thickBot="1">
      <c r="A29" s="375">
        <v>5</v>
      </c>
      <c r="B29" s="380"/>
      <c r="C29" s="162" t="e">
        <f>VLOOKUP($A29,'女ABCD'!$O$3:$P$7,2,FALSE)</f>
        <v>#N/A</v>
      </c>
      <c r="D29" s="163" t="e">
        <f>VLOOKUP($A29,'女ABCD'!$O$10:$P$14,2,FALSE)</f>
        <v>#N/A</v>
      </c>
      <c r="E29" s="163" t="e">
        <f>VLOOKUP($A29,'女ABCD'!$O$17:$P$21,2,FALSE)</f>
        <v>#N/A</v>
      </c>
      <c r="F29" s="163" t="e">
        <f>VLOOKUP($A29,'女ABCD'!$O$24:$Q$28,2,FALSE)</f>
        <v>#N/A</v>
      </c>
      <c r="G29" s="163" t="e">
        <f>VLOOKUP($A29,$P$3:$Q$7,2,FALSE)</f>
        <v>#N/A</v>
      </c>
      <c r="H29" s="163" t="e">
        <f>VLOOKUP($A29,$P$10:$Q$14,2,FALSE)</f>
        <v>#N/A</v>
      </c>
      <c r="I29" s="382" t="e">
        <f>VLOOKUP($A29,$P$17:$Q$21,2,FALSE)</f>
        <v>#N/A</v>
      </c>
      <c r="J29" s="383"/>
    </row>
  </sheetData>
  <sheetProtection/>
  <mergeCells count="51">
    <mergeCell ref="B17:C17"/>
    <mergeCell ref="I12:J12"/>
    <mergeCell ref="I13:J13"/>
    <mergeCell ref="B14:C14"/>
    <mergeCell ref="I16:J16"/>
    <mergeCell ref="I17:J17"/>
    <mergeCell ref="I14:J14"/>
    <mergeCell ref="B11:C11"/>
    <mergeCell ref="B12:C12"/>
    <mergeCell ref="B13:C13"/>
    <mergeCell ref="A16:B16"/>
    <mergeCell ref="A1:B1"/>
    <mergeCell ref="C1:D1"/>
    <mergeCell ref="A9:B9"/>
    <mergeCell ref="B10:C10"/>
    <mergeCell ref="B5:C5"/>
    <mergeCell ref="A2:B2"/>
    <mergeCell ref="B7:C7"/>
    <mergeCell ref="B3:C3"/>
    <mergeCell ref="B4:C4"/>
    <mergeCell ref="B6:C6"/>
    <mergeCell ref="C23:J23"/>
    <mergeCell ref="B18:C18"/>
    <mergeCell ref="B19:C19"/>
    <mergeCell ref="A23:B24"/>
    <mergeCell ref="I18:J18"/>
    <mergeCell ref="I24:J24"/>
    <mergeCell ref="B21:C21"/>
    <mergeCell ref="B20:C20"/>
    <mergeCell ref="I2:J2"/>
    <mergeCell ref="I3:J3"/>
    <mergeCell ref="I4:J4"/>
    <mergeCell ref="I5:J5"/>
    <mergeCell ref="I11:J11"/>
    <mergeCell ref="I19:J19"/>
    <mergeCell ref="I20:J20"/>
    <mergeCell ref="I21:J21"/>
    <mergeCell ref="I6:J6"/>
    <mergeCell ref="I7:J7"/>
    <mergeCell ref="I9:J9"/>
    <mergeCell ref="I10:J10"/>
    <mergeCell ref="I29:J29"/>
    <mergeCell ref="A25:B25"/>
    <mergeCell ref="A26:B26"/>
    <mergeCell ref="A27:B27"/>
    <mergeCell ref="A28:B28"/>
    <mergeCell ref="A29:B29"/>
    <mergeCell ref="I25:J25"/>
    <mergeCell ref="I26:J26"/>
    <mergeCell ref="I27:J27"/>
    <mergeCell ref="I28:J28"/>
  </mergeCells>
  <conditionalFormatting sqref="C25:I29">
    <cfRule type="expression" priority="1" dxfId="0" stopIfTrue="1">
      <formula>ISERROR(C25)=TRUE</formula>
    </cfRule>
  </conditionalFormatting>
  <dataValidations count="1">
    <dataValidation allowBlank="1" showInputMessage="1" showErrorMessage="1" imeMode="off" sqref="E10:H10 H11:H13 F11:G11 E3:H3 H4:H6 F4:G4 G5 G12 E17:H17 H18:H20 F18:G18 G19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scale="99" r:id="rId1"/>
  <headerFooter alignWithMargins="0">
    <oddFooter>&amp;C&amp;"ＭＳ 明朝,標準"－13－</oddFooter>
  </headerFooter>
  <colBreaks count="1" manualBreakCount="1">
    <brk id="16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Q32"/>
  <sheetViews>
    <sheetView workbookViewId="0" topLeftCell="A20">
      <selection activeCell="I25" sqref="I25"/>
    </sheetView>
  </sheetViews>
  <sheetFormatPr defaultColWidth="9.00390625" defaultRowHeight="27" customHeight="1"/>
  <cols>
    <col min="1" max="2" width="4.625" style="3" customWidth="1"/>
    <col min="3" max="3" width="10.625" style="3" customWidth="1"/>
    <col min="4" max="9" width="10.75390625" style="3" customWidth="1"/>
    <col min="10" max="10" width="5.375" style="3" customWidth="1"/>
    <col min="11" max="12" width="7.00390625" style="3" hidden="1" customWidth="1"/>
    <col min="13" max="14" width="7.125" style="3" hidden="1" customWidth="1"/>
    <col min="15" max="15" width="5.375" style="3" customWidth="1"/>
    <col min="16" max="16384" width="9.00390625" style="3" customWidth="1"/>
  </cols>
  <sheetData>
    <row r="1" spans="1:15" s="1" customFormat="1" ht="27" customHeight="1" thickBot="1">
      <c r="A1" s="362" t="s">
        <v>5</v>
      </c>
      <c r="B1" s="362"/>
      <c r="C1" s="362" t="s">
        <v>14</v>
      </c>
      <c r="D1" s="362"/>
      <c r="E1" s="38" t="s">
        <v>124</v>
      </c>
      <c r="F1" s="127" t="s">
        <v>125</v>
      </c>
      <c r="G1" s="30"/>
      <c r="H1" s="30"/>
      <c r="I1" s="30"/>
      <c r="J1" s="30"/>
      <c r="K1" s="3"/>
      <c r="L1" s="3"/>
      <c r="M1" s="3"/>
      <c r="N1" s="3"/>
      <c r="O1" s="3"/>
    </row>
    <row r="2" spans="1:15" ht="27" customHeight="1" thickBot="1">
      <c r="A2" s="353" t="s">
        <v>64</v>
      </c>
      <c r="B2" s="354"/>
      <c r="C2" s="102" t="s">
        <v>325</v>
      </c>
      <c r="D2" s="97" t="str">
        <f>IF(B3="","",B3)</f>
        <v>三田学園</v>
      </c>
      <c r="E2" s="91" t="str">
        <f>IF(B4="","",B4)</f>
        <v>松山商業Ａ</v>
      </c>
      <c r="F2" s="91" t="str">
        <f>IF(B5="","",B5)</f>
        <v>岡山操山</v>
      </c>
      <c r="G2" s="91" t="str">
        <f>IF(B6="","",B6)</f>
        <v>一条</v>
      </c>
      <c r="H2" s="92" t="str">
        <f>IF(B7="","",B7)</f>
        <v>観音寺中央</v>
      </c>
      <c r="I2" s="93" t="s">
        <v>8</v>
      </c>
      <c r="J2" s="94" t="s">
        <v>1</v>
      </c>
      <c r="K2" s="95" t="s">
        <v>2</v>
      </c>
      <c r="L2" s="31" t="s">
        <v>3</v>
      </c>
      <c r="M2" s="31" t="s">
        <v>7</v>
      </c>
      <c r="N2" s="31" t="s">
        <v>6</v>
      </c>
      <c r="O2" s="96" t="s">
        <v>0</v>
      </c>
    </row>
    <row r="3" spans="1:16" ht="27" customHeight="1">
      <c r="A3" s="83">
        <v>1</v>
      </c>
      <c r="B3" s="357" t="str">
        <f>IF('予選ﾘｰｸﾞ一覧'!I19="","",'予選ﾘｰｸﾞ一覧'!I19)</f>
        <v>三田学園</v>
      </c>
      <c r="C3" s="358"/>
      <c r="D3" s="140"/>
      <c r="E3" s="84" t="s">
        <v>362</v>
      </c>
      <c r="F3" s="84" t="s">
        <v>362</v>
      </c>
      <c r="G3" s="84" t="s">
        <v>362</v>
      </c>
      <c r="H3" s="84" t="s">
        <v>362</v>
      </c>
      <c r="I3" s="85" t="str">
        <f>IF(SUM(K3:N3)=0,"/",K3+M3&amp;"/"&amp;L3+N3)</f>
        <v>/</v>
      </c>
      <c r="J3" s="86">
        <f>IF(SUM(K3:N3)=0,"",K3*2+L3+M3*2)</f>
      </c>
      <c r="K3" s="87">
        <f>IF(LEFT(D3,1)&gt;RIGHT(D3,1),1,0)+IF(LEFT(E3,1)&gt;RIGHT(E3,1),1,0)+IF(LEFT(F3,1)&gt;RIGHT(F3,1),1,0)+IF(LEFT(G3,1)&gt;RIGHT(G3,1),1,0)+IF(LEFT(H3,1)&gt;RIGHT(H3,1),1,0)</f>
        <v>0</v>
      </c>
      <c r="L3" s="88">
        <f>IF(LEFT(D3,1)&lt;RIGHT(D3,1),1,0)+IF(LEFT(E3,1)&lt;RIGHT(E3,1),1,0)+IF(LEFT(F3,1)&lt;RIGHT(F3,1),1,0)+IF(LEFT(G3,1)&lt;RIGHT(G3,1),1,0)+IF(LEFT(H3,1)&lt;RIGHT(H3,1),1,0)</f>
        <v>0</v>
      </c>
      <c r="M3" s="89">
        <f>IF(LEFT(H3,1)="W",1,0)+IF(LEFT(G3,1)="W",1,0)+IF(LEFT(F3,1)="W",1,0)+IF(LEFT(E3,1)="W",1,0)+IF(LEFT(D3,1)="W",1,0)</f>
        <v>0</v>
      </c>
      <c r="N3" s="89">
        <f>IF(LEFT(H3,1)="L",1,0)+IF(LEFT(G3,1)="L",1,0)+IF(LEFT(F3,1)="L",1,0)+IF(LEFT(E3,1)="L",1,0)+IF(LEFT(D3,1)="L",1,0)</f>
        <v>0</v>
      </c>
      <c r="O3" s="90">
        <f>IF(SUM(K3:N3)=0,"",RANK(J3,J3:J7,0))</f>
      </c>
      <c r="P3" s="3" t="str">
        <f>B3</f>
        <v>三田学園</v>
      </c>
    </row>
    <row r="4" spans="1:16" ht="27" customHeight="1">
      <c r="A4" s="4">
        <v>2</v>
      </c>
      <c r="B4" s="351" t="str">
        <f>IF('予選ﾘｰｸﾞ一覧'!I21="","",'予選ﾘｰｸﾞ一覧'!I21)</f>
        <v>松山商業Ａ</v>
      </c>
      <c r="C4" s="352"/>
      <c r="D4" s="141" t="str">
        <f>IF(LEFT(E3,1)="W","L W/O",IF(LEFT(E3,1)="L","W W/O",IF(E3="-","-",RIGHT(E3,1)&amp;"-"&amp;LEFT(E3,1))))</f>
        <v>-</v>
      </c>
      <c r="E4" s="12"/>
      <c r="F4" s="11" t="s">
        <v>363</v>
      </c>
      <c r="G4" s="11" t="s">
        <v>363</v>
      </c>
      <c r="H4" s="11" t="s">
        <v>363</v>
      </c>
      <c r="I4" s="18" t="str">
        <f>IF(SUM(K4:N4)=0,"/",K4+M4&amp;"/"&amp;L4+N4)</f>
        <v>/</v>
      </c>
      <c r="J4" s="14">
        <f>IF(SUM(K4:N4)=0,"",K4*2+L4+M4*2)</f>
      </c>
      <c r="K4" s="19">
        <f>IF(LEFT(D4,1)&gt;RIGHT(D4,1),1,0)+IF(LEFT(E4,1)&gt;RIGHT(E4,1),1,0)+IF(LEFT(F4,1)&gt;RIGHT(F4,1),1,0)+IF(LEFT(G4,1)&gt;RIGHT(G4,1),1,0)+IF(LEFT(H4,1)&gt;RIGHT(H4,1),1,0)</f>
        <v>0</v>
      </c>
      <c r="L4" s="20">
        <f>IF(LEFT(D4,1)&lt;RIGHT(D4,1),1,0)+IF(LEFT(E4,1)&lt;RIGHT(E4,1),1,0)+IF(LEFT(F4,1)&lt;RIGHT(F4,1),1,0)+IF(LEFT(G4,1)&lt;RIGHT(G4,1),1,0)+IF(LEFT(H4,1)&lt;RIGHT(H4,1),1,0)</f>
        <v>0</v>
      </c>
      <c r="M4" s="21">
        <f>IF(LEFT(H4,1)="W",1,0)+IF(LEFT(G4,1)="W",1,0)+IF(LEFT(F4,1)="W",1,0)+IF(LEFT(E4,1)="W",1,0)+IF(LEFT(D4,1)="W",1,0)</f>
        <v>0</v>
      </c>
      <c r="N4" s="21">
        <f>IF(LEFT(H4,1)="L",1,0)+IF(LEFT(G4,1)="L",1,0)+IF(LEFT(F4,1)="L",1,0)+IF(LEFT(E4,1)="L",1,0)+IF(LEFT(D4,1)="L",1,0)</f>
        <v>0</v>
      </c>
      <c r="O4" s="15">
        <f>IF(SUM(K4:N4)=0,"",RANK(J4,J3:J7,0))</f>
      </c>
      <c r="P4" s="3" t="str">
        <f>B4</f>
        <v>松山商業Ａ</v>
      </c>
    </row>
    <row r="5" spans="1:16" ht="27" customHeight="1">
      <c r="A5" s="4">
        <v>3</v>
      </c>
      <c r="B5" s="351" t="str">
        <f>IF('予選ﾘｰｸﾞ一覧'!I23="","",'予選ﾘｰｸﾞ一覧'!I23)</f>
        <v>岡山操山</v>
      </c>
      <c r="C5" s="361"/>
      <c r="D5" s="141" t="str">
        <f>IF(LEFT(F3,1)="W","L W/O",IF(LEFT(F3,1)="L","W W/O",IF(F3="-","-",RIGHT(F3,1)&amp;"-"&amp;LEFT(F3,1))))</f>
        <v>-</v>
      </c>
      <c r="E5" s="142" t="str">
        <f>IF(LEFT(F4,1)="W","L W/O",IF(LEFT(F4,1)="L","W W/O",IF(F4="-","-",RIGHT(F4,1)&amp;"-"&amp;LEFT(F4,1))))</f>
        <v>-</v>
      </c>
      <c r="F5" s="12"/>
      <c r="G5" s="11" t="s">
        <v>362</v>
      </c>
      <c r="H5" s="11" t="s">
        <v>362</v>
      </c>
      <c r="I5" s="18" t="str">
        <f>IF(SUM(K5:N5)=0,"/",K5+M5&amp;"/"&amp;L5+N5)</f>
        <v>/</v>
      </c>
      <c r="J5" s="14">
        <f>IF(SUM(K5:N5)=0,"",K5*2+L5+M5*2)</f>
      </c>
      <c r="K5" s="19">
        <f>IF(LEFT(D5,1)&gt;RIGHT(D5,1),1,0)+IF(LEFT(E5,1)&gt;RIGHT(E5,1),1,0)+IF(LEFT(F5,1)&gt;RIGHT(F5,1),1,0)+IF(LEFT(G5,1)&gt;RIGHT(G5,1),1,0)+IF(LEFT(H5,1)&gt;RIGHT(H5,1),1,0)</f>
        <v>0</v>
      </c>
      <c r="L5" s="20">
        <f>IF(LEFT(D5,1)&lt;RIGHT(D5,1),1,0)+IF(LEFT(E5,1)&lt;RIGHT(E5,1),1,0)+IF(LEFT(F5,1)&lt;RIGHT(F5,1),1,0)+IF(LEFT(G5,1)&lt;RIGHT(G5,1),1,0)+IF(LEFT(H5,1)&lt;RIGHT(H5,1),1,0)</f>
        <v>0</v>
      </c>
      <c r="M5" s="21">
        <f>IF(LEFT(H5,1)="W",1,0)+IF(LEFT(G5,1)="W",1,0)+IF(LEFT(F5,1)="W",1,0)+IF(LEFT(E5,1)="W",1,0)+IF(LEFT(D5,1)="W",1,0)</f>
        <v>0</v>
      </c>
      <c r="N5" s="21">
        <f>IF(LEFT(H5,1)="L",1,0)+IF(LEFT(G5,1)="L",1,0)+IF(LEFT(F5,1)="L",1,0)+IF(LEFT(E5,1)="L",1,0)+IF(LEFT(D5,1)="L",1,0)</f>
        <v>0</v>
      </c>
      <c r="O5" s="15">
        <f>IF(SUM(K5:N5)=0,"",RANK(J5,J3:J7,0))</f>
      </c>
      <c r="P5" s="3" t="str">
        <f>B5</f>
        <v>岡山操山</v>
      </c>
    </row>
    <row r="6" spans="1:16" ht="27" customHeight="1">
      <c r="A6" s="4">
        <v>4</v>
      </c>
      <c r="B6" s="351" t="str">
        <f>IF('予選ﾘｰｸﾞ一覧'!I25="","",'予選ﾘｰｸﾞ一覧'!I25)</f>
        <v>一条</v>
      </c>
      <c r="C6" s="361"/>
      <c r="D6" s="141" t="str">
        <f>IF(LEFT(G3,1)="W","L W/O",IF(LEFT(G3,1)="L","W W/O",IF(G3="-","-",RIGHT(G3,1)&amp;"-"&amp;LEFT(G3,1))))</f>
        <v>-</v>
      </c>
      <c r="E6" s="142" t="str">
        <f>IF(LEFT(G4,1)="W","L W/O",IF(LEFT(G4,1)="L","W W/O",IF(G4="-","-",RIGHT(G4,1)&amp;"-"&amp;LEFT(G4,1))))</f>
        <v>-</v>
      </c>
      <c r="F6" s="142" t="str">
        <f>IF(LEFT(G5,1)="W","L W/O",IF(LEFT(G5,1)="L","W W/O",IF(G5="-","-",RIGHT(G5,1)&amp;"-"&amp;LEFT(G5,1))))</f>
        <v>-</v>
      </c>
      <c r="G6" s="12"/>
      <c r="H6" s="11" t="s">
        <v>362</v>
      </c>
      <c r="I6" s="18" t="str">
        <f>IF(SUM(K6:N6)=0,"/",K6+M6&amp;"/"&amp;L6+N6)</f>
        <v>/</v>
      </c>
      <c r="J6" s="14">
        <f>IF(SUM(K6:N6)=0,"",K6*2+L6+M6*2)</f>
      </c>
      <c r="K6" s="19">
        <f>IF(LEFT(D6,1)&gt;RIGHT(D6,1),1,0)+IF(LEFT(E6,1)&gt;RIGHT(E6,1),1,0)+IF(LEFT(F6,1)&gt;RIGHT(F6,1),1,0)+IF(LEFT(G6,1)&gt;RIGHT(G6,1),1,0)+IF(LEFT(H6,1)&gt;RIGHT(H6,1),1,0)</f>
        <v>0</v>
      </c>
      <c r="L6" s="20">
        <f>IF(LEFT(D6,1)&lt;RIGHT(D6,1),1,0)+IF(LEFT(E6,1)&lt;RIGHT(E6,1),1,0)+IF(LEFT(F6,1)&lt;RIGHT(F6,1),1,0)+IF(LEFT(G6,1)&lt;RIGHT(G6,1),1,0)+IF(LEFT(H6,1)&lt;RIGHT(H6,1),1,0)</f>
        <v>0</v>
      </c>
      <c r="M6" s="21">
        <f>IF(LEFT(H6,1)="W",1,0)+IF(LEFT(G6,1)="W",1,0)+IF(LEFT(F6,1)="W",1,0)+IF(LEFT(E6,1)="W",1,0)+IF(LEFT(D6,1)="W",1,0)</f>
        <v>0</v>
      </c>
      <c r="N6" s="21">
        <f>IF(LEFT(H6,1)="L",1,0)+IF(LEFT(G6,1)="L",1,0)+IF(LEFT(F6,1)="L",1,0)+IF(LEFT(E6,1)="L",1,0)+IF(LEFT(D6,1)="L",1,0)</f>
        <v>0</v>
      </c>
      <c r="O6" s="15">
        <f>IF(SUM(K6:N6)=0,"",RANK(J6,J3:J7,0))</f>
      </c>
      <c r="P6" s="3" t="str">
        <f>B6</f>
        <v>一条</v>
      </c>
    </row>
    <row r="7" spans="1:16" ht="27" customHeight="1" thickBot="1">
      <c r="A7" s="5">
        <v>5</v>
      </c>
      <c r="B7" s="355" t="str">
        <f>IF('予選ﾘｰｸﾞ一覧'!I27="","",'予選ﾘｰｸﾞ一覧'!I27)</f>
        <v>観音寺中央</v>
      </c>
      <c r="C7" s="356"/>
      <c r="D7" s="143" t="str">
        <f>IF(LEFT(H3,1)="W","L W/O",IF(LEFT(H3,1)="L","W W/O",IF(H3="-","-",RIGHT(H3,1)&amp;"-"&amp;LEFT(H3,1))))</f>
        <v>-</v>
      </c>
      <c r="E7" s="144" t="str">
        <f>IF(LEFT(H4,1)="W","L W/O",IF(LEFT(H4,1)="L","W W/O",IF(H4="-","-",RIGHT(H4,1)&amp;"-"&amp;LEFT(H4,1))))</f>
        <v>-</v>
      </c>
      <c r="F7" s="144" t="str">
        <f>IF(LEFT(H5,1)="W","L W/O",IF(LEFT(H5,1)="L","W W/O",IF(H5="-","-",RIGHT(H5,1)&amp;"-"&amp;LEFT(H5,1))))</f>
        <v>-</v>
      </c>
      <c r="G7" s="144" t="str">
        <f>IF(LEFT(H6,1)="W","L W/O",IF(LEFT(H6,1)="L","W W/O",IF(H6="-","-",RIGHT(H6,1)&amp;"-"&amp;LEFT(H6,1))))</f>
        <v>-</v>
      </c>
      <c r="H7" s="13"/>
      <c r="I7" s="22" t="str">
        <f>IF(SUM(K7:N7)=0,"/",K7+M7&amp;"/"&amp;L7+N7)</f>
        <v>/</v>
      </c>
      <c r="J7" s="278">
        <f>IF(SUM(K7:N7)=0,"",K7*2+L7+M7*2)</f>
      </c>
      <c r="K7" s="23">
        <f>IF(LEFT(D7,1)&gt;RIGHT(D7,1),1,0)+IF(LEFT(E7,1)&gt;RIGHT(E7,1),1,0)+IF(LEFT(F7,1)&gt;RIGHT(F7,1),1,0)+IF(LEFT(G7,1)&gt;RIGHT(G7,1),1,0)+IF(LEFT(H7,1)&gt;RIGHT(H7,1),1,0)</f>
        <v>0</v>
      </c>
      <c r="L7" s="24">
        <f>IF(LEFT(D7,1)&lt;RIGHT(D7,1),1,0)+IF(LEFT(E7,1)&lt;RIGHT(E7,1),1,0)+IF(LEFT(F7,1)&lt;RIGHT(F7,1),1,0)+IF(LEFT(G7,1)&lt;RIGHT(G7,1),1,0)+IF(LEFT(H7,1)&lt;RIGHT(H7,1),1,0)</f>
        <v>0</v>
      </c>
      <c r="M7" s="248">
        <f>IF(LEFT(H7,1)="W",1,0)+IF(LEFT(G7,1)="W",1,0)+IF(LEFT(F7,1)="W",1,0)+IF(LEFT(E7,1)="W",1,0)+IF(LEFT(D7,1)="W",1,0)</f>
        <v>0</v>
      </c>
      <c r="N7" s="25">
        <f>IF(LEFT(H7,1)="L",1,0)+IF(LEFT(G7,1)="L",1,0)+IF(LEFT(F7,1)="L",1,0)+IF(LEFT(E7,1)="L",1,0)+IF(LEFT(D7,1)="L",1,0)</f>
        <v>0</v>
      </c>
      <c r="O7" s="17">
        <f>IF(SUM(K7:N7)=0,"",RANK(J7,J3:J7,0))</f>
      </c>
      <c r="P7" s="3" t="str">
        <f>B7</f>
        <v>観音寺中央</v>
      </c>
    </row>
    <row r="8" spans="1:15" ht="27" customHeight="1" thickBot="1">
      <c r="A8" s="26"/>
      <c r="B8" s="32"/>
      <c r="C8" s="32"/>
      <c r="D8" s="34"/>
      <c r="E8" s="34"/>
      <c r="F8" s="34"/>
      <c r="G8" s="34"/>
      <c r="H8" s="34"/>
      <c r="I8" s="35"/>
      <c r="J8" s="261"/>
      <c r="K8" s="36"/>
      <c r="L8" s="36"/>
      <c r="M8" s="249"/>
      <c r="N8" s="36"/>
      <c r="O8" s="6"/>
    </row>
    <row r="9" spans="1:17" ht="27" customHeight="1" thickBot="1">
      <c r="A9" s="353" t="s">
        <v>65</v>
      </c>
      <c r="B9" s="354"/>
      <c r="C9" s="102" t="s">
        <v>326</v>
      </c>
      <c r="D9" s="145" t="str">
        <f>IF(B10="","",B10)</f>
        <v>徳島市立Ａ</v>
      </c>
      <c r="E9" s="146" t="str">
        <f>IF(B11="","",B11)</f>
        <v>郡山</v>
      </c>
      <c r="F9" s="146" t="str">
        <f>IF(B12="","",B12)</f>
        <v>美作</v>
      </c>
      <c r="G9" s="146" t="str">
        <f>IF(B13="","",B13)</f>
        <v>尽誠学園Ｂ</v>
      </c>
      <c r="H9" s="147" t="str">
        <f>IF(B14="","",B14)</f>
        <v>大商学園</v>
      </c>
      <c r="I9" s="93" t="s">
        <v>8</v>
      </c>
      <c r="J9" s="94" t="s">
        <v>1</v>
      </c>
      <c r="K9" s="228" t="s">
        <v>2</v>
      </c>
      <c r="L9" s="31" t="s">
        <v>3</v>
      </c>
      <c r="M9" s="31" t="s">
        <v>7</v>
      </c>
      <c r="N9" s="31" t="s">
        <v>6</v>
      </c>
      <c r="O9" s="96" t="s">
        <v>0</v>
      </c>
      <c r="P9" s="8"/>
      <c r="Q9" s="8"/>
    </row>
    <row r="10" spans="1:17" ht="27" customHeight="1">
      <c r="A10" s="83">
        <v>1</v>
      </c>
      <c r="B10" s="357" t="str">
        <f>IF('予選ﾘｰｸﾞ一覧'!J19="","",'予選ﾘｰｸﾞ一覧'!J19)</f>
        <v>徳島市立Ａ</v>
      </c>
      <c r="C10" s="358"/>
      <c r="D10" s="140"/>
      <c r="E10" s="84" t="s">
        <v>363</v>
      </c>
      <c r="F10" s="84" t="s">
        <v>363</v>
      </c>
      <c r="G10" s="84" t="s">
        <v>363</v>
      </c>
      <c r="H10" s="84" t="s">
        <v>363</v>
      </c>
      <c r="I10" s="148" t="str">
        <f>IF(SUM(K10:N10)=0,"/",K10+M10&amp;"/"&amp;L10+N10)</f>
        <v>/</v>
      </c>
      <c r="J10" s="86">
        <f>IF(SUM(K10:N10)=0,"",K10*2+L10+M10*2)</f>
      </c>
      <c r="K10" s="265">
        <f>IF(LEFT(D10,1)&gt;RIGHT(D10,1),1,0)+IF(LEFT(E10,1)&gt;RIGHT(E10,1),1,0)+IF(LEFT(F10,1)&gt;RIGHT(F10,1),1,0)+IF(LEFT(G10,1)&gt;RIGHT(G10,1),1,0)+IF(LEFT(H10,1)&gt;RIGHT(H10,1),1,0)</f>
        <v>0</v>
      </c>
      <c r="L10" s="267">
        <f>IF(LEFT(D10,1)&lt;RIGHT(D10,1),1,0)+IF(LEFT(E10,1)&lt;RIGHT(E10,1),1,0)+IF(LEFT(F10,1)&lt;RIGHT(F10,1),1,0)+IF(LEFT(G10,1)&lt;RIGHT(G10,1),1,0)+IF(LEFT(H10,1)&lt;RIGHT(H10,1),1,0)</f>
        <v>0</v>
      </c>
      <c r="M10" s="268">
        <f>IF(LEFT(H10,1)="W",1,0)+IF(LEFT(G10,1)="W",1,0)+IF(LEFT(F10,1)="W",1,0)+IF(LEFT(E10,1)="W",1,0)+IF(LEFT(D10,1)="W",1,0)</f>
        <v>0</v>
      </c>
      <c r="N10" s="268">
        <f>IF(LEFT(H10,1)="L",1,0)+IF(LEFT(G10,1)="L",1,0)+IF(LEFT(F10,1)="L",1,0)+IF(LEFT(E10,1)="L",1,0)+IF(LEFT(D10,1)="L",1,0)</f>
        <v>0</v>
      </c>
      <c r="O10" s="269">
        <f>IF(SUM(K10:N10)=0,"",RANK(J10,J10:J14,0))</f>
      </c>
      <c r="P10" s="8" t="str">
        <f>B10</f>
        <v>徳島市立Ａ</v>
      </c>
      <c r="Q10" s="8"/>
    </row>
    <row r="11" spans="1:16" s="8" customFormat="1" ht="27" customHeight="1">
      <c r="A11" s="4">
        <v>2</v>
      </c>
      <c r="B11" s="351" t="str">
        <f>IF('予選ﾘｰｸﾞ一覧'!J21="","",'予選ﾘｰｸﾞ一覧'!J21)</f>
        <v>郡山</v>
      </c>
      <c r="C11" s="352"/>
      <c r="D11" s="141" t="str">
        <f>IF(LEFT(E10,1)="W","L W/O",IF(LEFT(E10,1)="L","W W/O",IF(E10="-","-",RIGHT(E10,1)&amp;"-"&amp;LEFT(E10,1))))</f>
        <v>-</v>
      </c>
      <c r="E11" s="12"/>
      <c r="F11" s="11" t="s">
        <v>362</v>
      </c>
      <c r="G11" s="11" t="s">
        <v>362</v>
      </c>
      <c r="H11" s="11" t="s">
        <v>362</v>
      </c>
      <c r="I11" s="270" t="str">
        <f>IF(SUM(K11:N11)=0,"/",K11+M11&amp;"/"&amp;L11+N11)</f>
        <v>/</v>
      </c>
      <c r="J11" s="271">
        <f>IF(SUM(K11:N11)=0,"",K11*2+L11+M11*2)</f>
      </c>
      <c r="K11" s="238">
        <f>IF(LEFT(D11,1)&gt;RIGHT(D11,1),1,0)+IF(LEFT(E11,1)&gt;RIGHT(E11,1),1,0)+IF(LEFT(F11,1)&gt;RIGHT(F11,1),1,0)+IF(LEFT(G11,1)&gt;RIGHT(G11,1),1,0)+IF(LEFT(H11,1)&gt;RIGHT(H11,1),1,0)</f>
        <v>0</v>
      </c>
      <c r="L11" s="20">
        <f>IF(LEFT(D11,1)&lt;RIGHT(D11,1),1,0)+IF(LEFT(E11,1)&lt;RIGHT(E11,1),1,0)+IF(LEFT(F11,1)&lt;RIGHT(F11,1),1,0)+IF(LEFT(G11,1)&lt;RIGHT(G11,1),1,0)+IF(LEFT(H11,1)&lt;RIGHT(H11,1),1,0)</f>
        <v>0</v>
      </c>
      <c r="M11" s="21">
        <f>IF(LEFT(H11,1)="W",1,0)+IF(LEFT(G11,1)="W",1,0)+IF(LEFT(F11,1)="W",1,0)+IF(LEFT(E11,1)="W",1,0)+IF(LEFT(D11,1)="W",1,0)</f>
        <v>0</v>
      </c>
      <c r="N11" s="21">
        <f>IF(LEFT(H11,1)="L",1,0)+IF(LEFT(G11,1)="L",1,0)+IF(LEFT(F11,1)="L",1,0)+IF(LEFT(E11,1)="L",1,0)+IF(LEFT(D11,1)="L",1,0)</f>
        <v>0</v>
      </c>
      <c r="O11" s="15">
        <f>IF(SUM(K11:N11)=0,"",RANK(J11,J10:J14,0))</f>
      </c>
      <c r="P11" s="3" t="str">
        <f>B11</f>
        <v>郡山</v>
      </c>
    </row>
    <row r="12" spans="1:16" ht="27" customHeight="1">
      <c r="A12" s="4">
        <v>3</v>
      </c>
      <c r="B12" s="351" t="str">
        <f>IF('予選ﾘｰｸﾞ一覧'!J23="","",'予選ﾘｰｸﾞ一覧'!J23)</f>
        <v>美作</v>
      </c>
      <c r="C12" s="352"/>
      <c r="D12" s="141" t="str">
        <f>IF(LEFT(F10,1)="W","L W/O",IF(LEFT(F10,1)="L","W W/O",IF(F10="-","-",RIGHT(F10,1)&amp;"-"&amp;LEFT(F10,1))))</f>
        <v>-</v>
      </c>
      <c r="E12" s="142" t="str">
        <f>IF(LEFT(F11,1)="W","L W/O",IF(LEFT(F11,1)="L","W W/O",IF(F11="-","-",RIGHT(F11,1)&amp;"-"&amp;LEFT(F11,1))))</f>
        <v>-</v>
      </c>
      <c r="F12" s="12"/>
      <c r="G12" s="11" t="s">
        <v>362</v>
      </c>
      <c r="H12" s="11" t="s">
        <v>362</v>
      </c>
      <c r="I12" s="270" t="str">
        <f>IF(SUM(K12:N12)=0,"/",K12+M12&amp;"/"&amp;L12+N12)</f>
        <v>/</v>
      </c>
      <c r="J12" s="271">
        <f>IF(SUM(K12:N12)=0,"",K12*2+L12+M12*2)</f>
      </c>
      <c r="K12" s="238">
        <f>IF(LEFT(D12,1)&gt;RIGHT(D12,1),1,0)+IF(LEFT(E12,1)&gt;RIGHT(E12,1),1,0)+IF(LEFT(F12,1)&gt;RIGHT(F12,1),1,0)+IF(LEFT(G12,1)&gt;RIGHT(G12,1),1,0)+IF(LEFT(H12,1)&gt;RIGHT(H12,1),1,0)</f>
        <v>0</v>
      </c>
      <c r="L12" s="20">
        <f>IF(LEFT(D12,1)&lt;RIGHT(D12,1),1,0)+IF(LEFT(E12,1)&lt;RIGHT(E12,1),1,0)+IF(LEFT(F12,1)&lt;RIGHT(F12,1),1,0)+IF(LEFT(G12,1)&lt;RIGHT(G12,1),1,0)+IF(LEFT(H12,1)&lt;RIGHT(H12,1),1,0)</f>
        <v>0</v>
      </c>
      <c r="M12" s="21">
        <f>IF(LEFT(H12,1)="W",1,0)+IF(LEFT(G12,1)="W",1,0)+IF(LEFT(F12,1)="W",1,0)+IF(LEFT(E12,1)="W",1,0)+IF(LEFT(D12,1)="W",1,0)</f>
        <v>0</v>
      </c>
      <c r="N12" s="21">
        <f>IF(LEFT(H12,1)="L",1,0)+IF(LEFT(G12,1)="L",1,0)+IF(LEFT(F12,1)="L",1,0)+IF(LEFT(E12,1)="L",1,0)+IF(LEFT(D12,1)="L",1,0)</f>
        <v>0</v>
      </c>
      <c r="O12" s="15">
        <f>IF(SUM(K12:N12)=0,"",RANK(J12,J10:J14,0))</f>
      </c>
      <c r="P12" s="3" t="str">
        <f>B12</f>
        <v>美作</v>
      </c>
    </row>
    <row r="13" spans="1:16" ht="27" customHeight="1">
      <c r="A13" s="4">
        <v>4</v>
      </c>
      <c r="B13" s="351" t="str">
        <f>IF('予選ﾘｰｸﾞ一覧'!J25="","",'予選ﾘｰｸﾞ一覧'!J25)</f>
        <v>尽誠学園Ｂ</v>
      </c>
      <c r="C13" s="352"/>
      <c r="D13" s="141" t="str">
        <f>IF(LEFT(G10,1)="W","L W/O",IF(LEFT(G10,1)="L","W W/O",IF(G10="-","-",RIGHT(G10,1)&amp;"-"&amp;LEFT(G10,1))))</f>
        <v>-</v>
      </c>
      <c r="E13" s="142" t="str">
        <f>IF(LEFT(G11,1)="W","L W/O",IF(LEFT(G11,1)="L","W W/O",IF(G11="-","-",RIGHT(G11,1)&amp;"-"&amp;LEFT(G11,1))))</f>
        <v>-</v>
      </c>
      <c r="F13" s="142" t="str">
        <f>IF(LEFT(G12,1)="W","L W/O",IF(LEFT(G12,1)="L","W W/O",IF(G12="-","-",RIGHT(G12,1)&amp;"-"&amp;LEFT(G12,1))))</f>
        <v>-</v>
      </c>
      <c r="G13" s="12"/>
      <c r="H13" s="11" t="s">
        <v>358</v>
      </c>
      <c r="I13" s="18" t="str">
        <f>IF(SUM(K13:N13)=0,"/",K13+M13&amp;"/"&amp;L13+N13)</f>
        <v>/</v>
      </c>
      <c r="J13" s="14">
        <f>IF(SUM(K13:N13)=0,"",K13*2+L13+M13*2)</f>
      </c>
      <c r="K13" s="19">
        <f>IF(LEFT(D13,1)&gt;RIGHT(D13,1),1,0)+IF(LEFT(E13,1)&gt;RIGHT(E13,1),1,0)+IF(LEFT(F13,1)&gt;RIGHT(F13,1),1,0)+IF(LEFT(G13,1)&gt;RIGHT(G13,1),1,0)+IF(LEFT(H13,1)&gt;RIGHT(H13,1),1,0)</f>
        <v>0</v>
      </c>
      <c r="L13" s="20">
        <f>IF(LEFT(D13,1)&lt;RIGHT(D13,1),1,0)+IF(LEFT(E13,1)&lt;RIGHT(E13,1),1,0)+IF(LEFT(F13,1)&lt;RIGHT(F13,1),1,0)+IF(LEFT(G13,1)&lt;RIGHT(G13,1),1,0)+IF(LEFT(H13,1)&lt;RIGHT(H13,1),1,0)</f>
        <v>0</v>
      </c>
      <c r="M13" s="21">
        <f>IF(LEFT(H13,1)="W",1,0)+IF(LEFT(G13,1)="W",1,0)+IF(LEFT(F13,1)="W",1,0)+IF(LEFT(E13,1)="W",1,0)+IF(LEFT(D13,1)="W",1,0)</f>
        <v>0</v>
      </c>
      <c r="N13" s="251">
        <f>IF(LEFT(H13,1)="L",1,0)+IF(LEFT(G13,1)="L",1,0)+IF(LEFT(F13,1)="L",1,0)+IF(LEFT(E13,1)="L",1,0)+IF(LEFT(D13,1)="L",1,0)</f>
        <v>0</v>
      </c>
      <c r="O13" s="274">
        <f>IF(SUM(K13:N13)=0,"",RANK(J13,J10:J14,0))</f>
      </c>
      <c r="P13" s="3" t="str">
        <f>B13</f>
        <v>尽誠学園Ｂ</v>
      </c>
    </row>
    <row r="14" spans="1:16" ht="27" customHeight="1" thickBot="1">
      <c r="A14" s="5">
        <v>5</v>
      </c>
      <c r="B14" s="355" t="str">
        <f>IF('予選ﾘｰｸﾞ一覧'!J27="","",'予選ﾘｰｸﾞ一覧'!J27)</f>
        <v>大商学園</v>
      </c>
      <c r="C14" s="356"/>
      <c r="D14" s="143" t="str">
        <f>IF(LEFT(H10,1)="W","L W/O",IF(LEFT(H10,1)="L","W W/O",IF(H10="-","-",RIGHT(H10,1)&amp;"-"&amp;LEFT(H10,1))))</f>
        <v>-</v>
      </c>
      <c r="E14" s="144" t="str">
        <f>IF(LEFT(H11,1)="W","L W/O",IF(LEFT(H11,1)="L","W W/O",IF(H11="-","-",RIGHT(H11,1)&amp;"-"&amp;LEFT(H11,1))))</f>
        <v>-</v>
      </c>
      <c r="F14" s="144" t="str">
        <f>IF(LEFT(H12,1)="W","L W/O",IF(LEFT(H12,1)="L","W W/O",IF(H12="-","-",RIGHT(H12,1)&amp;"-"&amp;LEFT(H12,1))))</f>
        <v>-</v>
      </c>
      <c r="G14" s="144" t="str">
        <f>IF(LEFT(H13,1)="W","L W/O",IF(LEFT(H13,1)="L","W W/O",IF(H13="-","-",RIGHT(H13,1)&amp;"-"&amp;LEFT(H13,1))))</f>
        <v>-</v>
      </c>
      <c r="H14" s="13"/>
      <c r="I14" s="22" t="str">
        <f>IF(SUM(K14:N14)=0,"/",K14+M14&amp;"/"&amp;L14+N14)</f>
        <v>/</v>
      </c>
      <c r="J14" s="16">
        <f>IF(SUM(K14:N14)=0,"",K14*2+L14+M14*2)</f>
      </c>
      <c r="K14" s="23">
        <f>IF(LEFT(D14,1)&gt;RIGHT(D14,1),1,0)+IF(LEFT(E14,1)&gt;RIGHT(E14,1),1,0)+IF(LEFT(F14,1)&gt;RIGHT(F14,1),1,0)+IF(LEFT(G14,1)&gt;RIGHT(G14,1),1,0)+IF(LEFT(H14,1)&gt;RIGHT(H14,1),1,0)</f>
        <v>0</v>
      </c>
      <c r="L14" s="24">
        <f>IF(LEFT(D14,1)&lt;RIGHT(D14,1),1,0)+IF(LEFT(E14,1)&lt;RIGHT(E14,1),1,0)+IF(LEFT(F14,1)&lt;RIGHT(F14,1),1,0)+IF(LEFT(G14,1)&lt;RIGHT(G14,1),1,0)+IF(LEFT(H14,1)&lt;RIGHT(H14,1),1,0)</f>
        <v>0</v>
      </c>
      <c r="M14" s="25">
        <f>IF(LEFT(H14,1)="W",1,0)+IF(LEFT(G14,1)="W",1,0)+IF(LEFT(F14,1)="W",1,0)+IF(LEFT(E14,1)="W",1,0)+IF(LEFT(D14,1)="W",1,0)</f>
        <v>0</v>
      </c>
      <c r="N14" s="248">
        <f>IF(LEFT(H14,1)="L",1,0)+IF(LEFT(G14,1)="L",1,0)+IF(LEFT(F14,1)="L",1,0)+IF(LEFT(E14,1)="L",1,0)+IF(LEFT(D14,1)="L",1,0)</f>
        <v>0</v>
      </c>
      <c r="O14" s="279">
        <f>IF(SUM(K14:N14)=0,"",RANK(J14,J10:J14,0))</f>
      </c>
      <c r="P14" s="3" t="str">
        <f>B14</f>
        <v>大商学園</v>
      </c>
    </row>
    <row r="15" spans="1:15" ht="27" customHeight="1" thickBot="1">
      <c r="A15" s="39"/>
      <c r="B15" s="40"/>
      <c r="C15" s="40"/>
      <c r="D15" s="41"/>
      <c r="E15" s="41"/>
      <c r="F15" s="41"/>
      <c r="G15" s="41"/>
      <c r="H15" s="41"/>
      <c r="I15" s="42"/>
      <c r="J15" s="42"/>
      <c r="K15" s="43"/>
      <c r="L15" s="43"/>
      <c r="M15" s="43"/>
      <c r="N15" s="43"/>
      <c r="O15" s="9"/>
    </row>
    <row r="16" spans="1:15" ht="27" customHeight="1" thickBot="1">
      <c r="A16" s="353" t="s">
        <v>66</v>
      </c>
      <c r="B16" s="354"/>
      <c r="C16" s="102" t="s">
        <v>327</v>
      </c>
      <c r="D16" s="145" t="str">
        <f>IF(B17="","",B17)</f>
        <v>鹿児島女Ａ</v>
      </c>
      <c r="E16" s="146" t="str">
        <f>IF(B18="","",B18)</f>
        <v>高松中央Ａ</v>
      </c>
      <c r="F16" s="146" t="str">
        <f>IF(B19="","",B19)</f>
        <v>香芝</v>
      </c>
      <c r="G16" s="146" t="str">
        <f>IF(B20="","",B20)</f>
        <v>合同</v>
      </c>
      <c r="H16" s="147" t="str">
        <f>IF(B21="","",B21)</f>
        <v>宇和島東Ｂ</v>
      </c>
      <c r="I16" s="93" t="s">
        <v>8</v>
      </c>
      <c r="J16" s="94" t="s">
        <v>1</v>
      </c>
      <c r="K16" s="95" t="s">
        <v>2</v>
      </c>
      <c r="L16" s="31" t="s">
        <v>3</v>
      </c>
      <c r="M16" s="31" t="s">
        <v>7</v>
      </c>
      <c r="N16" s="31" t="s">
        <v>6</v>
      </c>
      <c r="O16" s="96" t="s">
        <v>0</v>
      </c>
    </row>
    <row r="17" spans="1:16" ht="27" customHeight="1">
      <c r="A17" s="83">
        <v>1</v>
      </c>
      <c r="B17" s="357" t="str">
        <f>IF('予選ﾘｰｸﾞ一覧'!K19="","",'予選ﾘｰｸﾞ一覧'!K19)</f>
        <v>鹿児島女Ａ</v>
      </c>
      <c r="C17" s="358"/>
      <c r="D17" s="140"/>
      <c r="E17" s="84" t="s">
        <v>362</v>
      </c>
      <c r="F17" s="84" t="s">
        <v>362</v>
      </c>
      <c r="G17" s="84" t="s">
        <v>362</v>
      </c>
      <c r="H17" s="84" t="s">
        <v>362</v>
      </c>
      <c r="I17" s="85" t="str">
        <f>IF(SUM(K17:N17)=0,"/",K17+M17&amp;"/"&amp;L17+N17)</f>
        <v>/</v>
      </c>
      <c r="J17" s="86">
        <f>IF(SUM(K17:N17)=0,"",K17*2+L17+M17*2)</f>
      </c>
      <c r="K17" s="87">
        <f>IF(LEFT(D17,1)&gt;RIGHT(D17,1),1,0)+IF(LEFT(E17,1)&gt;RIGHT(E17,1),1,0)+IF(LEFT(F17,1)&gt;RIGHT(F17,1),1,0)+IF(LEFT(G17,1)&gt;RIGHT(G17,1),1,0)+IF(LEFT(H17,1)&gt;RIGHT(H17,1),1,0)</f>
        <v>0</v>
      </c>
      <c r="L17" s="88">
        <f>IF(LEFT(D17,1)&lt;RIGHT(D17,1),1,0)+IF(LEFT(E17,1)&lt;RIGHT(E17,1),1,0)+IF(LEFT(F17,1)&lt;RIGHT(F17,1),1,0)+IF(LEFT(G17,1)&lt;RIGHT(G17,1),1,0)+IF(LEFT(H17,1)&lt;RIGHT(H17,1),1,0)</f>
        <v>0</v>
      </c>
      <c r="M17" s="89">
        <f>IF(LEFT(H17,1)="W",1,0)+IF(LEFT(G17,1)="W",1,0)+IF(LEFT(F17,1)="W",1,0)+IF(LEFT(E17,1)="W",1,0)+IF(LEFT(D17,1)="W",1,0)</f>
        <v>0</v>
      </c>
      <c r="N17" s="89">
        <f>IF(LEFT(H17,1)="L",1,0)+IF(LEFT(G17,1)="L",1,0)+IF(LEFT(F17,1)="L",1,0)+IF(LEFT(E17,1)="L",1,0)+IF(LEFT(D17,1)="L",1,0)</f>
        <v>0</v>
      </c>
      <c r="O17" s="90">
        <f>IF(SUM(K17:N17)=0,"",RANK(J17,J17:J21,0))</f>
      </c>
      <c r="P17" s="3" t="str">
        <f>B17</f>
        <v>鹿児島女Ａ</v>
      </c>
    </row>
    <row r="18" spans="1:16" s="8" customFormat="1" ht="27" customHeight="1">
      <c r="A18" s="4">
        <v>2</v>
      </c>
      <c r="B18" s="351" t="str">
        <f>IF('予選ﾘｰｸﾞ一覧'!K21="","",'予選ﾘｰｸﾞ一覧'!K21)</f>
        <v>高松中央Ａ</v>
      </c>
      <c r="C18" s="352"/>
      <c r="D18" s="141" t="str">
        <f>IF(LEFT(E17,1)="W","L W/O",IF(LEFT(E17,1)="L","W W/O",IF(E17="-","-",RIGHT(E17,1)&amp;"-"&amp;LEFT(E17,1))))</f>
        <v>-</v>
      </c>
      <c r="E18" s="12"/>
      <c r="F18" s="11" t="s">
        <v>363</v>
      </c>
      <c r="G18" s="11" t="s">
        <v>363</v>
      </c>
      <c r="H18" s="11" t="s">
        <v>363</v>
      </c>
      <c r="I18" s="18" t="str">
        <f>IF(SUM(K18:N18)=0,"/",K18+M18&amp;"/"&amp;L18+N18)</f>
        <v>/</v>
      </c>
      <c r="J18" s="14">
        <f>IF(SUM(K18:N18)=0,"",K18*2+L18+M18*2)</f>
      </c>
      <c r="K18" s="19">
        <f>IF(LEFT(D18,1)&gt;RIGHT(D18,1),1,0)+IF(LEFT(E18,1)&gt;RIGHT(E18,1),1,0)+IF(LEFT(F18,1)&gt;RIGHT(F18,1),1,0)+IF(LEFT(G18,1)&gt;RIGHT(G18,1),1,0)+IF(LEFT(H18,1)&gt;RIGHT(H18,1),1,0)</f>
        <v>0</v>
      </c>
      <c r="L18" s="20">
        <f>IF(LEFT(D18,1)&lt;RIGHT(D18,1),1,0)+IF(LEFT(E18,1)&lt;RIGHT(E18,1),1,0)+IF(LEFT(F18,1)&lt;RIGHT(F18,1),1,0)+IF(LEFT(G18,1)&lt;RIGHT(G18,1),1,0)+IF(LEFT(H18,1)&lt;RIGHT(H18,1),1,0)</f>
        <v>0</v>
      </c>
      <c r="M18" s="21">
        <f>IF(LEFT(H18,1)="W",1,0)+IF(LEFT(G18,1)="W",1,0)+IF(LEFT(F18,1)="W",1,0)+IF(LEFT(E18,1)="W",1,0)+IF(LEFT(D18,1)="W",1,0)</f>
        <v>0</v>
      </c>
      <c r="N18" s="21">
        <f>IF(LEFT(H18,1)="L",1,0)+IF(LEFT(G18,1)="L",1,0)+IF(LEFT(F18,1)="L",1,0)+IF(LEFT(E18,1)="L",1,0)+IF(LEFT(D18,1)="L",1,0)</f>
        <v>0</v>
      </c>
      <c r="O18" s="15">
        <f>IF(SUM(K18:N18)=0,"",RANK(J18,J17:J21,0))</f>
      </c>
      <c r="P18" s="3" t="str">
        <f>B18</f>
        <v>高松中央Ａ</v>
      </c>
    </row>
    <row r="19" spans="1:16" ht="27" customHeight="1">
      <c r="A19" s="4">
        <v>3</v>
      </c>
      <c r="B19" s="351" t="str">
        <f>IF('予選ﾘｰｸﾞ一覧'!K23="","",'予選ﾘｰｸﾞ一覧'!K23)</f>
        <v>香芝</v>
      </c>
      <c r="C19" s="352"/>
      <c r="D19" s="141" t="str">
        <f>IF(LEFT(F17,1)="W","L W/O",IF(LEFT(F17,1)="L","W W/O",IF(F17="-","-",RIGHT(F17,1)&amp;"-"&amp;LEFT(F17,1))))</f>
        <v>-</v>
      </c>
      <c r="E19" s="142" t="str">
        <f>IF(LEFT(F18,1)="W","L W/O",IF(LEFT(F18,1)="L","W W/O",IF(F18="-","-",RIGHT(F18,1)&amp;"-"&amp;LEFT(F18,1))))</f>
        <v>-</v>
      </c>
      <c r="F19" s="12"/>
      <c r="G19" s="11" t="s">
        <v>362</v>
      </c>
      <c r="H19" s="11" t="s">
        <v>362</v>
      </c>
      <c r="I19" s="270" t="str">
        <f>IF(SUM(K19:N19)=0,"/",K19+M19&amp;"/"&amp;L19+N19)</f>
        <v>/</v>
      </c>
      <c r="J19" s="271">
        <f>IF(SUM(K19:N19)=0,"",K19*2+L19+M19*2)</f>
      </c>
      <c r="K19" s="19">
        <f>IF(LEFT(D19,1)&gt;RIGHT(D19,1),1,0)+IF(LEFT(E19,1)&gt;RIGHT(E19,1),1,0)+IF(LEFT(F19,1)&gt;RIGHT(F19,1),1,0)+IF(LEFT(G19,1)&gt;RIGHT(G19,1),1,0)+IF(LEFT(H19,1)&gt;RIGHT(H19,1),1,0)</f>
        <v>0</v>
      </c>
      <c r="L19" s="20">
        <f>IF(LEFT(D19,1)&lt;RIGHT(D19,1),1,0)+IF(LEFT(E19,1)&lt;RIGHT(E19,1),1,0)+IF(LEFT(F19,1)&lt;RIGHT(F19,1),1,0)+IF(LEFT(G19,1)&lt;RIGHT(G19,1),1,0)+IF(LEFT(H19,1)&lt;RIGHT(H19,1),1,0)</f>
        <v>0</v>
      </c>
      <c r="M19" s="21">
        <f>IF(LEFT(H19,1)="W",1,0)+IF(LEFT(G19,1)="W",1,0)+IF(LEFT(F19,1)="W",1,0)+IF(LEFT(E19,1)="W",1,0)+IF(LEFT(D19,1)="W",1,0)</f>
        <v>0</v>
      </c>
      <c r="N19" s="21">
        <f>IF(LEFT(H19,1)="L",1,0)+IF(LEFT(G19,1)="L",1,0)+IF(LEFT(F19,1)="L",1,0)+IF(LEFT(E19,1)="L",1,0)+IF(LEFT(D19,1)="L",1,0)</f>
        <v>0</v>
      </c>
      <c r="O19" s="15">
        <f>IF(SUM(K19:N19)=0,"",RANK(J19,J17:J21,0))</f>
      </c>
      <c r="P19" s="3" t="str">
        <f>B19</f>
        <v>香芝</v>
      </c>
    </row>
    <row r="20" spans="1:16" ht="27" customHeight="1">
      <c r="A20" s="4">
        <v>4</v>
      </c>
      <c r="B20" s="351" t="str">
        <f>IF('予選ﾘｰｸﾞ一覧'!K25="","",'予選ﾘｰｸﾞ一覧'!K25)</f>
        <v>合同</v>
      </c>
      <c r="C20" s="352"/>
      <c r="D20" s="141" t="str">
        <f>IF(LEFT(G17,1)="W","L W/O",IF(LEFT(G17,1)="L","W W/O",IF(G17="-","-",RIGHT(G17,1)&amp;"-"&amp;LEFT(G17,1))))</f>
        <v>-</v>
      </c>
      <c r="E20" s="142" t="str">
        <f>IF(LEFT(G18,1)="W","L W/O",IF(LEFT(G18,1)="L","W W/O",IF(G18="-","-",RIGHT(G18,1)&amp;"-"&amp;LEFT(G18,1))))</f>
        <v>-</v>
      </c>
      <c r="F20" s="142" t="str">
        <f>IF(LEFT(G19,1)="W","L W/O",IF(LEFT(G19,1)="L","W W/O",IF(G19="-","-",RIGHT(G19,1)&amp;"-"&amp;LEFT(G19,1))))</f>
        <v>-</v>
      </c>
      <c r="G20" s="12"/>
      <c r="H20" s="11" t="s">
        <v>362</v>
      </c>
      <c r="I20" s="270" t="str">
        <f>IF(SUM(K20:N20)=0,"/",K20+M20&amp;"/"&amp;L20+N20)</f>
        <v>/</v>
      </c>
      <c r="J20" s="271">
        <f>IF(SUM(K20:N20)=0,"",K20*2+L20+M20*2)</f>
      </c>
      <c r="K20" s="19">
        <f>IF(LEFT(D20,1)&gt;RIGHT(D20,1),1,0)+IF(LEFT(E20,1)&gt;RIGHT(E20,1),1,0)+IF(LEFT(F20,1)&gt;RIGHT(F20,1),1,0)+IF(LEFT(G20,1)&gt;RIGHT(G20,1),1,0)+IF(LEFT(H20,1)&gt;RIGHT(H20,1),1,0)</f>
        <v>0</v>
      </c>
      <c r="L20" s="20">
        <f>IF(LEFT(D20,1)&lt;RIGHT(D20,1),1,0)+IF(LEFT(E20,1)&lt;RIGHT(E20,1),1,0)+IF(LEFT(F20,1)&lt;RIGHT(F20,1),1,0)+IF(LEFT(G20,1)&lt;RIGHT(G20,1),1,0)+IF(LEFT(H20,1)&lt;RIGHT(H20,1),1,0)</f>
        <v>0</v>
      </c>
      <c r="M20" s="21">
        <f>IF(LEFT(H20,1)="W",1,0)+IF(LEFT(G20,1)="W",1,0)+IF(LEFT(F20,1)="W",1,0)+IF(LEFT(E20,1)="W",1,0)+IF(LEFT(D20,1)="W",1,0)</f>
        <v>0</v>
      </c>
      <c r="N20" s="21">
        <f>IF(LEFT(H20,1)="L",1,0)+IF(LEFT(G20,1)="L",1,0)+IF(LEFT(F20,1)="L",1,0)+IF(LEFT(E20,1)="L",1,0)+IF(LEFT(D20,1)="L",1,0)</f>
        <v>0</v>
      </c>
      <c r="O20" s="15">
        <f>IF(SUM(K20:N20)=0,"",RANK(J20,J17:J21,0))</f>
      </c>
      <c r="P20" s="3" t="str">
        <f>B20</f>
        <v>合同</v>
      </c>
    </row>
    <row r="21" spans="1:16" ht="27" customHeight="1" thickBot="1">
      <c r="A21" s="5">
        <v>5</v>
      </c>
      <c r="B21" s="355" t="str">
        <f>IF('予選ﾘｰｸﾞ一覧'!K27="","",'予選ﾘｰｸﾞ一覧'!K27)</f>
        <v>宇和島東Ｂ</v>
      </c>
      <c r="C21" s="356"/>
      <c r="D21" s="143" t="str">
        <f>IF(LEFT(H17,1)="W","L W/O",IF(LEFT(H17,1)="L","W W/O",IF(H17="-","-",RIGHT(H17,1)&amp;"-"&amp;LEFT(H17,1))))</f>
        <v>-</v>
      </c>
      <c r="E21" s="144" t="str">
        <f>IF(LEFT(H18,1)="W","L W/O",IF(LEFT(H18,1)="L","W W/O",IF(H18="-","-",RIGHT(H18,1)&amp;"-"&amp;LEFT(H18,1))))</f>
        <v>-</v>
      </c>
      <c r="F21" s="144" t="str">
        <f>IF(LEFT(H19,1)="W","L W/O",IF(LEFT(H19,1)="L","W W/O",IF(H19="-","-",RIGHT(H19,1)&amp;"-"&amp;LEFT(H19,1))))</f>
        <v>-</v>
      </c>
      <c r="G21" s="144" t="str">
        <f>IF(LEFT(H20,1)="W","L W/O",IF(LEFT(H20,1)="L","W W/O",IF(H20="-","-",RIGHT(H20,1)&amp;"-"&amp;LEFT(H20,1))))</f>
        <v>-</v>
      </c>
      <c r="H21" s="13"/>
      <c r="I21" s="277" t="str">
        <f>IF(SUM(K21:N21)=0,"/",K21+M21&amp;"/"&amp;L21+N21)</f>
        <v>/</v>
      </c>
      <c r="J21" s="278">
        <f>IF(SUM(K21:N21)=0,"",K21*2+L21+M21*2)</f>
      </c>
      <c r="K21" s="23">
        <f>IF(LEFT(D21,1)&gt;RIGHT(D21,1),1,0)+IF(LEFT(E21,1)&gt;RIGHT(E21,1),1,0)+IF(LEFT(F21,1)&gt;RIGHT(F21,1),1,0)+IF(LEFT(G21,1)&gt;RIGHT(G21,1),1,0)+IF(LEFT(H21,1)&gt;RIGHT(H21,1),1,0)</f>
        <v>0</v>
      </c>
      <c r="L21" s="24">
        <f>IF(LEFT(D21,1)&lt;RIGHT(D21,1),1,0)+IF(LEFT(E21,1)&lt;RIGHT(E21,1),1,0)+IF(LEFT(F21,1)&lt;RIGHT(F21,1),1,0)+IF(LEFT(G21,1)&lt;RIGHT(G21,1),1,0)+IF(LEFT(H21,1)&lt;RIGHT(H21,1),1,0)</f>
        <v>0</v>
      </c>
      <c r="M21" s="25">
        <f>IF(LEFT(H21,1)="W",1,0)+IF(LEFT(G21,1)="W",1,0)+IF(LEFT(F21,1)="W",1,0)+IF(LEFT(E21,1)="W",1,0)+IF(LEFT(D21,1)="W",1,0)</f>
        <v>0</v>
      </c>
      <c r="N21" s="25">
        <f>IF(LEFT(H21,1)="L",1,0)+IF(LEFT(G21,1)="L",1,0)+IF(LEFT(F21,1)="L",1,0)+IF(LEFT(E21,1)="L",1,0)+IF(LEFT(D21,1)="L",1,0)</f>
        <v>0</v>
      </c>
      <c r="O21" s="17">
        <f>IF(SUM(K21:N21)=0,"",RANK(J21,J17:J21,0))</f>
      </c>
      <c r="P21" s="3" t="str">
        <f>B21</f>
        <v>宇和島東Ｂ</v>
      </c>
    </row>
    <row r="22" spans="1:16" ht="27" customHeight="1" thickBot="1">
      <c r="A22" s="26"/>
      <c r="B22" s="32"/>
      <c r="C22" s="32"/>
      <c r="D22" s="34"/>
      <c r="E22" s="34"/>
      <c r="F22" s="34"/>
      <c r="G22" s="34"/>
      <c r="H22" s="34"/>
      <c r="I22" s="261"/>
      <c r="J22" s="261"/>
      <c r="K22" s="262"/>
      <c r="L22" s="262"/>
      <c r="M22" s="262"/>
      <c r="N22" s="262"/>
      <c r="O22" s="9"/>
      <c r="P22" s="8"/>
    </row>
    <row r="23" spans="1:16" ht="27" customHeight="1" thickBot="1">
      <c r="A23" s="353" t="s">
        <v>78</v>
      </c>
      <c r="B23" s="354"/>
      <c r="C23" s="102" t="s">
        <v>135</v>
      </c>
      <c r="D23" s="145" t="str">
        <f>IF(B24="","",B24)</f>
        <v>城南</v>
      </c>
      <c r="E23" s="146" t="str">
        <f>IF(B25="","",B25)</f>
        <v>鳥取西</v>
      </c>
      <c r="F23" s="146" t="str">
        <f>IF(B26="","",B26)</f>
        <v>奈良北</v>
      </c>
      <c r="G23" s="146" t="str">
        <f>IF(B27="","",B27)</f>
        <v>佐賀商業Ｂ</v>
      </c>
      <c r="H23" s="147" t="str">
        <f>IF(B28="","",B28)</f>
        <v>志度</v>
      </c>
      <c r="I23" s="93" t="s">
        <v>8</v>
      </c>
      <c r="J23" s="94" t="s">
        <v>1</v>
      </c>
      <c r="K23" s="228" t="s">
        <v>2</v>
      </c>
      <c r="L23" s="94" t="s">
        <v>3</v>
      </c>
      <c r="M23" s="94" t="s">
        <v>7</v>
      </c>
      <c r="N23" s="94" t="s">
        <v>6</v>
      </c>
      <c r="O23" s="96" t="s">
        <v>0</v>
      </c>
      <c r="P23" s="8"/>
    </row>
    <row r="24" spans="1:16" ht="27" customHeight="1">
      <c r="A24" s="83">
        <v>1</v>
      </c>
      <c r="B24" s="357" t="str">
        <f>IF('予選ﾘｰｸﾞ一覧'!L19="","",'予選ﾘｰｸﾞ一覧'!L19)</f>
        <v>城南</v>
      </c>
      <c r="C24" s="358"/>
      <c r="D24" s="140"/>
      <c r="E24" s="84" t="s">
        <v>361</v>
      </c>
      <c r="F24" s="84" t="s">
        <v>361</v>
      </c>
      <c r="G24" s="84" t="s">
        <v>361</v>
      </c>
      <c r="H24" s="84" t="s">
        <v>361</v>
      </c>
      <c r="I24" s="148" t="str">
        <f>IF(SUM(K24:N24)=0,"/",K24+M24&amp;"/"&amp;L24+N24)</f>
        <v>/</v>
      </c>
      <c r="J24" s="264">
        <f>IF(SUM(K24:N24)=0,"",K24*2+L24+M24*2)</f>
      </c>
      <c r="K24" s="265">
        <f>IF(LEFT(D24,1)&gt;RIGHT(D24,1),1,0)+IF(LEFT(E24,1)&gt;RIGHT(E24,1),1,0)+IF(LEFT(F24,1)&gt;RIGHT(F24,1),1,0)+IF(LEFT(G24,1)&gt;RIGHT(G24,1),1,0)+IF(LEFT(H24,1)&gt;RIGHT(H24,1),1,0)</f>
        <v>0</v>
      </c>
      <c r="L24" s="267">
        <f>IF(LEFT(D24,1)&lt;RIGHT(D24,1),1,0)+IF(LEFT(E24,1)&lt;RIGHT(E24,1),1,0)+IF(LEFT(F24,1)&lt;RIGHT(F24,1),1,0)+IF(LEFT(G24,1)&lt;RIGHT(G24,1),1,0)+IF(LEFT(H24,1)&lt;RIGHT(H24,1),1,0)</f>
        <v>0</v>
      </c>
      <c r="M24" s="268">
        <f>IF(LEFT(H24,1)="W",1,0)+IF(LEFT(G24,1)="W",1,0)+IF(LEFT(F24,1)="W",1,0)+IF(LEFT(E24,1)="W",1,0)+IF(LEFT(D24,1)="W",1,0)</f>
        <v>0</v>
      </c>
      <c r="N24" s="268">
        <f>IF(LEFT(H24,1)="L",1,0)+IF(LEFT(G24,1)="L",1,0)+IF(LEFT(F24,1)="L",1,0)+IF(LEFT(E24,1)="L",1,0)+IF(LEFT(D24,1)="L",1,0)</f>
        <v>0</v>
      </c>
      <c r="O24" s="269">
        <f>IF(SUM(K24:N24)=0,"",RANK(J24,J24:J28,0))</f>
      </c>
      <c r="P24" s="8" t="str">
        <f>B24</f>
        <v>城南</v>
      </c>
    </row>
    <row r="25" spans="1:16" ht="27" customHeight="1">
      <c r="A25" s="4">
        <v>2</v>
      </c>
      <c r="B25" s="351" t="str">
        <f>IF('予選ﾘｰｸﾞ一覧'!L21="","",'予選ﾘｰｸﾞ一覧'!L21)</f>
        <v>鳥取西</v>
      </c>
      <c r="C25" s="352"/>
      <c r="D25" s="141" t="str">
        <f>IF(LEFT(E24,1)="W","L W/O",IF(LEFT(E24,1)="L","W W/O",IF(E24="-","-",RIGHT(E24,1)&amp;"-"&amp;LEFT(E24,1))))</f>
        <v>-</v>
      </c>
      <c r="E25" s="12"/>
      <c r="F25" s="11" t="s">
        <v>362</v>
      </c>
      <c r="G25" s="11" t="s">
        <v>362</v>
      </c>
      <c r="H25" s="11" t="s">
        <v>362</v>
      </c>
      <c r="I25" s="270" t="str">
        <f>IF(SUM(K25:N25)=0,"/",K25+M25&amp;"/"&amp;L25+N25)</f>
        <v>/</v>
      </c>
      <c r="J25" s="271">
        <f>IF(SUM(K25:N25)=0,"",K25*2+L25+M25*2)</f>
      </c>
      <c r="K25" s="238">
        <f>IF(LEFT(D25,1)&gt;RIGHT(D25,1),1,0)+IF(LEFT(E25,1)&gt;RIGHT(E25,1),1,0)+IF(LEFT(F25,1)&gt;RIGHT(F25,1),1,0)+IF(LEFT(G25,1)&gt;RIGHT(G25,1),1,0)+IF(LEFT(H25,1)&gt;RIGHT(H25,1),1,0)</f>
        <v>0</v>
      </c>
      <c r="L25" s="272">
        <f>IF(LEFT(D25,1)&lt;RIGHT(D25,1),1,0)+IF(LEFT(E25,1)&lt;RIGHT(E25,1),1,0)+IF(LEFT(F25,1)&lt;RIGHT(F25,1),1,0)+IF(LEFT(G25,1)&lt;RIGHT(G25,1),1,0)+IF(LEFT(H25,1)&lt;RIGHT(H25,1),1,0)</f>
        <v>0</v>
      </c>
      <c r="M25" s="273">
        <f>IF(LEFT(H25,1)="W",1,0)+IF(LEFT(G25,1)="W",1,0)+IF(LEFT(F25,1)="W",1,0)+IF(LEFT(E25,1)="W",1,0)+IF(LEFT(D25,1)="W",1,0)</f>
        <v>0</v>
      </c>
      <c r="N25" s="273">
        <f>IF(LEFT(H25,1)="L",1,0)+IF(LEFT(G25,1)="L",1,0)+IF(LEFT(F25,1)="L",1,0)+IF(LEFT(E25,1)="L",1,0)+IF(LEFT(D25,1)="L",1,0)</f>
        <v>0</v>
      </c>
      <c r="O25" s="274">
        <f>IF(SUM(K25:N25)=0,"",RANK(J25,J24:J28,0))</f>
      </c>
      <c r="P25" s="237" t="str">
        <f>B25</f>
        <v>鳥取西</v>
      </c>
    </row>
    <row r="26" spans="1:16" ht="27" customHeight="1">
      <c r="A26" s="4">
        <v>3</v>
      </c>
      <c r="B26" s="351" t="str">
        <f>IF('予選ﾘｰｸﾞ一覧'!L23="","",'予選ﾘｰｸﾞ一覧'!L23)</f>
        <v>奈良北</v>
      </c>
      <c r="C26" s="352"/>
      <c r="D26" s="141" t="str">
        <f>IF(LEFT(F24,1)="W","L W/O",IF(LEFT(F24,1)="L","W W/O",IF(F24="-","-",RIGHT(F24,1)&amp;"-"&amp;LEFT(F24,1))))</f>
        <v>-</v>
      </c>
      <c r="E26" s="142" t="str">
        <f>IF(LEFT(F25,1)="W","L W/O",IF(LEFT(F25,1)="L","W W/O",IF(F25="-","-",RIGHT(F25,1)&amp;"-"&amp;LEFT(F25,1))))</f>
        <v>-</v>
      </c>
      <c r="F26" s="12"/>
      <c r="G26" s="11" t="s">
        <v>366</v>
      </c>
      <c r="H26" s="11" t="s">
        <v>366</v>
      </c>
      <c r="I26" s="270" t="str">
        <f>IF(SUM(K26:N26)=0,"/",K26+M26&amp;"/"&amp;L26+N26)</f>
        <v>/</v>
      </c>
      <c r="J26" s="271">
        <f>IF(SUM(K26:N26)=0,"",K26*2+L26+M26*2)</f>
      </c>
      <c r="K26" s="238">
        <f>IF(LEFT(D26,1)&gt;RIGHT(D26,1),1,0)+IF(LEFT(E26,1)&gt;RIGHT(E26,1),1,0)+IF(LEFT(F26,1)&gt;RIGHT(F26,1),1,0)+IF(LEFT(G26,1)&gt;RIGHT(G26,1),1,0)+IF(LEFT(H26,1)&gt;RIGHT(H26,1),1,0)</f>
        <v>0</v>
      </c>
      <c r="L26" s="272">
        <f>IF(LEFT(D26,1)&lt;RIGHT(D26,1),1,0)+IF(LEFT(E26,1)&lt;RIGHT(E26,1),1,0)+IF(LEFT(F26,1)&lt;RIGHT(F26,1),1,0)+IF(LEFT(G26,1)&lt;RIGHT(G26,1),1,0)+IF(LEFT(H26,1)&lt;RIGHT(H26,1),1,0)</f>
        <v>0</v>
      </c>
      <c r="M26" s="273">
        <f>IF(LEFT(H26,1)="W",1,0)+IF(LEFT(G26,1)="W",1,0)+IF(LEFT(F26,1)="W",1,0)+IF(LEFT(E26,1)="W",1,0)+IF(LEFT(D26,1)="W",1,0)</f>
        <v>0</v>
      </c>
      <c r="N26" s="273">
        <f>IF(LEFT(H26,1)="L",1,0)+IF(LEFT(G26,1)="L",1,0)+IF(LEFT(F26,1)="L",1,0)+IF(LEFT(E26,1)="L",1,0)+IF(LEFT(D26,1)="L",1,0)</f>
        <v>0</v>
      </c>
      <c r="O26" s="274">
        <f>IF(SUM(K26:N26)=0,"",RANK(J26,J24:J28,0))</f>
      </c>
      <c r="P26" s="8" t="str">
        <f>B26</f>
        <v>奈良北</v>
      </c>
    </row>
    <row r="27" spans="1:16" ht="27" customHeight="1">
      <c r="A27" s="4">
        <v>4</v>
      </c>
      <c r="B27" s="351" t="str">
        <f>IF('予選ﾘｰｸﾞ一覧'!L25="","",'予選ﾘｰｸﾞ一覧'!L25)</f>
        <v>佐賀商業Ｂ</v>
      </c>
      <c r="C27" s="352"/>
      <c r="D27" s="141" t="str">
        <f>IF(LEFT(G24,1)="W","L W/O",IF(LEFT(G24,1)="L","W W/O",IF(G24="-","-",RIGHT(G24,1)&amp;"-"&amp;LEFT(G24,1))))</f>
        <v>-</v>
      </c>
      <c r="E27" s="142" t="str">
        <f>IF(LEFT(G25,1)="W","L W/O",IF(LEFT(G25,1)="L","W W/O",IF(G25="-","-",RIGHT(G25,1)&amp;"-"&amp;LEFT(G25,1))))</f>
        <v>-</v>
      </c>
      <c r="F27" s="142" t="str">
        <f>IF(LEFT(G26,1)="W","L W/O",IF(LEFT(G26,1)="L","W W/O",IF(G26="-","-",RIGHT(G26,1)&amp;"-"&amp;LEFT(G26,1))))</f>
        <v>-</v>
      </c>
      <c r="G27" s="12"/>
      <c r="H27" s="11" t="s">
        <v>358</v>
      </c>
      <c r="I27" s="18" t="str">
        <f>IF(SUM(K27:N27)=0,"/",K27+M27&amp;"/"&amp;L27+N27)</f>
        <v>/</v>
      </c>
      <c r="J27" s="14">
        <f>IF(SUM(K27:N27)=0,"",K27*2+L27+M27*2)</f>
      </c>
      <c r="K27" s="19">
        <f>IF(LEFT(D27,1)&gt;RIGHT(D27,1),1,0)+IF(LEFT(E27,1)&gt;RIGHT(E27,1),1,0)+IF(LEFT(F27,1)&gt;RIGHT(F27,1),1,0)+IF(LEFT(G27,1)&gt;RIGHT(G27,1),1,0)+IF(LEFT(H27,1)&gt;RIGHT(H27,1),1,0)</f>
        <v>0</v>
      </c>
      <c r="L27" s="20">
        <f>IF(LEFT(D27,1)&lt;RIGHT(D27,1),1,0)+IF(LEFT(E27,1)&lt;RIGHT(E27,1),1,0)+IF(LEFT(F27,1)&lt;RIGHT(F27,1),1,0)+IF(LEFT(G27,1)&lt;RIGHT(G27,1),1,0)+IF(LEFT(H27,1)&lt;RIGHT(H27,1),1,0)</f>
        <v>0</v>
      </c>
      <c r="M27" s="21">
        <f>IF(LEFT(H27,1)="W",1,0)+IF(LEFT(G27,1)="W",1,0)+IF(LEFT(F27,1)="W",1,0)+IF(LEFT(E27,1)="W",1,0)+IF(LEFT(D27,1)="W",1,0)</f>
        <v>0</v>
      </c>
      <c r="N27" s="21">
        <f>IF(LEFT(H27,1)="L",1,0)+IF(LEFT(G27,1)="L",1,0)+IF(LEFT(F27,1)="L",1,0)+IF(LEFT(E27,1)="L",1,0)+IF(LEFT(D27,1)="L",1,0)</f>
        <v>0</v>
      </c>
      <c r="O27" s="15">
        <f>IF(SUM(K27:N27)=0,"",RANK(J27,J24:J28,0))</f>
      </c>
      <c r="P27" s="3" t="str">
        <f>B27</f>
        <v>佐賀商業Ｂ</v>
      </c>
    </row>
    <row r="28" spans="1:16" ht="27" customHeight="1" thickBot="1">
      <c r="A28" s="5">
        <v>5</v>
      </c>
      <c r="B28" s="355" t="str">
        <f>IF('予選ﾘｰｸﾞ一覧'!L27="","",'予選ﾘｰｸﾞ一覧'!L27)</f>
        <v>志度</v>
      </c>
      <c r="C28" s="356"/>
      <c r="D28" s="143" t="str">
        <f>IF(LEFT(H24,1)="W","L W/O",IF(LEFT(H24,1)="L","W W/O",IF(H24="-","-",RIGHT(H24,1)&amp;"-"&amp;LEFT(H24,1))))</f>
        <v>-</v>
      </c>
      <c r="E28" s="144" t="str">
        <f>IF(LEFT(H25,1)="W","L W/O",IF(LEFT(H25,1)="L","W W/O",IF(H25="-","-",RIGHT(H25,1)&amp;"-"&amp;LEFT(H25,1))))</f>
        <v>-</v>
      </c>
      <c r="F28" s="144" t="str">
        <f>IF(LEFT(H26,1)="W","L W/O",IF(LEFT(H26,1)="L","W W/O",IF(H26="-","-",RIGHT(H26,1)&amp;"-"&amp;LEFT(H26,1))))</f>
        <v>-</v>
      </c>
      <c r="G28" s="144" t="str">
        <f>IF(LEFT(H27,1)="W","L W/O",IF(LEFT(H27,1)="L","W W/O",IF(H27="-","-",RIGHT(H27,1)&amp;"-"&amp;LEFT(H27,1))))</f>
        <v>-</v>
      </c>
      <c r="H28" s="13"/>
      <c r="I28" s="22" t="str">
        <f>IF(SUM(K28:N28)=0,"/",K28+M28&amp;"/"&amp;L28+N28)</f>
        <v>/</v>
      </c>
      <c r="J28" s="16">
        <f>IF(SUM(K28:N28)=0,"",K28*2+L28+M28*2)</f>
      </c>
      <c r="K28" s="23">
        <f>IF(LEFT(D28,1)&gt;RIGHT(D28,1),1,0)+IF(LEFT(E28,1)&gt;RIGHT(E28,1),1,0)+IF(LEFT(F28,1)&gt;RIGHT(F28,1),1,0)+IF(LEFT(G28,1)&gt;RIGHT(G28,1),1,0)+IF(LEFT(H28,1)&gt;RIGHT(H28,1),1,0)</f>
        <v>0</v>
      </c>
      <c r="L28" s="24">
        <f>IF(LEFT(D28,1)&lt;RIGHT(D28,1),1,0)+IF(LEFT(E28,1)&lt;RIGHT(E28,1),1,0)+IF(LEFT(F28,1)&lt;RIGHT(F28,1),1,0)+IF(LEFT(G28,1)&lt;RIGHT(G28,1),1,0)+IF(LEFT(H28,1)&lt;RIGHT(H28,1),1,0)</f>
        <v>0</v>
      </c>
      <c r="M28" s="25">
        <f>IF(LEFT(H28,1)="W",1,0)+IF(LEFT(G28,1)="W",1,0)+IF(LEFT(F28,1)="W",1,0)+IF(LEFT(E28,1)="W",1,0)+IF(LEFT(D28,1)="W",1,0)</f>
        <v>0</v>
      </c>
      <c r="N28" s="25">
        <f>IF(LEFT(H28,1)="L",1,0)+IF(LEFT(G28,1)="L",1,0)+IF(LEFT(F28,1)="L",1,0)+IF(LEFT(E28,1)="L",1,0)+IF(LEFT(D28,1)="L",1,0)</f>
        <v>0</v>
      </c>
      <c r="O28" s="17">
        <f>IF(SUM(K28:N28)=0,"",RANK(J28,J24:J28,0))</f>
      </c>
      <c r="P28" s="3" t="str">
        <f>B28</f>
        <v>志度</v>
      </c>
    </row>
    <row r="29" spans="1:15" ht="27" customHeight="1" thickBot="1">
      <c r="A29" s="6"/>
      <c r="B29" s="44"/>
      <c r="C29" s="44"/>
      <c r="D29" s="37"/>
      <c r="E29" s="37"/>
      <c r="F29" s="37"/>
      <c r="G29" s="37"/>
      <c r="H29" s="37"/>
      <c r="I29" s="6"/>
      <c r="J29" s="6"/>
      <c r="K29" s="7"/>
      <c r="L29" s="7"/>
      <c r="M29" s="7"/>
      <c r="N29" s="7"/>
      <c r="O29" s="6"/>
    </row>
    <row r="30" spans="1:15" ht="27" customHeight="1" thickBot="1">
      <c r="A30" s="6"/>
      <c r="B30" s="44"/>
      <c r="C30" s="44"/>
      <c r="D30" s="105" t="s">
        <v>301</v>
      </c>
      <c r="E30" s="103" t="s">
        <v>302</v>
      </c>
      <c r="F30" s="103" t="s">
        <v>303</v>
      </c>
      <c r="G30" s="103" t="s">
        <v>304</v>
      </c>
      <c r="H30" s="104" t="s">
        <v>305</v>
      </c>
      <c r="I30" s="6"/>
      <c r="J30" s="6"/>
      <c r="K30" s="7"/>
      <c r="L30" s="7"/>
      <c r="M30" s="7"/>
      <c r="N30" s="7"/>
      <c r="O30" s="6"/>
    </row>
    <row r="31" spans="2:10" ht="27" customHeight="1" thickBot="1">
      <c r="B31" s="378" t="s">
        <v>137</v>
      </c>
      <c r="C31" s="335"/>
      <c r="D31" s="137" t="s">
        <v>80</v>
      </c>
      <c r="E31" s="31" t="s">
        <v>81</v>
      </c>
      <c r="F31" s="31" t="s">
        <v>82</v>
      </c>
      <c r="G31" s="31" t="s">
        <v>83</v>
      </c>
      <c r="H31" s="138" t="s">
        <v>84</v>
      </c>
      <c r="I31" s="26"/>
      <c r="J31" s="26"/>
    </row>
    <row r="32" spans="2:7" s="6" customFormat="1" ht="27" customHeight="1">
      <c r="B32" s="381"/>
      <c r="C32" s="381"/>
      <c r="G32" s="136"/>
    </row>
  </sheetData>
  <sheetProtection/>
  <mergeCells count="28">
    <mergeCell ref="B32:C32"/>
    <mergeCell ref="B6:C6"/>
    <mergeCell ref="B7:C7"/>
    <mergeCell ref="A1:B1"/>
    <mergeCell ref="C1:D1"/>
    <mergeCell ref="B3:C3"/>
    <mergeCell ref="B4:C4"/>
    <mergeCell ref="A2:B2"/>
    <mergeCell ref="A23:B23"/>
    <mergeCell ref="B26:C26"/>
    <mergeCell ref="B5:C5"/>
    <mergeCell ref="B14:C14"/>
    <mergeCell ref="B17:C17"/>
    <mergeCell ref="B10:C10"/>
    <mergeCell ref="B13:C13"/>
    <mergeCell ref="B12:C12"/>
    <mergeCell ref="A9:B9"/>
    <mergeCell ref="B11:C11"/>
    <mergeCell ref="B31:C31"/>
    <mergeCell ref="B18:C18"/>
    <mergeCell ref="B20:C20"/>
    <mergeCell ref="A16:B16"/>
    <mergeCell ref="B19:C19"/>
    <mergeCell ref="B28:C28"/>
    <mergeCell ref="B25:C25"/>
    <mergeCell ref="B24:C24"/>
    <mergeCell ref="B27:C27"/>
    <mergeCell ref="B21:C21"/>
  </mergeCells>
  <dataValidations count="1">
    <dataValidation allowBlank="1" showInputMessage="1" showErrorMessage="1" imeMode="off" sqref="E17:H17 E10:H10 H18:H20 H11:H13 E3:H3 H4:H6 F4:G4 G5 F11:G11 G12 F18:G18 G19 E24:H24 H25:H27 F25:G25 G26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明朝,標準"－14－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28"/>
  <sheetViews>
    <sheetView workbookViewId="0" topLeftCell="A14">
      <selection activeCell="I25" sqref="I25"/>
    </sheetView>
  </sheetViews>
  <sheetFormatPr defaultColWidth="9.00390625" defaultRowHeight="27" customHeight="1"/>
  <cols>
    <col min="1" max="2" width="4.625" style="3" customWidth="1"/>
    <col min="3" max="3" width="10.625" style="3" customWidth="1"/>
    <col min="4" max="8" width="10.75390625" style="3" customWidth="1"/>
    <col min="9" max="11" width="5.375" style="3" customWidth="1"/>
    <col min="12" max="13" width="7.00390625" style="3" hidden="1" customWidth="1"/>
    <col min="14" max="14" width="7.125" style="3" hidden="1" customWidth="1"/>
    <col min="15" max="15" width="5.375" style="3" hidden="1" customWidth="1"/>
    <col min="16" max="16" width="5.375" style="3" customWidth="1"/>
    <col min="17" max="16384" width="9.00390625" style="3" customWidth="1"/>
  </cols>
  <sheetData>
    <row r="1" spans="1:16" s="1" customFormat="1" ht="27" customHeight="1" thickBot="1">
      <c r="A1" s="362" t="s">
        <v>5</v>
      </c>
      <c r="B1" s="362"/>
      <c r="C1" s="362" t="s">
        <v>14</v>
      </c>
      <c r="D1" s="362"/>
      <c r="E1" s="38" t="s">
        <v>128</v>
      </c>
      <c r="F1" s="127" t="s">
        <v>125</v>
      </c>
      <c r="G1" s="30"/>
      <c r="H1" s="30"/>
      <c r="I1" s="30"/>
      <c r="J1" s="30"/>
      <c r="K1" s="30"/>
      <c r="L1" s="3"/>
      <c r="M1" s="3"/>
      <c r="N1" s="3"/>
      <c r="O1" s="3"/>
      <c r="P1" s="3"/>
    </row>
    <row r="2" spans="1:16" ht="27" customHeight="1" thickBot="1">
      <c r="A2" s="353" t="s">
        <v>79</v>
      </c>
      <c r="B2" s="354"/>
      <c r="C2" s="198" t="s">
        <v>136</v>
      </c>
      <c r="D2" s="145" t="str">
        <f>IF(B3="","",B3)</f>
        <v>玉名女子Ａ</v>
      </c>
      <c r="E2" s="146" t="str">
        <f>IF(B4="","",B4)</f>
        <v>今治北</v>
      </c>
      <c r="F2" s="146" t="str">
        <f>IF(B5="","",B5)</f>
        <v>帝塚山Ａ</v>
      </c>
      <c r="G2" s="146" t="str">
        <f>IF(B6="","",B6)</f>
        <v>高松商業Ｂ</v>
      </c>
      <c r="H2" s="147" t="str">
        <f>IF(B7="","",B7)</f>
        <v>柳井商工Ｂ</v>
      </c>
      <c r="I2" s="334" t="s">
        <v>8</v>
      </c>
      <c r="J2" s="335"/>
      <c r="K2" s="94" t="s">
        <v>1</v>
      </c>
      <c r="L2" s="95" t="s">
        <v>2</v>
      </c>
      <c r="M2" s="31" t="s">
        <v>3</v>
      </c>
      <c r="N2" s="31" t="s">
        <v>7</v>
      </c>
      <c r="O2" s="31" t="s">
        <v>6</v>
      </c>
      <c r="P2" s="96" t="s">
        <v>0</v>
      </c>
    </row>
    <row r="3" spans="1:17" ht="27" customHeight="1">
      <c r="A3" s="83">
        <v>1</v>
      </c>
      <c r="B3" s="357" t="str">
        <f>IF('予選ﾘｰｸﾞ一覧'!M19="","",'予選ﾘｰｸﾞ一覧'!M19)</f>
        <v>玉名女子Ａ</v>
      </c>
      <c r="C3" s="358"/>
      <c r="D3" s="140"/>
      <c r="E3" s="84" t="s">
        <v>358</v>
      </c>
      <c r="F3" s="84" t="s">
        <v>358</v>
      </c>
      <c r="G3" s="84" t="s">
        <v>358</v>
      </c>
      <c r="H3" s="84" t="s">
        <v>358</v>
      </c>
      <c r="I3" s="336" t="str">
        <f>IF(SUM(L3:O3)=0,"/",L3+N3&amp;"/"&amp;M3+O3)</f>
        <v>/</v>
      </c>
      <c r="J3" s="337"/>
      <c r="K3" s="86">
        <f>IF(SUM(L3:O3)=0,"",L3*2+M3+N3*2)</f>
      </c>
      <c r="L3" s="87">
        <f>IF(LEFT(D3,1)&gt;RIGHT(D3,1),1,0)+IF(LEFT(E3,1)&gt;RIGHT(E3,1),1,0)+IF(LEFT(F3,1)&gt;RIGHT(F3,1),1,0)+IF(LEFT(G3,1)&gt;RIGHT(G3,1),1,0)+IF(LEFT(H3,1)&gt;RIGHT(H3,1),1,0)</f>
        <v>0</v>
      </c>
      <c r="M3" s="88">
        <f>IF(LEFT(D3,1)&lt;RIGHT(D3,1),1,0)+IF(LEFT(E3,1)&lt;RIGHT(E3,1),1,0)+IF(LEFT(F3,1)&lt;RIGHT(F3,1),1,0)+IF(LEFT(G3,1)&lt;RIGHT(G3,1),1,0)+IF(LEFT(H3,1)&lt;RIGHT(H3,1),1,0)</f>
        <v>0</v>
      </c>
      <c r="N3" s="89">
        <f>IF(LEFT(H3,1)="W",1,0)+IF(LEFT(G3,1)="W",1,0)+IF(LEFT(F3,1)="W",1,0)+IF(LEFT(E3,1)="W",1,0)+IF(LEFT(D3,1)="W",1,0)</f>
        <v>0</v>
      </c>
      <c r="O3" s="89">
        <f>IF(LEFT(H3,1)="L",1,0)+IF(LEFT(G3,1)="L",1,0)+IF(LEFT(F3,1)="L",1,0)+IF(LEFT(E3,1)="L",1,0)+IF(LEFT(D3,1)="L",1,0)</f>
        <v>0</v>
      </c>
      <c r="P3" s="90">
        <f>IF(SUM(L3:O3)=0,"",RANK(K3,$K$3:$K$7,0))</f>
      </c>
      <c r="Q3" s="3" t="str">
        <f>B3</f>
        <v>玉名女子Ａ</v>
      </c>
    </row>
    <row r="4" spans="1:17" ht="27" customHeight="1">
      <c r="A4" s="4">
        <v>2</v>
      </c>
      <c r="B4" s="351" t="str">
        <f>IF('予選ﾘｰｸﾞ一覧'!M21="","",'予選ﾘｰｸﾞ一覧'!M21)</f>
        <v>今治北</v>
      </c>
      <c r="C4" s="352"/>
      <c r="D4" s="141" t="str">
        <f>IF(LEFT(E3,1)="W","L W/O",IF(LEFT(E3,1)="L","W W/O",IF(E3="-","-",RIGHT(E3,1)&amp;"-"&amp;LEFT(E3,1))))</f>
        <v>-</v>
      </c>
      <c r="E4" s="12"/>
      <c r="F4" s="11" t="s">
        <v>358</v>
      </c>
      <c r="G4" s="11" t="s">
        <v>358</v>
      </c>
      <c r="H4" s="11" t="s">
        <v>358</v>
      </c>
      <c r="I4" s="338" t="str">
        <f>IF(SUM(L4:O4)=0,"/",L4+N4&amp;"/"&amp;M4+O4)</f>
        <v>/</v>
      </c>
      <c r="J4" s="339"/>
      <c r="K4" s="14">
        <f>IF(SUM(L4:O4)=0,"",L4*2+M4+N4*2)</f>
      </c>
      <c r="L4" s="19">
        <f>IF(LEFT(D4,1)&gt;RIGHT(D4,1),1,0)+IF(LEFT(E4,1)&gt;RIGHT(E4,1),1,0)+IF(LEFT(F4,1)&gt;RIGHT(F4,1),1,0)+IF(LEFT(G4,1)&gt;RIGHT(G4,1),1,0)+IF(LEFT(H4,1)&gt;RIGHT(H4,1),1,0)</f>
        <v>0</v>
      </c>
      <c r="M4" s="20">
        <f>IF(LEFT(D4,1)&lt;RIGHT(D4,1),1,0)+IF(LEFT(E4,1)&lt;RIGHT(E4,1),1,0)+IF(LEFT(F4,1)&lt;RIGHT(F4,1),1,0)+IF(LEFT(G4,1)&lt;RIGHT(G4,1),1,0)+IF(LEFT(H4,1)&lt;RIGHT(H4,1),1,0)</f>
        <v>0</v>
      </c>
      <c r="N4" s="21">
        <f>IF(LEFT(H4,1)="W",1,0)+IF(LEFT(G4,1)="W",1,0)+IF(LEFT(F4,1)="W",1,0)+IF(LEFT(E4,1)="W",1,0)+IF(LEFT(D4,1)="W",1,0)</f>
        <v>0</v>
      </c>
      <c r="O4" s="21">
        <f>IF(LEFT(H4,1)="L",1,0)+IF(LEFT(G4,1)="L",1,0)+IF(LEFT(F4,1)="L",1,0)+IF(LEFT(E4,1)="L",1,0)+IF(LEFT(D4,1)="L",1,0)</f>
        <v>0</v>
      </c>
      <c r="P4" s="15">
        <f>IF(SUM(L4:O4)=0,"",RANK(K4,$K$3:$K$7,0))</f>
      </c>
      <c r="Q4" s="3" t="str">
        <f>B4</f>
        <v>今治北</v>
      </c>
    </row>
    <row r="5" spans="1:17" ht="27" customHeight="1">
      <c r="A5" s="4">
        <v>3</v>
      </c>
      <c r="B5" s="351" t="str">
        <f>IF('予選ﾘｰｸﾞ一覧'!M23="","",'予選ﾘｰｸﾞ一覧'!M23)</f>
        <v>帝塚山Ａ</v>
      </c>
      <c r="C5" s="361"/>
      <c r="D5" s="141" t="str">
        <f>IF(LEFT(F3,1)="W","L W/O",IF(LEFT(F3,1)="L","W W/O",IF(F3="-","-",RIGHT(F3,1)&amp;"-"&amp;LEFT(F3,1))))</f>
        <v>-</v>
      </c>
      <c r="E5" s="142" t="str">
        <f>IF(LEFT(F4,1)="W","L W/O",IF(LEFT(F4,1)="L","W W/O",IF(F4="-","-",RIGHT(F4,1)&amp;"-"&amp;LEFT(F4,1))))</f>
        <v>-</v>
      </c>
      <c r="F5" s="12"/>
      <c r="G5" s="11" t="s">
        <v>358</v>
      </c>
      <c r="H5" s="11" t="s">
        <v>358</v>
      </c>
      <c r="I5" s="338" t="str">
        <f>IF(SUM(L5:O5)=0,"/",L5+N5&amp;"/"&amp;M5+O5)</f>
        <v>/</v>
      </c>
      <c r="J5" s="339"/>
      <c r="K5" s="14">
        <f>IF(SUM(L5:O5)=0,"",L5*2+M5+N5*2)</f>
      </c>
      <c r="L5" s="19">
        <f>IF(LEFT(D5,1)&gt;RIGHT(D5,1),1,0)+IF(LEFT(E5,1)&gt;RIGHT(E5,1),1,0)+IF(LEFT(F5,1)&gt;RIGHT(F5,1),1,0)+IF(LEFT(G5,1)&gt;RIGHT(G5,1),1,0)+IF(LEFT(H5,1)&gt;RIGHT(H5,1),1,0)</f>
        <v>0</v>
      </c>
      <c r="M5" s="20">
        <f>IF(LEFT(D5,1)&lt;RIGHT(D5,1),1,0)+IF(LEFT(E5,1)&lt;RIGHT(E5,1),1,0)+IF(LEFT(F5,1)&lt;RIGHT(F5,1),1,0)+IF(LEFT(G5,1)&lt;RIGHT(G5,1),1,0)+IF(LEFT(H5,1)&lt;RIGHT(H5,1),1,0)</f>
        <v>0</v>
      </c>
      <c r="N5" s="21">
        <f>IF(LEFT(H5,1)="W",1,0)+IF(LEFT(G5,1)="W",1,0)+IF(LEFT(F5,1)="W",1,0)+IF(LEFT(E5,1)="W",1,0)+IF(LEFT(D5,1)="W",1,0)</f>
        <v>0</v>
      </c>
      <c r="O5" s="21">
        <f>IF(LEFT(H5,1)="L",1,0)+IF(LEFT(G5,1)="L",1,0)+IF(LEFT(F5,1)="L",1,0)+IF(LEFT(E5,1)="L",1,0)+IF(LEFT(D5,1)="L",1,0)</f>
        <v>0</v>
      </c>
      <c r="P5" s="15">
        <f>IF(SUM(L5:O5)=0,"",RANK(K5,$K$3:$K$7,0))</f>
      </c>
      <c r="Q5" s="3" t="str">
        <f>B5</f>
        <v>帝塚山Ａ</v>
      </c>
    </row>
    <row r="6" spans="1:17" ht="27" customHeight="1">
      <c r="A6" s="4">
        <v>4</v>
      </c>
      <c r="B6" s="351" t="str">
        <f>IF('予選ﾘｰｸﾞ一覧'!M25="","",'予選ﾘｰｸﾞ一覧'!M25)</f>
        <v>高松商業Ｂ</v>
      </c>
      <c r="C6" s="361"/>
      <c r="D6" s="141" t="str">
        <f>IF(LEFT(G3,1)="W","L W/O",IF(LEFT(G3,1)="L","W W/O",IF(G3="-","-",RIGHT(G3,1)&amp;"-"&amp;LEFT(G3,1))))</f>
        <v>-</v>
      </c>
      <c r="E6" s="142" t="str">
        <f>IF(LEFT(G4,1)="W","L W/O",IF(LEFT(G4,1)="L","W W/O",IF(G4="-","-",RIGHT(G4,1)&amp;"-"&amp;LEFT(G4,1))))</f>
        <v>-</v>
      </c>
      <c r="F6" s="142" t="str">
        <f>IF(LEFT(G5,1)="W","L W/O",IF(LEFT(G5,1)="L","W W/O",IF(G5="-","-",RIGHT(G5,1)&amp;"-"&amp;LEFT(G5,1))))</f>
        <v>-</v>
      </c>
      <c r="G6" s="12"/>
      <c r="H6" s="11" t="s">
        <v>358</v>
      </c>
      <c r="I6" s="338" t="str">
        <f>IF(SUM(L6:O6)=0,"/",L6+N6&amp;"/"&amp;M6+O6)</f>
        <v>/</v>
      </c>
      <c r="J6" s="339"/>
      <c r="K6" s="14">
        <f>IF(SUM(L6:O6)=0,"",L6*2+M6+N6*2)</f>
      </c>
      <c r="L6" s="19">
        <f>IF(LEFT(D6,1)&gt;RIGHT(D6,1),1,0)+IF(LEFT(E6,1)&gt;RIGHT(E6,1),1,0)+IF(LEFT(F6,1)&gt;RIGHT(F6,1),1,0)+IF(LEFT(G6,1)&gt;RIGHT(G6,1),1,0)+IF(LEFT(H6,1)&gt;RIGHT(H6,1),1,0)</f>
        <v>0</v>
      </c>
      <c r="M6" s="20">
        <f>IF(LEFT(D6,1)&lt;RIGHT(D6,1),1,0)+IF(LEFT(E6,1)&lt;RIGHT(E6,1),1,0)+IF(LEFT(F6,1)&lt;RIGHT(F6,1),1,0)+IF(LEFT(G6,1)&lt;RIGHT(G6,1),1,0)+IF(LEFT(H6,1)&lt;RIGHT(H6,1),1,0)</f>
        <v>0</v>
      </c>
      <c r="N6" s="21">
        <f>IF(LEFT(H6,1)="W",1,0)+IF(LEFT(G6,1)="W",1,0)+IF(LEFT(F6,1)="W",1,0)+IF(LEFT(E6,1)="W",1,0)+IF(LEFT(D6,1)="W",1,0)</f>
        <v>0</v>
      </c>
      <c r="O6" s="21">
        <f>IF(LEFT(H6,1)="L",1,0)+IF(LEFT(G6,1)="L",1,0)+IF(LEFT(F6,1)="L",1,0)+IF(LEFT(E6,1)="L",1,0)+IF(LEFT(D6,1)="L",1,0)</f>
        <v>0</v>
      </c>
      <c r="P6" s="15">
        <f>IF(SUM(L6:O6)=0,"",RANK(K6,$K$3:$K$7,0))</f>
      </c>
      <c r="Q6" s="3" t="str">
        <f>B6</f>
        <v>高松商業Ｂ</v>
      </c>
    </row>
    <row r="7" spans="1:17" ht="27" customHeight="1" thickBot="1">
      <c r="A7" s="5">
        <v>5</v>
      </c>
      <c r="B7" s="355" t="str">
        <f>IF('予選ﾘｰｸﾞ一覧'!M27="","",'予選ﾘｰｸﾞ一覧'!M27)</f>
        <v>柳井商工Ｂ</v>
      </c>
      <c r="C7" s="356"/>
      <c r="D7" s="143" t="str">
        <f>IF(LEFT(H3,1)="W","L W/O",IF(LEFT(H3,1)="L","W W/O",IF(H3="-","-",RIGHT(H3,1)&amp;"-"&amp;LEFT(H3,1))))</f>
        <v>-</v>
      </c>
      <c r="E7" s="144" t="str">
        <f>IF(LEFT(H4,1)="W","L W/O",IF(LEFT(H4,1)="L","W W/O",IF(H4="-","-",RIGHT(H4,1)&amp;"-"&amp;LEFT(H4,1))))</f>
        <v>-</v>
      </c>
      <c r="F7" s="144" t="str">
        <f>IF(LEFT(H5,1)="W","L W/O",IF(LEFT(H5,1)="L","W W/O",IF(H5="-","-",RIGHT(H5,1)&amp;"-"&amp;LEFT(H5,1))))</f>
        <v>-</v>
      </c>
      <c r="G7" s="144" t="str">
        <f>IF(LEFT(H6,1)="W","L W/O",IF(LEFT(H6,1)="L","W W/O",IF(H6="-","-",RIGHT(H6,1)&amp;"-"&amp;LEFT(H6,1))))</f>
        <v>-</v>
      </c>
      <c r="H7" s="13"/>
      <c r="I7" s="342" t="str">
        <f>IF(SUM(L7:O7)=0,"/",L7+N7&amp;"/"&amp;M7+O7)</f>
        <v>/</v>
      </c>
      <c r="J7" s="346"/>
      <c r="K7" s="16">
        <f>IF(SUM(L7:O7)=0,"",L7*2+M7+N7*2)</f>
      </c>
      <c r="L7" s="23">
        <f>IF(LEFT(D7,1)&gt;RIGHT(D7,1),1,0)+IF(LEFT(E7,1)&gt;RIGHT(E7,1),1,0)+IF(LEFT(F7,1)&gt;RIGHT(F7,1),1,0)+IF(LEFT(G7,1)&gt;RIGHT(G7,1),1,0)+IF(LEFT(H7,1)&gt;RIGHT(H7,1),1,0)</f>
        <v>0</v>
      </c>
      <c r="M7" s="246">
        <f>IF(LEFT(D7,1)&lt;RIGHT(D7,1),1,0)+IF(LEFT(E7,1)&lt;RIGHT(E7,1),1,0)+IF(LEFT(F7,1)&lt;RIGHT(F7,1),1,0)+IF(LEFT(G7,1)&lt;RIGHT(G7,1),1,0)+IF(LEFT(H7,1)&lt;RIGHT(H7,1),1,0)</f>
        <v>0</v>
      </c>
      <c r="N7" s="25">
        <f>IF(LEFT(H7,1)="W",1,0)+IF(LEFT(G7,1)="W",1,0)+IF(LEFT(F7,1)="W",1,0)+IF(LEFT(E7,1)="W",1,0)+IF(LEFT(D7,1)="W",1,0)</f>
        <v>0</v>
      </c>
      <c r="O7" s="25">
        <f>IF(LEFT(H7,1)="L",1,0)+IF(LEFT(G7,1)="L",1,0)+IF(LEFT(F7,1)="L",1,0)+IF(LEFT(E7,1)="L",1,0)+IF(LEFT(D7,1)="L",1,0)</f>
        <v>0</v>
      </c>
      <c r="P7" s="17">
        <f>IF(SUM(L7:O7)=0,"",RANK(K7,$K$3:$K$7,0))</f>
      </c>
      <c r="Q7" s="3" t="str">
        <f>B7</f>
        <v>柳井商工Ｂ</v>
      </c>
    </row>
    <row r="8" spans="1:16" ht="27" customHeight="1" thickBot="1">
      <c r="A8" s="9"/>
      <c r="B8" s="27"/>
      <c r="C8" s="139"/>
      <c r="D8" s="139"/>
      <c r="E8" s="139"/>
      <c r="F8" s="139"/>
      <c r="G8" s="139"/>
      <c r="H8" s="139"/>
      <c r="I8" s="9"/>
      <c r="J8" s="9"/>
      <c r="K8" s="9"/>
      <c r="L8" s="10"/>
      <c r="M8" s="247"/>
      <c r="N8" s="10"/>
      <c r="O8" s="10"/>
      <c r="P8" s="6"/>
    </row>
    <row r="9" spans="1:17" ht="27" customHeight="1" thickBot="1">
      <c r="A9" s="353" t="s">
        <v>293</v>
      </c>
      <c r="B9" s="354"/>
      <c r="C9" s="198" t="s">
        <v>316</v>
      </c>
      <c r="D9" s="145" t="str">
        <f>IF(B10="","",B10)</f>
        <v>倉吉北</v>
      </c>
      <c r="E9" s="146" t="str">
        <f>IF(B11="","",B11)</f>
        <v>新居浜南</v>
      </c>
      <c r="F9" s="146" t="str">
        <f>IF(B12="","",B12)</f>
        <v>小倉西</v>
      </c>
      <c r="G9" s="146" t="str">
        <f>IF(B13="","",B13)</f>
        <v>市立西宮</v>
      </c>
      <c r="H9" s="147" t="str">
        <f>IF(B14="","",B14)</f>
        <v>丸亀</v>
      </c>
      <c r="I9" s="334" t="s">
        <v>8</v>
      </c>
      <c r="J9" s="335"/>
      <c r="K9" s="94" t="s">
        <v>1</v>
      </c>
      <c r="L9" s="95" t="s">
        <v>2</v>
      </c>
      <c r="M9" s="31" t="s">
        <v>3</v>
      </c>
      <c r="N9" s="31" t="s">
        <v>7</v>
      </c>
      <c r="O9" s="31" t="s">
        <v>6</v>
      </c>
      <c r="P9" s="96" t="s">
        <v>0</v>
      </c>
      <c r="Q9" s="8"/>
    </row>
    <row r="10" spans="1:17" s="8" customFormat="1" ht="27" customHeight="1">
      <c r="A10" s="83">
        <v>1</v>
      </c>
      <c r="B10" s="357" t="str">
        <f>IF('予選ﾘｰｸﾞ一覧'!N19="","",'予選ﾘｰｸﾞ一覧'!N19)</f>
        <v>倉吉北</v>
      </c>
      <c r="C10" s="358"/>
      <c r="D10" s="140"/>
      <c r="E10" s="84" t="s">
        <v>358</v>
      </c>
      <c r="F10" s="84" t="s">
        <v>358</v>
      </c>
      <c r="G10" s="84" t="s">
        <v>358</v>
      </c>
      <c r="H10" s="84" t="s">
        <v>358</v>
      </c>
      <c r="I10" s="347" t="str">
        <f>IF(SUM(L10:O10)=0,"/",L10+N10&amp;"/"&amp;M10+O10)</f>
        <v>/</v>
      </c>
      <c r="J10" s="337"/>
      <c r="K10" s="264">
        <f>IF(SUM(L10:O10)=0,"",L10*2+M10+N10*2)</f>
      </c>
      <c r="L10" s="265">
        <f>IF(LEFT(D10,1)&gt;RIGHT(D10,1),1,0)+IF(LEFT(E10,1)&gt;RIGHT(E10,1),1,0)+IF(LEFT(F10,1)&gt;RIGHT(F10,1),1,0)+IF(LEFT(G10,1)&gt;RIGHT(G10,1),1,0)+IF(LEFT(H10,1)&gt;RIGHT(H10,1),1,0)</f>
        <v>0</v>
      </c>
      <c r="M10" s="267">
        <f>IF(LEFT(D10,1)&lt;RIGHT(D10,1),1,0)+IF(LEFT(E10,1)&lt;RIGHT(E10,1),1,0)+IF(LEFT(F10,1)&lt;RIGHT(F10,1),1,0)+IF(LEFT(G10,1)&lt;RIGHT(G10,1),1,0)+IF(LEFT(H10,1)&lt;RIGHT(H10,1),1,0)</f>
        <v>0</v>
      </c>
      <c r="N10" s="268">
        <f>IF(LEFT(H10,1)="W",1,0)+IF(LEFT(G10,1)="W",1,0)+IF(LEFT(F10,1)="W",1,0)+IF(LEFT(E10,1)="W",1,0)+IF(LEFT(D10,1)="W",1,0)</f>
        <v>0</v>
      </c>
      <c r="O10" s="268">
        <f>IF(LEFT(H10,1)="L",1,0)+IF(LEFT(G10,1)="L",1,0)+IF(LEFT(F10,1)="L",1,0)+IF(LEFT(E10,1)="L",1,0)+IF(LEFT(D10,1)="L",1,0)</f>
        <v>0</v>
      </c>
      <c r="P10" s="269">
        <f>IF(SUM(L10:O10)=0,"",RANK(K10,$K$10:$K$14,0))</f>
      </c>
      <c r="Q10" s="8" t="str">
        <f>B10</f>
        <v>倉吉北</v>
      </c>
    </row>
    <row r="11" spans="1:17" ht="27" customHeight="1">
      <c r="A11" s="4">
        <v>2</v>
      </c>
      <c r="B11" s="351" t="str">
        <f>IF('予選ﾘｰｸﾞ一覧'!N21="","",'予選ﾘｰｸﾞ一覧'!N21)</f>
        <v>新居浜南</v>
      </c>
      <c r="C11" s="352"/>
      <c r="D11" s="141" t="str">
        <f>IF(LEFT(E10,1)="W","L W/O",IF(LEFT(E10,1)="L","W W/O",IF(E10="-","-",RIGHT(E10,1)&amp;"-"&amp;LEFT(E10,1))))</f>
        <v>-</v>
      </c>
      <c r="E11" s="12"/>
      <c r="F11" s="11" t="s">
        <v>358</v>
      </c>
      <c r="G11" s="11" t="s">
        <v>358</v>
      </c>
      <c r="H11" s="11" t="s">
        <v>358</v>
      </c>
      <c r="I11" s="340" t="str">
        <f>IF(SUM(L11:O11)=0,"/",L11+N11&amp;"/"&amp;M11+O11)</f>
        <v>/</v>
      </c>
      <c r="J11" s="341"/>
      <c r="K11" s="271">
        <f>IF(SUM(L11:O11)=0,"",L11*2+M11+N11*2)</f>
      </c>
      <c r="L11" s="19">
        <f>IF(LEFT(D11,1)&gt;RIGHT(D11,1),1,0)+IF(LEFT(E11,1)&gt;RIGHT(E11,1),1,0)+IF(LEFT(F11,1)&gt;RIGHT(F11,1),1,0)+IF(LEFT(G11,1)&gt;RIGHT(G11,1),1,0)+IF(LEFT(H11,1)&gt;RIGHT(H11,1),1,0)</f>
        <v>0</v>
      </c>
      <c r="M11" s="20">
        <f>IF(LEFT(D11,1)&lt;RIGHT(D11,1),1,0)+IF(LEFT(E11,1)&lt;RIGHT(E11,1),1,0)+IF(LEFT(F11,1)&lt;RIGHT(F11,1),1,0)+IF(LEFT(G11,1)&lt;RIGHT(G11,1),1,0)+IF(LEFT(H11,1)&lt;RIGHT(H11,1),1,0)</f>
        <v>0</v>
      </c>
      <c r="N11" s="21">
        <f>IF(LEFT(H11,1)="W",1,0)+IF(LEFT(G11,1)="W",1,0)+IF(LEFT(F11,1)="W",1,0)+IF(LEFT(E11,1)="W",1,0)+IF(LEFT(D11,1)="W",1,0)</f>
        <v>0</v>
      </c>
      <c r="O11" s="21">
        <f>IF(LEFT(H11,1)="L",1,0)+IF(LEFT(G11,1)="L",1,0)+IF(LEFT(F11,1)="L",1,0)+IF(LEFT(E11,1)="L",1,0)+IF(LEFT(D11,1)="L",1,0)</f>
        <v>0</v>
      </c>
      <c r="P11" s="15">
        <f>IF(SUM(L11:O11)=0,"",RANK(K11,$K$10:$K$14,0))</f>
      </c>
      <c r="Q11" s="3" t="str">
        <f>B11</f>
        <v>新居浜南</v>
      </c>
    </row>
    <row r="12" spans="1:17" ht="27" customHeight="1">
      <c r="A12" s="4">
        <v>3</v>
      </c>
      <c r="B12" s="351" t="str">
        <f>IF('予選ﾘｰｸﾞ一覧'!N23="","",'予選ﾘｰｸﾞ一覧'!N23)</f>
        <v>小倉西</v>
      </c>
      <c r="C12" s="352"/>
      <c r="D12" s="141" t="str">
        <f>IF(LEFT(F10,1)="W","L W/O",IF(LEFT(F10,1)="L","W W/O",IF(F10="-","-",RIGHT(F10,1)&amp;"-"&amp;LEFT(F10,1))))</f>
        <v>-</v>
      </c>
      <c r="E12" s="142" t="str">
        <f>IF(LEFT(F11,1)="W","L W/O",IF(LEFT(F11,1)="L","W W/O",IF(F11="-","-",RIGHT(F11,1)&amp;"-"&amp;LEFT(F11,1))))</f>
        <v>-</v>
      </c>
      <c r="F12" s="12"/>
      <c r="G12" s="11" t="s">
        <v>358</v>
      </c>
      <c r="H12" s="11" t="s">
        <v>358</v>
      </c>
      <c r="I12" s="340" t="str">
        <f>IF(SUM(L12:O12)=0,"/",L12+N12&amp;"/"&amp;M12+O12)</f>
        <v>/</v>
      </c>
      <c r="J12" s="341"/>
      <c r="K12" s="271">
        <f>IF(SUM(L12:O12)=0,"",L12*2+M12+N12*2)</f>
      </c>
      <c r="L12" s="19">
        <f>IF(LEFT(D12,1)&gt;RIGHT(D12,1),1,0)+IF(LEFT(E12,1)&gt;RIGHT(E12,1),1,0)+IF(LEFT(F12,1)&gt;RIGHT(F12,1),1,0)+IF(LEFT(G12,1)&gt;RIGHT(G12,1),1,0)+IF(LEFT(H12,1)&gt;RIGHT(H12,1),1,0)</f>
        <v>0</v>
      </c>
      <c r="M12" s="20">
        <f>IF(LEFT(D12,1)&lt;RIGHT(D12,1),1,0)+IF(LEFT(E12,1)&lt;RIGHT(E12,1),1,0)+IF(LEFT(F12,1)&lt;RIGHT(F12,1),1,0)+IF(LEFT(G12,1)&lt;RIGHT(G12,1),1,0)+IF(LEFT(H12,1)&lt;RIGHT(H12,1),1,0)</f>
        <v>0</v>
      </c>
      <c r="N12" s="21">
        <f>IF(LEFT(H12,1)="W",1,0)+IF(LEFT(G12,1)="W",1,0)+IF(LEFT(F12,1)="W",1,0)+IF(LEFT(E12,1)="W",1,0)+IF(LEFT(D12,1)="W",1,0)</f>
        <v>0</v>
      </c>
      <c r="O12" s="21">
        <f>IF(LEFT(H12,1)="L",1,0)+IF(LEFT(G12,1)="L",1,0)+IF(LEFT(F12,1)="L",1,0)+IF(LEFT(E12,1)="L",1,0)+IF(LEFT(D12,1)="L",1,0)</f>
        <v>0</v>
      </c>
      <c r="P12" s="15">
        <f>IF(SUM(L12:O12)=0,"",RANK(K12,$K$10:$K$14,0))</f>
      </c>
      <c r="Q12" s="3" t="str">
        <f>B12</f>
        <v>小倉西</v>
      </c>
    </row>
    <row r="13" spans="1:17" ht="27" customHeight="1">
      <c r="A13" s="4">
        <v>4</v>
      </c>
      <c r="B13" s="351" t="str">
        <f>IF('予選ﾘｰｸﾞ一覧'!N25="","",'予選ﾘｰｸﾞ一覧'!N25)</f>
        <v>市立西宮</v>
      </c>
      <c r="C13" s="352"/>
      <c r="D13" s="141" t="str">
        <f>IF(LEFT(G10,1)="W","L W/O",IF(LEFT(G10,1)="L","W W/O",IF(G10="-","-",RIGHT(G10,1)&amp;"-"&amp;LEFT(G10,1))))</f>
        <v>-</v>
      </c>
      <c r="E13" s="142" t="str">
        <f>IF(LEFT(G11,1)="W","L W/O",IF(LEFT(G11,1)="L","W W/O",IF(G11="-","-",RIGHT(G11,1)&amp;"-"&amp;LEFT(G11,1))))</f>
        <v>-</v>
      </c>
      <c r="F13" s="142" t="str">
        <f>IF(LEFT(G12,1)="W","L W/O",IF(LEFT(G12,1)="L","W W/O",IF(G12="-","-",RIGHT(G12,1)&amp;"-"&amp;LEFT(G12,1))))</f>
        <v>-</v>
      </c>
      <c r="G13" s="12"/>
      <c r="H13" s="11" t="s">
        <v>358</v>
      </c>
      <c r="I13" s="338" t="str">
        <f>IF(SUM(L13:O13)=0,"/",L13+N13&amp;"/"&amp;M13+O13)</f>
        <v>/</v>
      </c>
      <c r="J13" s="339"/>
      <c r="K13" s="14">
        <f>IF(SUM(L13:O13)=0,"",L13*2+M13+N13*2)</f>
      </c>
      <c r="L13" s="19">
        <f>IF(LEFT(D13,1)&gt;RIGHT(D13,1),1,0)+IF(LEFT(E13,1)&gt;RIGHT(E13,1),1,0)+IF(LEFT(F13,1)&gt;RIGHT(F13,1),1,0)+IF(LEFT(G13,1)&gt;RIGHT(G13,1),1,0)+IF(LEFT(H13,1)&gt;RIGHT(H13,1),1,0)</f>
        <v>0</v>
      </c>
      <c r="M13" s="20">
        <f>IF(LEFT(D13,1)&lt;RIGHT(D13,1),1,0)+IF(LEFT(E13,1)&lt;RIGHT(E13,1),1,0)+IF(LEFT(F13,1)&lt;RIGHT(F13,1),1,0)+IF(LEFT(G13,1)&lt;RIGHT(G13,1),1,0)+IF(LEFT(H13,1)&lt;RIGHT(H13,1),1,0)</f>
        <v>0</v>
      </c>
      <c r="N13" s="251">
        <f>IF(LEFT(H13,1)="W",1,0)+IF(LEFT(G13,1)="W",1,0)+IF(LEFT(F13,1)="W",1,0)+IF(LEFT(E13,1)="W",1,0)+IF(LEFT(D13,1)="W",1,0)</f>
        <v>0</v>
      </c>
      <c r="O13" s="251">
        <f>IF(LEFT(H13,1)="L",1,0)+IF(LEFT(G13,1)="L",1,0)+IF(LEFT(F13,1)="L",1,0)+IF(LEFT(E13,1)="L",1,0)+IF(LEFT(D13,1)="L",1,0)</f>
        <v>0</v>
      </c>
      <c r="P13" s="15">
        <f>IF(SUM(L13:O13)=0,"",RANK(K13,$K$10:$K$14,0))</f>
      </c>
      <c r="Q13" s="3" t="str">
        <f>B13</f>
        <v>市立西宮</v>
      </c>
    </row>
    <row r="14" spans="1:17" ht="27" customHeight="1" thickBot="1">
      <c r="A14" s="5">
        <v>5</v>
      </c>
      <c r="B14" s="355" t="str">
        <f>IF('予選ﾘｰｸﾞ一覧'!N27="","",'予選ﾘｰｸﾞ一覧'!N27)</f>
        <v>丸亀</v>
      </c>
      <c r="C14" s="356"/>
      <c r="D14" s="143" t="str">
        <f>IF(LEFT(H10,1)="W","L W/O",IF(LEFT(H10,1)="L","W W/O",IF(H10="-","-",RIGHT(H10,1)&amp;"-"&amp;LEFT(H10,1))))</f>
        <v>-</v>
      </c>
      <c r="E14" s="144" t="str">
        <f>IF(LEFT(H11,1)="W","L W/O",IF(LEFT(H11,1)="L","W W/O",IF(H11="-","-",RIGHT(H11,1)&amp;"-"&amp;LEFT(H11,1))))</f>
        <v>-</v>
      </c>
      <c r="F14" s="144" t="str">
        <f>IF(LEFT(H12,1)="W","L W/O",IF(LEFT(H12,1)="L","W W/O",IF(H12="-","-",RIGHT(H12,1)&amp;"-"&amp;LEFT(H12,1))))</f>
        <v>-</v>
      </c>
      <c r="G14" s="144" t="str">
        <f>IF(LEFT(H13,1)="W","L W/O",IF(LEFT(H13,1)="L","W W/O",IF(H13="-","-",RIGHT(H13,1)&amp;"-"&amp;LEFT(H13,1))))</f>
        <v>-</v>
      </c>
      <c r="H14" s="13"/>
      <c r="I14" s="342" t="str">
        <f>IF(SUM(L14:O14)=0,"/",L14+N14&amp;"/"&amp;M14+O14)</f>
        <v>/</v>
      </c>
      <c r="J14" s="343"/>
      <c r="K14" s="16">
        <f>IF(SUM(L14:O14)=0,"",L14*2+M14+N14*2)</f>
      </c>
      <c r="L14" s="23">
        <f>IF(LEFT(D14,1)&gt;RIGHT(D14,1),1,0)+IF(LEFT(E14,1)&gt;RIGHT(E14,1),1,0)+IF(LEFT(F14,1)&gt;RIGHT(F14,1),1,0)+IF(LEFT(G14,1)&gt;RIGHT(G14,1),1,0)+IF(LEFT(H14,1)&gt;RIGHT(H14,1),1,0)</f>
        <v>0</v>
      </c>
      <c r="M14" s="24">
        <f>IF(LEFT(D14,1)&lt;RIGHT(D14,1),1,0)+IF(LEFT(E14,1)&lt;RIGHT(E14,1),1,0)+IF(LEFT(F14,1)&lt;RIGHT(F14,1),1,0)+IF(LEFT(G14,1)&lt;RIGHT(G14,1),1,0)+IF(LEFT(H14,1)&lt;RIGHT(H14,1),1,0)</f>
        <v>0</v>
      </c>
      <c r="N14" s="248">
        <f>IF(LEFT(H14,1)="W",1,0)+IF(LEFT(G14,1)="W",1,0)+IF(LEFT(F14,1)="W",1,0)+IF(LEFT(E14,1)="W",1,0)+IF(LEFT(D14,1)="W",1,0)</f>
        <v>0</v>
      </c>
      <c r="O14" s="248">
        <f>IF(LEFT(H14,1)="L",1,0)+IF(LEFT(G14,1)="L",1,0)+IF(LEFT(F14,1)="L",1,0)+IF(LEFT(E14,1)="L",1,0)+IF(LEFT(D14,1)="L",1,0)</f>
        <v>0</v>
      </c>
      <c r="P14" s="17">
        <f>IF(SUM(L14:O14)=0,"",RANK(K14,$K$10:$K$14,0))</f>
      </c>
      <c r="Q14" s="3" t="str">
        <f>B14</f>
        <v>丸亀</v>
      </c>
    </row>
    <row r="15" spans="1:16" ht="27" customHeight="1" thickBot="1">
      <c r="A15" s="9"/>
      <c r="B15" s="27"/>
      <c r="C15" s="139"/>
      <c r="D15" s="139"/>
      <c r="E15" s="139"/>
      <c r="F15" s="139"/>
      <c r="G15" s="139"/>
      <c r="H15" s="139"/>
      <c r="I15" s="9"/>
      <c r="J15" s="9"/>
      <c r="K15" s="9"/>
      <c r="L15" s="10"/>
      <c r="M15" s="10"/>
      <c r="N15" s="10"/>
      <c r="O15" s="10"/>
      <c r="P15" s="9"/>
    </row>
    <row r="16" spans="1:10" ht="27" customHeight="1">
      <c r="A16" s="363"/>
      <c r="B16" s="364"/>
      <c r="C16" s="369" t="s">
        <v>70</v>
      </c>
      <c r="D16" s="371"/>
      <c r="E16" s="371"/>
      <c r="F16" s="371"/>
      <c r="G16" s="371"/>
      <c r="H16" s="372"/>
      <c r="I16" s="185"/>
      <c r="J16" s="185"/>
    </row>
    <row r="17" spans="1:10" ht="27" customHeight="1" thickBot="1">
      <c r="A17" s="365"/>
      <c r="B17" s="366"/>
      <c r="C17" s="225" t="s">
        <v>286</v>
      </c>
      <c r="D17" s="226" t="s">
        <v>127</v>
      </c>
      <c r="E17" s="226" t="s">
        <v>126</v>
      </c>
      <c r="F17" s="226" t="s">
        <v>287</v>
      </c>
      <c r="G17" s="226" t="s">
        <v>298</v>
      </c>
      <c r="H17" s="227" t="s">
        <v>274</v>
      </c>
      <c r="I17" s="190"/>
      <c r="J17" s="190"/>
    </row>
    <row r="18" spans="1:10" ht="27" customHeight="1">
      <c r="A18" s="367">
        <v>1</v>
      </c>
      <c r="B18" s="368"/>
      <c r="C18" s="160" t="e">
        <f>VLOOKUP($A18,'女HIJK'!$O$3:$P$7,2,FALSE)</f>
        <v>#N/A</v>
      </c>
      <c r="D18" s="153" t="e">
        <f>VLOOKUP($A18,'女HIJK'!$O$10:$P$14,2,FALSE)</f>
        <v>#N/A</v>
      </c>
      <c r="E18" s="153" t="e">
        <f>VLOOKUP($A18,'女HIJK'!$O$17:$P$21,2,FALSE)</f>
        <v>#N/A</v>
      </c>
      <c r="F18" s="153" t="e">
        <f>VLOOKUP($A18,'女HIJK'!$O$24:$Q$28,2,FALSE)</f>
        <v>#N/A</v>
      </c>
      <c r="G18" s="153" t="e">
        <f>VLOOKUP($A18,$P$3:$Q$7,2,FALSE)</f>
        <v>#N/A</v>
      </c>
      <c r="H18" s="154" t="e">
        <f>VLOOKUP($A18,$P$10:$Q$14,2,FALSE)</f>
        <v>#N/A</v>
      </c>
      <c r="I18" s="187"/>
      <c r="J18" s="187"/>
    </row>
    <row r="19" spans="1:10" ht="27" customHeight="1">
      <c r="A19" s="373">
        <v>2</v>
      </c>
      <c r="B19" s="377"/>
      <c r="C19" s="161" t="e">
        <f>VLOOKUP($A19,'女HIJK'!$O$3:$P$7,2,FALSE)</f>
        <v>#N/A</v>
      </c>
      <c r="D19" s="156" t="e">
        <f>VLOOKUP($A19,'女HIJK'!$O$10:$P$14,2,FALSE)</f>
        <v>#N/A</v>
      </c>
      <c r="E19" s="156" t="e">
        <f>VLOOKUP($A19,'女HIJK'!$O$17:$P$21,2,FALSE)</f>
        <v>#N/A</v>
      </c>
      <c r="F19" s="156" t="e">
        <f>VLOOKUP($A19,'女HIJK'!$O$24:$Q$28,2,FALSE)</f>
        <v>#N/A</v>
      </c>
      <c r="G19" s="156" t="e">
        <f>VLOOKUP($A19,$P$3:$Q$7,2,FALSE)</f>
        <v>#N/A</v>
      </c>
      <c r="H19" s="157" t="e">
        <f>VLOOKUP($A19,$P$10:$Q$14,2,FALSE)</f>
        <v>#N/A</v>
      </c>
      <c r="I19" s="187"/>
      <c r="J19" s="187"/>
    </row>
    <row r="20" spans="1:10" ht="27" customHeight="1">
      <c r="A20" s="373">
        <v>3</v>
      </c>
      <c r="B20" s="377"/>
      <c r="C20" s="161" t="e">
        <f>VLOOKUP($A20,'女HIJK'!$O$3:$P$7,2,FALSE)</f>
        <v>#N/A</v>
      </c>
      <c r="D20" s="156" t="e">
        <f>VLOOKUP($A20,'女HIJK'!$O$10:$P$14,2,FALSE)</f>
        <v>#N/A</v>
      </c>
      <c r="E20" s="156" t="e">
        <f>VLOOKUP($A20,'女HIJK'!$O$17:$P$21,2,FALSE)</f>
        <v>#N/A</v>
      </c>
      <c r="F20" s="156" t="e">
        <f>VLOOKUP($A20,'女HIJK'!$O$24:$Q$28,2,FALSE)</f>
        <v>#N/A</v>
      </c>
      <c r="G20" s="156" t="e">
        <f>VLOOKUP($A20,$P$3:$Q$7,2,FALSE)</f>
        <v>#N/A</v>
      </c>
      <c r="H20" s="157" t="e">
        <f>VLOOKUP($A20,$P$10:$Q$14,2,FALSE)</f>
        <v>#N/A</v>
      </c>
      <c r="I20" s="187"/>
      <c r="J20" s="187"/>
    </row>
    <row r="21" spans="1:10" ht="27" customHeight="1">
      <c r="A21" s="373">
        <v>4</v>
      </c>
      <c r="B21" s="377"/>
      <c r="C21" s="161" t="e">
        <f>VLOOKUP($A21,'女HIJK'!$O$3:$P$7,2,FALSE)</f>
        <v>#N/A</v>
      </c>
      <c r="D21" s="156" t="e">
        <f>VLOOKUP($A21,'女HIJK'!$O$10:$P$14,2,FALSE)</f>
        <v>#N/A</v>
      </c>
      <c r="E21" s="156" t="e">
        <f>VLOOKUP($A21,'女HIJK'!$O$17:$P$21,2,FALSE)</f>
        <v>#N/A</v>
      </c>
      <c r="F21" s="156" t="e">
        <f>VLOOKUP($A21,'女HIJK'!$O$24:$Q$28,2,FALSE)</f>
        <v>#N/A</v>
      </c>
      <c r="G21" s="156" t="e">
        <f>VLOOKUP($A21,$P$3:$Q$7,2,FALSE)</f>
        <v>#N/A</v>
      </c>
      <c r="H21" s="157" t="e">
        <f>VLOOKUP($A21,$P$10:$Q$14,2,FALSE)</f>
        <v>#N/A</v>
      </c>
      <c r="I21" s="187"/>
      <c r="J21" s="187"/>
    </row>
    <row r="22" spans="1:16" ht="27" customHeight="1" thickBot="1">
      <c r="A22" s="375">
        <v>5</v>
      </c>
      <c r="B22" s="380"/>
      <c r="C22" s="162" t="e">
        <f>VLOOKUP($A22,'女HIJK'!$O$3:$P$7,2,FALSE)</f>
        <v>#N/A</v>
      </c>
      <c r="D22" s="163" t="e">
        <f>VLOOKUP($A22,'女HIJK'!$O$10:$P$14,2,FALSE)</f>
        <v>#N/A</v>
      </c>
      <c r="E22" s="163" t="e">
        <f>VLOOKUP($A22,'女HIJK'!$O$17:$P$21,2,FALSE)</f>
        <v>#N/A</v>
      </c>
      <c r="F22" s="163" t="e">
        <f>VLOOKUP($A22,'女HIJK'!$O$24:$Q$28,2,FALSE)</f>
        <v>#N/A</v>
      </c>
      <c r="G22" s="163" t="e">
        <f>VLOOKUP($A22,$P$3:$Q$7,2,FALSE)</f>
        <v>#N/A</v>
      </c>
      <c r="H22" s="159" t="e">
        <f>VLOOKUP($A22,$P$10:$Q$14,2,FALSE)</f>
        <v>#N/A</v>
      </c>
      <c r="I22" s="187"/>
      <c r="J22" s="187"/>
      <c r="K22" s="8"/>
      <c r="L22" s="8"/>
      <c r="M22" s="8"/>
      <c r="N22" s="8"/>
      <c r="O22" s="8"/>
      <c r="P22" s="8"/>
    </row>
    <row r="23" spans="8:16" ht="27" customHeight="1">
      <c r="H23" s="8"/>
      <c r="I23" s="8"/>
      <c r="J23" s="8"/>
      <c r="K23" s="8"/>
      <c r="L23" s="8"/>
      <c r="M23" s="8"/>
      <c r="N23" s="8"/>
      <c r="O23" s="8"/>
      <c r="P23" s="8"/>
    </row>
    <row r="24" spans="8:16" ht="27" customHeight="1">
      <c r="H24" s="8"/>
      <c r="I24" s="8"/>
      <c r="J24" s="8"/>
      <c r="K24" s="8"/>
      <c r="L24" s="8"/>
      <c r="M24" s="8"/>
      <c r="N24" s="8"/>
      <c r="O24" s="8"/>
      <c r="P24" s="8"/>
    </row>
    <row r="25" spans="9:16" ht="27" customHeight="1">
      <c r="I25" s="260"/>
      <c r="J25" s="237"/>
      <c r="K25" s="237"/>
      <c r="L25" s="237"/>
      <c r="M25" s="237"/>
      <c r="N25" s="237"/>
      <c r="O25" s="237"/>
      <c r="P25" s="237"/>
    </row>
    <row r="26" spans="9:16" ht="27" customHeight="1">
      <c r="I26" s="8"/>
      <c r="J26" s="8"/>
      <c r="K26" s="8"/>
      <c r="L26" s="8"/>
      <c r="M26" s="8"/>
      <c r="N26" s="8"/>
      <c r="O26" s="8"/>
      <c r="P26" s="8"/>
    </row>
    <row r="27" ht="27" customHeight="1">
      <c r="B27" s="8"/>
    </row>
    <row r="28" ht="27" customHeight="1">
      <c r="B28" s="8"/>
    </row>
  </sheetData>
  <sheetProtection/>
  <mergeCells count="33">
    <mergeCell ref="A18:B18"/>
    <mergeCell ref="A19:B19"/>
    <mergeCell ref="A20:B20"/>
    <mergeCell ref="A21:B21"/>
    <mergeCell ref="A22:B22"/>
    <mergeCell ref="I6:J6"/>
    <mergeCell ref="I7:J7"/>
    <mergeCell ref="I9:J9"/>
    <mergeCell ref="I10:J10"/>
    <mergeCell ref="I11:J11"/>
    <mergeCell ref="A16:B17"/>
    <mergeCell ref="C16:H16"/>
    <mergeCell ref="B11:C11"/>
    <mergeCell ref="B12:C12"/>
    <mergeCell ref="I2:J2"/>
    <mergeCell ref="I3:J3"/>
    <mergeCell ref="I4:J4"/>
    <mergeCell ref="I5:J5"/>
    <mergeCell ref="A1:B1"/>
    <mergeCell ref="C1:D1"/>
    <mergeCell ref="A9:B9"/>
    <mergeCell ref="B10:C10"/>
    <mergeCell ref="B5:C5"/>
    <mergeCell ref="A2:B2"/>
    <mergeCell ref="B7:C7"/>
    <mergeCell ref="B3:C3"/>
    <mergeCell ref="B4:C4"/>
    <mergeCell ref="B6:C6"/>
    <mergeCell ref="B13:C13"/>
    <mergeCell ref="I12:J12"/>
    <mergeCell ref="I13:J13"/>
    <mergeCell ref="B14:C14"/>
    <mergeCell ref="I14:J14"/>
  </mergeCells>
  <conditionalFormatting sqref="C18:I22">
    <cfRule type="expression" priority="1" dxfId="0" stopIfTrue="1">
      <formula>ISERROR(C18)=TRUE</formula>
    </cfRule>
  </conditionalFormatting>
  <dataValidations count="1">
    <dataValidation allowBlank="1" showInputMessage="1" showErrorMessage="1" imeMode="off" sqref="E10:H10 H11:H13 F11:G11 E3:H3 H4:H6 F4:G4 G5 G12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r:id="rId1"/>
  <headerFooter alignWithMargins="0">
    <oddFooter>&amp;C&amp;"ＭＳ 明朝,標準"－15－</oddFooter>
  </headerFooter>
  <colBreaks count="1" manualBreakCount="1">
    <brk id="16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8"/>
  <sheetViews>
    <sheetView zoomScale="70" zoomScaleNormal="70" zoomScalePageLayoutView="0" workbookViewId="0" topLeftCell="A8">
      <selection activeCell="K17" sqref="K17"/>
    </sheetView>
  </sheetViews>
  <sheetFormatPr defaultColWidth="10.625" defaultRowHeight="30" customHeight="1"/>
  <cols>
    <col min="1" max="7" width="10.625" style="1" customWidth="1"/>
    <col min="8" max="16384" width="10.625" style="1" customWidth="1"/>
  </cols>
  <sheetData>
    <row r="1" spans="1:16" ht="30" customHeight="1">
      <c r="A1" s="283" t="s">
        <v>17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3" ht="30" customHeight="1" thickBot="1">
      <c r="A2" s="2" t="s">
        <v>4</v>
      </c>
      <c r="B2" s="398" t="s">
        <v>306</v>
      </c>
      <c r="C2" s="398"/>
    </row>
    <row r="3" spans="1:17" ht="37.5" customHeight="1">
      <c r="A3" s="396"/>
      <c r="B3" s="369" t="s">
        <v>69</v>
      </c>
      <c r="C3" s="371"/>
      <c r="D3" s="371"/>
      <c r="E3" s="371"/>
      <c r="F3" s="371"/>
      <c r="G3" s="372"/>
      <c r="H3" s="369" t="s">
        <v>70</v>
      </c>
      <c r="I3" s="371"/>
      <c r="J3" s="371"/>
      <c r="K3" s="371"/>
      <c r="L3" s="372"/>
      <c r="M3" s="369" t="s">
        <v>71</v>
      </c>
      <c r="N3" s="371"/>
      <c r="O3" s="371"/>
      <c r="P3" s="371"/>
      <c r="Q3" s="372"/>
    </row>
    <row r="4" spans="1:17" ht="37.5" customHeight="1" thickBot="1">
      <c r="A4" s="397"/>
      <c r="B4" s="80" t="s">
        <v>18</v>
      </c>
      <c r="C4" s="81" t="s">
        <v>20</v>
      </c>
      <c r="D4" s="81" t="s">
        <v>21</v>
      </c>
      <c r="E4" s="81" t="s">
        <v>22</v>
      </c>
      <c r="F4" s="106" t="s">
        <v>23</v>
      </c>
      <c r="G4" s="82" t="s">
        <v>24</v>
      </c>
      <c r="H4" s="193" t="s">
        <v>25</v>
      </c>
      <c r="I4" s="81" t="s">
        <v>26</v>
      </c>
      <c r="J4" s="81" t="s">
        <v>27</v>
      </c>
      <c r="K4" s="106" t="s">
        <v>28</v>
      </c>
      <c r="L4" s="82" t="s">
        <v>29</v>
      </c>
      <c r="M4" s="193" t="s">
        <v>30</v>
      </c>
      <c r="N4" s="81" t="s">
        <v>31</v>
      </c>
      <c r="O4" s="81" t="s">
        <v>32</v>
      </c>
      <c r="P4" s="106" t="s">
        <v>68</v>
      </c>
      <c r="Q4" s="82" t="s">
        <v>138</v>
      </c>
    </row>
    <row r="5" spans="1:17" ht="45.75" customHeight="1">
      <c r="A5" s="79">
        <v>1</v>
      </c>
      <c r="B5" s="152" t="e">
        <f>'男DEF'!C24</f>
        <v>#N/A</v>
      </c>
      <c r="C5" s="153" t="e">
        <f>'男DEF'!D24</f>
        <v>#N/A</v>
      </c>
      <c r="D5" s="153" t="e">
        <f>'男DEF'!E24</f>
        <v>#N/A</v>
      </c>
      <c r="E5" s="153" t="e">
        <f>'男DEF'!F24</f>
        <v>#N/A</v>
      </c>
      <c r="F5" s="164" t="e">
        <f>'男DEF'!G24</f>
        <v>#N/A</v>
      </c>
      <c r="G5" s="168" t="e">
        <f>'男DEF'!H24</f>
        <v>#N/A</v>
      </c>
      <c r="H5" s="167" t="e">
        <f>'男JK'!C18</f>
        <v>#N/A</v>
      </c>
      <c r="I5" s="167" t="e">
        <f>'男JK'!D18</f>
        <v>#N/A</v>
      </c>
      <c r="J5" s="166" t="e">
        <f>'男JK'!E18</f>
        <v>#N/A</v>
      </c>
      <c r="K5" s="170" t="e">
        <f>'男JK'!F18</f>
        <v>#N/A</v>
      </c>
      <c r="L5" s="154" t="e">
        <f>'男JK'!G18</f>
        <v>#N/A</v>
      </c>
      <c r="M5" s="160" t="e">
        <f>'男OP'!C18</f>
        <v>#N/A</v>
      </c>
      <c r="N5" s="153" t="e">
        <f>'男OP'!D18</f>
        <v>#N/A</v>
      </c>
      <c r="O5" s="164" t="e">
        <f>'男OP'!E18</f>
        <v>#N/A</v>
      </c>
      <c r="P5" s="170" t="e">
        <f>'男OP'!F18</f>
        <v>#N/A</v>
      </c>
      <c r="Q5" s="168" t="e">
        <f>'男OP'!G18</f>
        <v>#N/A</v>
      </c>
    </row>
    <row r="6" spans="1:17" ht="45.75" customHeight="1">
      <c r="A6" s="28">
        <v>2</v>
      </c>
      <c r="B6" s="155" t="e">
        <f>'男DEF'!C25</f>
        <v>#N/A</v>
      </c>
      <c r="C6" s="156" t="e">
        <f>'男DEF'!D25</f>
        <v>#N/A</v>
      </c>
      <c r="D6" s="156" t="e">
        <f>'男DEF'!E25</f>
        <v>#N/A</v>
      </c>
      <c r="E6" s="156" t="e">
        <f>'男DEF'!F25</f>
        <v>#N/A</v>
      </c>
      <c r="F6" s="169" t="e">
        <f>'男DEF'!G25</f>
        <v>#N/A</v>
      </c>
      <c r="G6" s="157" t="e">
        <f>'男DEF'!H25</f>
        <v>#N/A</v>
      </c>
      <c r="H6" s="161" t="e">
        <f>'男JK'!C19</f>
        <v>#N/A</v>
      </c>
      <c r="I6" s="161" t="e">
        <f>'男JK'!D19</f>
        <v>#N/A</v>
      </c>
      <c r="J6" s="156" t="e">
        <f>'男JK'!E19</f>
        <v>#N/A</v>
      </c>
      <c r="K6" s="169" t="e">
        <f>'男JK'!F19</f>
        <v>#N/A</v>
      </c>
      <c r="L6" s="157" t="e">
        <f>'男JK'!G19</f>
        <v>#N/A</v>
      </c>
      <c r="M6" s="161" t="e">
        <f>'男OP'!C19</f>
        <v>#N/A</v>
      </c>
      <c r="N6" s="156" t="e">
        <f>'男OP'!D19</f>
        <v>#N/A</v>
      </c>
      <c r="O6" s="169" t="e">
        <f>'男OP'!E19</f>
        <v>#N/A</v>
      </c>
      <c r="P6" s="169" t="e">
        <f>'男OP'!F19</f>
        <v>#N/A</v>
      </c>
      <c r="Q6" s="157" t="e">
        <f>'男OP'!G19</f>
        <v>#N/A</v>
      </c>
    </row>
    <row r="7" spans="1:17" ht="45.75" customHeight="1">
      <c r="A7" s="28">
        <v>3</v>
      </c>
      <c r="B7" s="155" t="e">
        <f>'男DEF'!C26</f>
        <v>#N/A</v>
      </c>
      <c r="C7" s="156" t="e">
        <f>'男DEF'!D26</f>
        <v>#N/A</v>
      </c>
      <c r="D7" s="156" t="e">
        <f>'男DEF'!E26</f>
        <v>#N/A</v>
      </c>
      <c r="E7" s="156" t="e">
        <f>'男DEF'!F26</f>
        <v>#N/A</v>
      </c>
      <c r="F7" s="169" t="e">
        <f>'男DEF'!G26</f>
        <v>#N/A</v>
      </c>
      <c r="G7" s="157" t="e">
        <f>'男DEF'!H26</f>
        <v>#N/A</v>
      </c>
      <c r="H7" s="161" t="e">
        <f>'男JK'!C20</f>
        <v>#N/A</v>
      </c>
      <c r="I7" s="161" t="e">
        <f>'男JK'!D20</f>
        <v>#N/A</v>
      </c>
      <c r="J7" s="156" t="e">
        <f>'男JK'!E20</f>
        <v>#N/A</v>
      </c>
      <c r="K7" s="169" t="e">
        <f>'男JK'!F20</f>
        <v>#N/A</v>
      </c>
      <c r="L7" s="157" t="e">
        <f>'男JK'!G20</f>
        <v>#N/A</v>
      </c>
      <c r="M7" s="161" t="e">
        <f>'男OP'!C20</f>
        <v>#N/A</v>
      </c>
      <c r="N7" s="156" t="e">
        <f>'男OP'!D20</f>
        <v>#N/A</v>
      </c>
      <c r="O7" s="169" t="e">
        <f>'男OP'!E20</f>
        <v>#N/A</v>
      </c>
      <c r="P7" s="169" t="e">
        <f>'男OP'!F20</f>
        <v>#N/A</v>
      </c>
      <c r="Q7" s="157" t="e">
        <f>'男OP'!G20</f>
        <v>#N/A</v>
      </c>
    </row>
    <row r="8" spans="1:17" ht="45.75" customHeight="1" thickBot="1">
      <c r="A8" s="28">
        <v>4</v>
      </c>
      <c r="B8" s="155" t="e">
        <f>'男DEF'!C27</f>
        <v>#N/A</v>
      </c>
      <c r="C8" s="156" t="e">
        <f>'男DEF'!D27</f>
        <v>#N/A</v>
      </c>
      <c r="D8" s="156" t="e">
        <f>'男DEF'!E27</f>
        <v>#N/A</v>
      </c>
      <c r="E8" s="156" t="e">
        <f>'男DEF'!F27</f>
        <v>#N/A</v>
      </c>
      <c r="F8" s="169" t="e">
        <f>'男DEF'!G27</f>
        <v>#N/A</v>
      </c>
      <c r="G8" s="158" t="e">
        <f>'男DEF'!H27</f>
        <v>#N/A</v>
      </c>
      <c r="H8" s="161" t="e">
        <f>'男JK'!C21</f>
        <v>#N/A</v>
      </c>
      <c r="I8" s="161" t="e">
        <f>'男JK'!D21</f>
        <v>#N/A</v>
      </c>
      <c r="J8" s="156" t="e">
        <f>'男JK'!E21</f>
        <v>#N/A</v>
      </c>
      <c r="K8" s="169" t="e">
        <f>'男JK'!F21</f>
        <v>#N/A</v>
      </c>
      <c r="L8" s="157" t="e">
        <f>'男JK'!G21</f>
        <v>#N/A</v>
      </c>
      <c r="M8" s="161" t="e">
        <f>'男OP'!C21</f>
        <v>#N/A</v>
      </c>
      <c r="N8" s="156" t="e">
        <f>'男OP'!D21</f>
        <v>#N/A</v>
      </c>
      <c r="O8" s="169" t="e">
        <f>'男OP'!E21</f>
        <v>#N/A</v>
      </c>
      <c r="P8" s="169" t="e">
        <f>'男OP'!F21</f>
        <v>#N/A</v>
      </c>
      <c r="Q8" s="157" t="e">
        <f>'男OP'!G21</f>
        <v>#N/A</v>
      </c>
    </row>
    <row r="9" spans="1:17" ht="45.75" customHeight="1" thickBot="1">
      <c r="A9" s="29">
        <v>5</v>
      </c>
      <c r="B9" s="171" t="e">
        <f>'男DEF'!C28</f>
        <v>#N/A</v>
      </c>
      <c r="C9" s="163" t="e">
        <f>'男DEF'!D28</f>
        <v>#N/A</v>
      </c>
      <c r="D9" s="163" t="e">
        <f>'男DEF'!E28</f>
        <v>#N/A</v>
      </c>
      <c r="E9" s="163" t="e">
        <f>'男DEF'!F28</f>
        <v>#N/A</v>
      </c>
      <c r="F9" s="184" t="e">
        <f>'男DEF'!G28</f>
        <v>#N/A</v>
      </c>
      <c r="G9" s="194"/>
      <c r="H9" s="162" t="e">
        <f>'男JK'!C22</f>
        <v>#N/A</v>
      </c>
      <c r="I9" s="162" t="e">
        <f>'男JK'!D22</f>
        <v>#N/A</v>
      </c>
      <c r="J9" s="163" t="e">
        <f>'男JK'!E22</f>
        <v>#N/A</v>
      </c>
      <c r="K9" s="184" t="e">
        <f>'男JK'!F22</f>
        <v>#N/A</v>
      </c>
      <c r="L9" s="159" t="e">
        <f>'男JK'!G22</f>
        <v>#N/A</v>
      </c>
      <c r="M9" s="162" t="e">
        <f>'男OP'!C22</f>
        <v>#N/A</v>
      </c>
      <c r="N9" s="163" t="e">
        <f>'男OP'!D22</f>
        <v>#N/A</v>
      </c>
      <c r="O9" s="184" t="e">
        <f>'男OP'!E22</f>
        <v>#N/A</v>
      </c>
      <c r="P9" s="184" t="e">
        <f>'男OP'!F22</f>
        <v>#N/A</v>
      </c>
      <c r="Q9" s="159" t="e">
        <f>'男OP'!G22</f>
        <v>#N/A</v>
      </c>
    </row>
    <row r="10" spans="1:16" s="192" customFormat="1" ht="45.75" customHeight="1">
      <c r="A10" s="191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</row>
    <row r="11" spans="1:3" ht="30" customHeight="1" thickBot="1">
      <c r="A11" s="2" t="s">
        <v>5</v>
      </c>
      <c r="B11" s="399" t="s">
        <v>307</v>
      </c>
      <c r="C11" s="399"/>
    </row>
    <row r="12" spans="1:15" ht="37.5" customHeight="1">
      <c r="A12" s="396"/>
      <c r="B12" s="369" t="s">
        <v>69</v>
      </c>
      <c r="C12" s="371"/>
      <c r="D12" s="371"/>
      <c r="E12" s="371"/>
      <c r="F12" s="371"/>
      <c r="G12" s="371"/>
      <c r="H12" s="371"/>
      <c r="I12" s="369" t="s">
        <v>70</v>
      </c>
      <c r="J12" s="371"/>
      <c r="K12" s="371"/>
      <c r="L12" s="371"/>
      <c r="M12" s="371"/>
      <c r="N12" s="372"/>
      <c r="O12" s="185"/>
    </row>
    <row r="13" spans="1:15" ht="37.5" customHeight="1" thickBot="1">
      <c r="A13" s="397"/>
      <c r="B13" s="80" t="s">
        <v>18</v>
      </c>
      <c r="C13" s="81" t="s">
        <v>20</v>
      </c>
      <c r="D13" s="81" t="s">
        <v>21</v>
      </c>
      <c r="E13" s="81" t="s">
        <v>22</v>
      </c>
      <c r="F13" s="81" t="s">
        <v>23</v>
      </c>
      <c r="G13" s="81" t="s">
        <v>24</v>
      </c>
      <c r="H13" s="106" t="s">
        <v>25</v>
      </c>
      <c r="I13" s="80" t="s">
        <v>26</v>
      </c>
      <c r="J13" s="81" t="s">
        <v>27</v>
      </c>
      <c r="K13" s="81" t="s">
        <v>28</v>
      </c>
      <c r="L13" s="81" t="s">
        <v>29</v>
      </c>
      <c r="M13" s="81" t="s">
        <v>30</v>
      </c>
      <c r="N13" s="82" t="s">
        <v>31</v>
      </c>
      <c r="O13" s="195"/>
    </row>
    <row r="14" spans="1:15" ht="45.75" customHeight="1">
      <c r="A14" s="79">
        <v>1</v>
      </c>
      <c r="B14" s="165" t="e">
        <f>'女EFG'!C25</f>
        <v>#N/A</v>
      </c>
      <c r="C14" s="166" t="e">
        <f>'女EFG'!D25</f>
        <v>#N/A</v>
      </c>
      <c r="D14" s="166" t="e">
        <f>'女EFG'!E25</f>
        <v>#N/A</v>
      </c>
      <c r="E14" s="166" t="e">
        <f>'女EFG'!F25</f>
        <v>#N/A</v>
      </c>
      <c r="F14" s="166" t="e">
        <f>'女EFG'!G25</f>
        <v>#N/A</v>
      </c>
      <c r="G14" s="166" t="e">
        <f>'女EFG'!H25</f>
        <v>#N/A</v>
      </c>
      <c r="H14" s="170" t="e">
        <f>'女EFG'!I25</f>
        <v>#N/A</v>
      </c>
      <c r="I14" s="165" t="e">
        <f>'女LM'!C18</f>
        <v>#N/A</v>
      </c>
      <c r="J14" s="166" t="e">
        <f>'女LM'!D18</f>
        <v>#N/A</v>
      </c>
      <c r="K14" s="166" t="e">
        <f>'女LM'!E18</f>
        <v>#N/A</v>
      </c>
      <c r="L14" s="166" t="e">
        <f>'女LM'!F18</f>
        <v>#N/A</v>
      </c>
      <c r="M14" s="166" t="e">
        <f>'女LM'!G18</f>
        <v>#N/A</v>
      </c>
      <c r="N14" s="168" t="e">
        <f>'女LM'!H18</f>
        <v>#N/A</v>
      </c>
      <c r="O14" s="187"/>
    </row>
    <row r="15" spans="1:15" ht="45.75" customHeight="1">
      <c r="A15" s="28">
        <v>2</v>
      </c>
      <c r="B15" s="155" t="e">
        <f>'女EFG'!C26</f>
        <v>#N/A</v>
      </c>
      <c r="C15" s="156" t="e">
        <f>'女EFG'!D26</f>
        <v>#N/A</v>
      </c>
      <c r="D15" s="156" t="e">
        <f>'女EFG'!E26</f>
        <v>#N/A</v>
      </c>
      <c r="E15" s="156" t="e">
        <f>'女EFG'!F26</f>
        <v>#N/A</v>
      </c>
      <c r="F15" s="156" t="e">
        <f>'女EFG'!G26</f>
        <v>#N/A</v>
      </c>
      <c r="G15" s="156" t="e">
        <f>'女EFG'!H26</f>
        <v>#N/A</v>
      </c>
      <c r="H15" s="169" t="e">
        <f>'女EFG'!I26</f>
        <v>#N/A</v>
      </c>
      <c r="I15" s="155" t="e">
        <f>'女LM'!C19</f>
        <v>#N/A</v>
      </c>
      <c r="J15" s="156" t="e">
        <f>'女LM'!D19</f>
        <v>#N/A</v>
      </c>
      <c r="K15" s="156" t="e">
        <f>'女LM'!E19</f>
        <v>#N/A</v>
      </c>
      <c r="L15" s="156" t="e">
        <f>'女LM'!F19</f>
        <v>#N/A</v>
      </c>
      <c r="M15" s="156" t="e">
        <f>'女LM'!G19</f>
        <v>#N/A</v>
      </c>
      <c r="N15" s="157" t="e">
        <f>'女LM'!H19</f>
        <v>#N/A</v>
      </c>
      <c r="O15" s="187"/>
    </row>
    <row r="16" spans="1:15" ht="45.75" customHeight="1">
      <c r="A16" s="28">
        <v>3</v>
      </c>
      <c r="B16" s="155" t="e">
        <f>'女EFG'!C27</f>
        <v>#N/A</v>
      </c>
      <c r="C16" s="156" t="e">
        <f>'女EFG'!D27</f>
        <v>#N/A</v>
      </c>
      <c r="D16" s="156" t="e">
        <f>'女EFG'!E27</f>
        <v>#N/A</v>
      </c>
      <c r="E16" s="156" t="e">
        <f>'女EFG'!F27</f>
        <v>#N/A</v>
      </c>
      <c r="F16" s="156" t="e">
        <f>'女EFG'!G27</f>
        <v>#N/A</v>
      </c>
      <c r="G16" s="156" t="e">
        <f>'女EFG'!H27</f>
        <v>#N/A</v>
      </c>
      <c r="H16" s="169" t="e">
        <f>'女EFG'!I27</f>
        <v>#N/A</v>
      </c>
      <c r="I16" s="155" t="e">
        <f>'女LM'!C20</f>
        <v>#N/A</v>
      </c>
      <c r="J16" s="156" t="e">
        <f>'女LM'!D20</f>
        <v>#N/A</v>
      </c>
      <c r="K16" s="156" t="e">
        <f>'女LM'!E20</f>
        <v>#N/A</v>
      </c>
      <c r="L16" s="156" t="e">
        <f>'女LM'!F20</f>
        <v>#N/A</v>
      </c>
      <c r="M16" s="156" t="e">
        <f>'女LM'!G20</f>
        <v>#N/A</v>
      </c>
      <c r="N16" s="157" t="e">
        <f>'女LM'!H20</f>
        <v>#N/A</v>
      </c>
      <c r="O16" s="187"/>
    </row>
    <row r="17" spans="1:15" ht="45.75" customHeight="1">
      <c r="A17" s="28">
        <v>4</v>
      </c>
      <c r="B17" s="155" t="e">
        <f>'女EFG'!C28</f>
        <v>#N/A</v>
      </c>
      <c r="C17" s="156" t="e">
        <f>'女EFG'!D28</f>
        <v>#N/A</v>
      </c>
      <c r="D17" s="156" t="e">
        <f>'女EFG'!E28</f>
        <v>#N/A</v>
      </c>
      <c r="E17" s="156" t="e">
        <f>'女EFG'!F28</f>
        <v>#N/A</v>
      </c>
      <c r="F17" s="156" t="e">
        <f>'女EFG'!G28</f>
        <v>#N/A</v>
      </c>
      <c r="G17" s="156" t="e">
        <f>'女EFG'!H28</f>
        <v>#N/A</v>
      </c>
      <c r="H17" s="169" t="e">
        <f>'女EFG'!I28</f>
        <v>#N/A</v>
      </c>
      <c r="I17" s="155" t="e">
        <f>'女LM'!C21</f>
        <v>#N/A</v>
      </c>
      <c r="J17" s="156" t="e">
        <f>'女LM'!D21</f>
        <v>#N/A</v>
      </c>
      <c r="K17" s="156" t="e">
        <f>'女LM'!E21</f>
        <v>#N/A</v>
      </c>
      <c r="L17" s="156" t="e">
        <f>'女LM'!F21</f>
        <v>#N/A</v>
      </c>
      <c r="M17" s="156" t="e">
        <f>'女LM'!G21</f>
        <v>#N/A</v>
      </c>
      <c r="N17" s="157" t="e">
        <f>'女LM'!H21</f>
        <v>#N/A</v>
      </c>
      <c r="O17" s="187"/>
    </row>
    <row r="18" spans="1:15" ht="45.75" customHeight="1" thickBot="1">
      <c r="A18" s="29">
        <v>5</v>
      </c>
      <c r="B18" s="171" t="e">
        <f>'女EFG'!C29</f>
        <v>#N/A</v>
      </c>
      <c r="C18" s="163" t="e">
        <f>'女EFG'!D29</f>
        <v>#N/A</v>
      </c>
      <c r="D18" s="163" t="e">
        <f>'女EFG'!E29</f>
        <v>#N/A</v>
      </c>
      <c r="E18" s="163" t="e">
        <f>'女EFG'!F29</f>
        <v>#N/A</v>
      </c>
      <c r="F18" s="163" t="e">
        <f>'女EFG'!G29</f>
        <v>#N/A</v>
      </c>
      <c r="G18" s="163" t="e">
        <f>'女EFG'!H29</f>
        <v>#N/A</v>
      </c>
      <c r="H18" s="159" t="e">
        <f>'女EFG'!I29</f>
        <v>#N/A</v>
      </c>
      <c r="I18" s="171" t="e">
        <f>'女LM'!C22</f>
        <v>#N/A</v>
      </c>
      <c r="J18" s="163" t="e">
        <f>'女LM'!D22</f>
        <v>#N/A</v>
      </c>
      <c r="K18" s="163" t="e">
        <f>'女LM'!E22</f>
        <v>#N/A</v>
      </c>
      <c r="L18" s="163" t="e">
        <f>'女LM'!F22</f>
        <v>#N/A</v>
      </c>
      <c r="M18" s="163" t="e">
        <f>'女LM'!G22</f>
        <v>#N/A</v>
      </c>
      <c r="N18" s="159" t="e">
        <f>'女LM'!H22</f>
        <v>#N/A</v>
      </c>
      <c r="O18" s="187"/>
    </row>
  </sheetData>
  <sheetProtection/>
  <mergeCells count="10">
    <mergeCell ref="B3:G3"/>
    <mergeCell ref="I12:N12"/>
    <mergeCell ref="A1:P1"/>
    <mergeCell ref="A12:A13"/>
    <mergeCell ref="A3:A4"/>
    <mergeCell ref="B2:C2"/>
    <mergeCell ref="B11:C11"/>
    <mergeCell ref="H3:L3"/>
    <mergeCell ref="M3:Q3"/>
    <mergeCell ref="B12:H12"/>
  </mergeCells>
  <conditionalFormatting sqref="Q5:Q9 B5:P10 B14:O18">
    <cfRule type="expression" priority="1" dxfId="0" stopIfTrue="1">
      <formula>ISERROR(B5)=TRUE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BQ91"/>
  <sheetViews>
    <sheetView zoomScale="55" zoomScaleNormal="55" workbookViewId="0" topLeftCell="A1">
      <selection activeCell="CU20" sqref="CU20"/>
    </sheetView>
  </sheetViews>
  <sheetFormatPr defaultColWidth="2.25390625" defaultRowHeight="13.5" customHeight="1"/>
  <cols>
    <col min="1" max="16384" width="2.25390625" style="45" customWidth="1"/>
  </cols>
  <sheetData>
    <row r="3" spans="2:20" ht="13.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0" ht="13.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ht="13.5" customHeight="1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2:20" ht="13.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2:20" ht="13.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2:20" ht="13.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2:54" ht="13.5" customHeight="1">
      <c r="B9" s="318" t="s">
        <v>60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25" t="s">
        <v>97</v>
      </c>
      <c r="Q9" s="325"/>
      <c r="R9" s="325"/>
      <c r="S9" s="325"/>
      <c r="T9" s="325"/>
      <c r="U9" s="46"/>
      <c r="V9" s="46"/>
      <c r="W9" s="46"/>
      <c r="X9" s="46"/>
      <c r="Y9" s="46"/>
      <c r="Z9" s="46"/>
      <c r="AA9" s="46"/>
      <c r="AB9" s="46"/>
      <c r="BA9" s="47"/>
      <c r="BB9" s="47"/>
    </row>
    <row r="10" spans="2:54" ht="13.5" customHeight="1"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25"/>
      <c r="Q10" s="325"/>
      <c r="R10" s="325"/>
      <c r="S10" s="325"/>
      <c r="T10" s="325"/>
      <c r="U10" s="46"/>
      <c r="V10" s="46"/>
      <c r="W10" s="46"/>
      <c r="X10" s="46"/>
      <c r="Y10" s="46"/>
      <c r="Z10" s="46"/>
      <c r="AA10" s="46"/>
      <c r="AB10" s="46"/>
      <c r="BA10" s="47"/>
      <c r="BB10" s="47"/>
    </row>
    <row r="11" spans="2:54" ht="13.5" customHeight="1"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25"/>
      <c r="Q11" s="325"/>
      <c r="R11" s="325"/>
      <c r="S11" s="325"/>
      <c r="T11" s="325"/>
      <c r="U11" s="46"/>
      <c r="V11" s="46"/>
      <c r="W11" s="46"/>
      <c r="X11" s="46"/>
      <c r="Y11" s="46"/>
      <c r="Z11" s="46"/>
      <c r="AA11" s="46"/>
      <c r="AB11" s="46"/>
      <c r="BA11" s="47"/>
      <c r="BB11" s="47"/>
    </row>
    <row r="12" spans="2:61" ht="13.5" customHeight="1" thickBot="1">
      <c r="B12" s="52"/>
      <c r="C12" s="52"/>
      <c r="D12" s="52"/>
      <c r="E12" s="52"/>
      <c r="F12" s="52"/>
      <c r="G12" s="52"/>
      <c r="H12" s="52"/>
      <c r="I12" s="253"/>
      <c r="J12" s="253"/>
      <c r="K12" s="253"/>
      <c r="L12" s="253"/>
      <c r="M12" s="253"/>
      <c r="N12" s="253"/>
      <c r="O12" s="253"/>
      <c r="P12" s="253"/>
      <c r="Q12" s="253"/>
      <c r="R12" s="53"/>
      <c r="S12" s="53"/>
      <c r="T12" s="53"/>
      <c r="U12" s="53"/>
      <c r="V12" s="53"/>
      <c r="W12" s="51"/>
      <c r="X12" s="51"/>
      <c r="Y12" s="51"/>
      <c r="Z12" s="51"/>
      <c r="AA12" s="46"/>
      <c r="AB12" s="46"/>
      <c r="AC12" s="46"/>
      <c r="AD12" s="46"/>
      <c r="AE12" s="46"/>
      <c r="AF12" s="46"/>
      <c r="AG12" s="46"/>
      <c r="AH12" s="46"/>
      <c r="AI12" s="46"/>
      <c r="BH12" s="47"/>
      <c r="BI12" s="47"/>
    </row>
    <row r="13" spans="2:58" ht="13.5" customHeight="1">
      <c r="B13" s="254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59"/>
      <c r="S13" s="59"/>
      <c r="T13" s="59"/>
      <c r="U13" s="59"/>
      <c r="V13" s="59"/>
      <c r="W13" s="59"/>
      <c r="X13" s="59"/>
      <c r="Y13" s="59"/>
      <c r="Z13" s="59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60"/>
    </row>
    <row r="14" spans="2:58" ht="13.5" customHeight="1" thickBot="1">
      <c r="B14" s="71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48"/>
      <c r="S14" s="48"/>
      <c r="T14" s="68"/>
      <c r="U14" s="68"/>
      <c r="V14" s="68"/>
      <c r="W14" s="68"/>
      <c r="X14" s="68"/>
      <c r="Y14" s="68"/>
      <c r="Z14" s="68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49"/>
      <c r="AP14" s="49"/>
      <c r="AQ14" s="49"/>
      <c r="AR14" s="49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62"/>
    </row>
    <row r="15" spans="2:58" ht="13.5" customHeight="1">
      <c r="B15" s="71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48"/>
      <c r="S15" s="48"/>
      <c r="T15" s="310" t="s">
        <v>33</v>
      </c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2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62"/>
    </row>
    <row r="16" spans="2:69" ht="13.5" customHeight="1" thickBot="1">
      <c r="B16" s="71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48"/>
      <c r="S16" s="48"/>
      <c r="T16" s="313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5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62"/>
      <c r="BO16" s="117"/>
      <c r="BP16" s="117"/>
      <c r="BQ16" s="117"/>
    </row>
    <row r="17" spans="2:69" s="52" customFormat="1" ht="13.5" customHeight="1"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7"/>
      <c r="BO17" s="117"/>
      <c r="BP17" s="117"/>
      <c r="BQ17" s="117"/>
    </row>
    <row r="18" spans="2:69" s="52" customFormat="1" ht="13.5" customHeight="1" thickBot="1">
      <c r="B18" s="7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6"/>
      <c r="BO18" s="117"/>
      <c r="BP18" s="117"/>
      <c r="BQ18" s="117"/>
    </row>
    <row r="19" spans="2:69" ht="13.5" customHeight="1">
      <c r="B19" s="71"/>
      <c r="C19" s="63"/>
      <c r="D19" s="63"/>
      <c r="E19" s="63"/>
      <c r="F19" s="63"/>
      <c r="G19" s="319">
        <v>1</v>
      </c>
      <c r="H19" s="320"/>
      <c r="I19" s="320"/>
      <c r="J19" s="320"/>
      <c r="K19" s="320"/>
      <c r="L19" s="320"/>
      <c r="M19" s="321"/>
      <c r="N19" s="63"/>
      <c r="O19" s="289" t="s">
        <v>36</v>
      </c>
      <c r="P19" s="290"/>
      <c r="Q19" s="291"/>
      <c r="R19" s="121"/>
      <c r="S19" s="57"/>
      <c r="T19" s="57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231">
        <v>24</v>
      </c>
      <c r="AR19" s="229"/>
      <c r="AS19" s="229"/>
      <c r="AT19" s="229"/>
      <c r="AU19" s="229"/>
      <c r="AV19" s="229"/>
      <c r="AW19" s="285"/>
      <c r="AX19" s="48"/>
      <c r="AY19" s="289" t="s">
        <v>47</v>
      </c>
      <c r="AZ19" s="290"/>
      <c r="BA19" s="291"/>
      <c r="BB19" s="121"/>
      <c r="BC19" s="57"/>
      <c r="BD19" s="57"/>
      <c r="BE19" s="48"/>
      <c r="BF19" s="62"/>
      <c r="BO19" s="117"/>
      <c r="BP19" s="117"/>
      <c r="BQ19" s="117"/>
    </row>
    <row r="20" spans="2:68" ht="13.5" customHeight="1" thickBot="1">
      <c r="B20" s="71"/>
      <c r="C20" s="63"/>
      <c r="D20" s="63"/>
      <c r="E20" s="63"/>
      <c r="F20" s="63"/>
      <c r="G20" s="322"/>
      <c r="H20" s="323"/>
      <c r="I20" s="323"/>
      <c r="J20" s="323"/>
      <c r="K20" s="323"/>
      <c r="L20" s="323"/>
      <c r="M20" s="324"/>
      <c r="N20" s="63"/>
      <c r="O20" s="292"/>
      <c r="P20" s="293"/>
      <c r="Q20" s="294"/>
      <c r="R20" s="121"/>
      <c r="S20" s="57"/>
      <c r="T20" s="5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286"/>
      <c r="AR20" s="287"/>
      <c r="AS20" s="287"/>
      <c r="AT20" s="287"/>
      <c r="AU20" s="287"/>
      <c r="AV20" s="287"/>
      <c r="AW20" s="288"/>
      <c r="AX20" s="48"/>
      <c r="AY20" s="292"/>
      <c r="AZ20" s="293"/>
      <c r="BA20" s="294"/>
      <c r="BB20" s="121"/>
      <c r="BC20" s="57"/>
      <c r="BD20" s="57"/>
      <c r="BE20" s="50"/>
      <c r="BF20" s="65"/>
      <c r="BO20" s="117"/>
      <c r="BP20" s="117"/>
    </row>
    <row r="21" spans="2:68" ht="13.5" customHeight="1" thickBot="1">
      <c r="B21" s="71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292"/>
      <c r="P21" s="293"/>
      <c r="Q21" s="294"/>
      <c r="R21" s="121"/>
      <c r="S21" s="57"/>
      <c r="T21" s="57"/>
      <c r="U21" s="48"/>
      <c r="V21" s="48"/>
      <c r="W21" s="48"/>
      <c r="X21" s="48"/>
      <c r="Y21" s="231">
        <v>13</v>
      </c>
      <c r="Z21" s="229"/>
      <c r="AA21" s="229"/>
      <c r="AB21" s="229"/>
      <c r="AC21" s="229"/>
      <c r="AD21" s="229"/>
      <c r="AE21" s="285"/>
      <c r="AF21" s="48"/>
      <c r="AG21" s="289" t="s">
        <v>43</v>
      </c>
      <c r="AH21" s="290"/>
      <c r="AI21" s="291"/>
      <c r="AJ21" s="63"/>
      <c r="AK21" s="63"/>
      <c r="AL21" s="63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292"/>
      <c r="AZ21" s="293"/>
      <c r="BA21" s="294"/>
      <c r="BB21" s="121"/>
      <c r="BC21" s="57"/>
      <c r="BD21" s="57"/>
      <c r="BE21" s="50"/>
      <c r="BF21" s="65"/>
      <c r="BO21" s="117"/>
      <c r="BP21" s="117"/>
    </row>
    <row r="22" spans="2:68" ht="13.5" customHeight="1" thickBot="1">
      <c r="B22" s="71"/>
      <c r="C22" s="63"/>
      <c r="D22" s="63"/>
      <c r="E22" s="63"/>
      <c r="F22" s="63"/>
      <c r="G22" s="319">
        <v>2</v>
      </c>
      <c r="H22" s="320"/>
      <c r="I22" s="320"/>
      <c r="J22" s="320"/>
      <c r="K22" s="320"/>
      <c r="L22" s="320"/>
      <c r="M22" s="321"/>
      <c r="N22" s="63"/>
      <c r="O22" s="292"/>
      <c r="P22" s="293"/>
      <c r="Q22" s="294"/>
      <c r="R22" s="121"/>
      <c r="S22" s="57"/>
      <c r="T22" s="57"/>
      <c r="U22" s="49"/>
      <c r="V22" s="49"/>
      <c r="W22" s="48"/>
      <c r="X22" s="48"/>
      <c r="Y22" s="286"/>
      <c r="Z22" s="287"/>
      <c r="AA22" s="287"/>
      <c r="AB22" s="287"/>
      <c r="AC22" s="287"/>
      <c r="AD22" s="287"/>
      <c r="AE22" s="288"/>
      <c r="AF22" s="48"/>
      <c r="AG22" s="292"/>
      <c r="AH22" s="293"/>
      <c r="AI22" s="294"/>
      <c r="AJ22" s="98"/>
      <c r="AK22" s="98"/>
      <c r="AL22" s="98"/>
      <c r="AN22" s="48"/>
      <c r="AO22" s="48"/>
      <c r="AP22" s="48"/>
      <c r="AQ22" s="231">
        <v>25</v>
      </c>
      <c r="AR22" s="229"/>
      <c r="AS22" s="229"/>
      <c r="AT22" s="229"/>
      <c r="AU22" s="229"/>
      <c r="AV22" s="229"/>
      <c r="AW22" s="285"/>
      <c r="AX22" s="48"/>
      <c r="AY22" s="292"/>
      <c r="AZ22" s="293"/>
      <c r="BA22" s="294"/>
      <c r="BB22" s="121"/>
      <c r="BC22" s="57"/>
      <c r="BD22" s="57"/>
      <c r="BE22" s="50"/>
      <c r="BF22" s="65"/>
      <c r="BO22" s="117"/>
      <c r="BP22" s="117"/>
    </row>
    <row r="23" spans="2:68" ht="13.5" customHeight="1" thickBot="1">
      <c r="B23" s="71"/>
      <c r="C23" s="63"/>
      <c r="D23" s="63"/>
      <c r="E23" s="63"/>
      <c r="F23" s="63"/>
      <c r="G23" s="322"/>
      <c r="H23" s="323"/>
      <c r="I23" s="323"/>
      <c r="J23" s="323"/>
      <c r="K23" s="323"/>
      <c r="L23" s="323"/>
      <c r="M23" s="324"/>
      <c r="N23" s="63"/>
      <c r="O23" s="295"/>
      <c r="P23" s="296"/>
      <c r="Q23" s="297"/>
      <c r="R23" s="121"/>
      <c r="S23" s="57"/>
      <c r="T23" s="57"/>
      <c r="U23" s="49"/>
      <c r="V23" s="49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292"/>
      <c r="AH23" s="293"/>
      <c r="AI23" s="294"/>
      <c r="AJ23" s="98"/>
      <c r="AK23" s="98"/>
      <c r="AL23" s="98"/>
      <c r="AN23" s="48"/>
      <c r="AO23" s="48"/>
      <c r="AP23" s="48"/>
      <c r="AQ23" s="286"/>
      <c r="AR23" s="287"/>
      <c r="AS23" s="287"/>
      <c r="AT23" s="287"/>
      <c r="AU23" s="287"/>
      <c r="AV23" s="287"/>
      <c r="AW23" s="288"/>
      <c r="AX23" s="48"/>
      <c r="AY23" s="295"/>
      <c r="AZ23" s="296"/>
      <c r="BA23" s="297"/>
      <c r="BB23" s="121"/>
      <c r="BC23" s="57"/>
      <c r="BD23" s="57"/>
      <c r="BE23" s="118"/>
      <c r="BF23" s="65"/>
      <c r="BG23" s="61"/>
      <c r="BH23" s="48"/>
      <c r="BO23" s="117"/>
      <c r="BP23" s="117"/>
    </row>
    <row r="24" spans="2:60" ht="13.5" customHeight="1" thickBot="1">
      <c r="B24" s="71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50"/>
      <c r="S24" s="48"/>
      <c r="T24" s="48"/>
      <c r="U24" s="48"/>
      <c r="V24" s="48"/>
      <c r="W24" s="48"/>
      <c r="X24" s="48"/>
      <c r="Y24" s="231">
        <v>14</v>
      </c>
      <c r="Z24" s="229"/>
      <c r="AA24" s="229"/>
      <c r="AB24" s="229"/>
      <c r="AC24" s="229"/>
      <c r="AD24" s="229"/>
      <c r="AE24" s="285"/>
      <c r="AF24" s="48"/>
      <c r="AG24" s="292"/>
      <c r="AH24" s="293"/>
      <c r="AI24" s="294"/>
      <c r="AJ24" s="98"/>
      <c r="AK24" s="98"/>
      <c r="AL24" s="98"/>
      <c r="AN24" s="64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63"/>
      <c r="BB24" s="57"/>
      <c r="BC24" s="57"/>
      <c r="BD24" s="57"/>
      <c r="BE24" s="118"/>
      <c r="BF24" s="65"/>
      <c r="BG24" s="61"/>
      <c r="BH24" s="48"/>
    </row>
    <row r="25" spans="2:60" ht="13.5" customHeight="1" thickBot="1">
      <c r="B25" s="71"/>
      <c r="C25" s="63"/>
      <c r="D25" s="63"/>
      <c r="E25" s="63"/>
      <c r="F25" s="63"/>
      <c r="G25" s="319">
        <v>3</v>
      </c>
      <c r="H25" s="320"/>
      <c r="I25" s="320"/>
      <c r="J25" s="320"/>
      <c r="K25" s="320"/>
      <c r="L25" s="320"/>
      <c r="M25" s="321"/>
      <c r="N25" s="63"/>
      <c r="O25" s="289" t="s">
        <v>38</v>
      </c>
      <c r="P25" s="290"/>
      <c r="Q25" s="291"/>
      <c r="R25" s="121"/>
      <c r="S25" s="57"/>
      <c r="T25" s="57"/>
      <c r="U25" s="64"/>
      <c r="V25" s="64"/>
      <c r="W25" s="48"/>
      <c r="X25" s="48"/>
      <c r="Y25" s="286"/>
      <c r="Z25" s="287"/>
      <c r="AA25" s="287"/>
      <c r="AB25" s="287"/>
      <c r="AC25" s="287"/>
      <c r="AD25" s="287"/>
      <c r="AE25" s="288"/>
      <c r="AF25" s="48"/>
      <c r="AG25" s="295"/>
      <c r="AH25" s="296"/>
      <c r="AI25" s="297"/>
      <c r="AJ25" s="50"/>
      <c r="AK25" s="50"/>
      <c r="AL25" s="50"/>
      <c r="AN25" s="64"/>
      <c r="AO25" s="48"/>
      <c r="AP25" s="48"/>
      <c r="AQ25" s="231">
        <v>26</v>
      </c>
      <c r="AR25" s="229"/>
      <c r="AS25" s="229"/>
      <c r="AT25" s="229"/>
      <c r="AU25" s="229"/>
      <c r="AV25" s="229"/>
      <c r="AW25" s="285"/>
      <c r="AX25" s="48"/>
      <c r="AY25" s="289" t="s">
        <v>48</v>
      </c>
      <c r="AZ25" s="290"/>
      <c r="BA25" s="291"/>
      <c r="BB25" s="121"/>
      <c r="BC25" s="57"/>
      <c r="BD25" s="57"/>
      <c r="BF25" s="65"/>
      <c r="BG25" s="61"/>
      <c r="BH25" s="48"/>
    </row>
    <row r="26" spans="2:60" ht="13.5" customHeight="1" thickBot="1">
      <c r="B26" s="71"/>
      <c r="C26" s="63"/>
      <c r="D26" s="63"/>
      <c r="E26" s="63"/>
      <c r="F26" s="63"/>
      <c r="G26" s="322"/>
      <c r="H26" s="323"/>
      <c r="I26" s="323"/>
      <c r="J26" s="323"/>
      <c r="K26" s="323"/>
      <c r="L26" s="323"/>
      <c r="M26" s="324"/>
      <c r="N26" s="63"/>
      <c r="O26" s="292"/>
      <c r="P26" s="293"/>
      <c r="Q26" s="294"/>
      <c r="R26" s="121"/>
      <c r="S26" s="57"/>
      <c r="T26" s="57"/>
      <c r="U26" s="64"/>
      <c r="V26" s="64"/>
      <c r="W26" s="64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63"/>
      <c r="AJ26" s="63"/>
      <c r="AK26" s="63"/>
      <c r="AL26" s="63"/>
      <c r="AN26" s="48"/>
      <c r="AO26" s="48"/>
      <c r="AP26" s="48"/>
      <c r="AQ26" s="286"/>
      <c r="AR26" s="287"/>
      <c r="AS26" s="287"/>
      <c r="AT26" s="287"/>
      <c r="AU26" s="287"/>
      <c r="AV26" s="287"/>
      <c r="AW26" s="288"/>
      <c r="AX26" s="48"/>
      <c r="AY26" s="292"/>
      <c r="AZ26" s="293"/>
      <c r="BA26" s="294"/>
      <c r="BB26" s="121"/>
      <c r="BC26" s="57"/>
      <c r="BD26" s="57"/>
      <c r="BF26" s="50"/>
      <c r="BG26" s="61"/>
      <c r="BH26" s="48"/>
    </row>
    <row r="27" spans="2:60" ht="13.5" customHeight="1" thickBot="1">
      <c r="B27" s="7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292"/>
      <c r="P27" s="293"/>
      <c r="Q27" s="294"/>
      <c r="R27" s="121"/>
      <c r="S27" s="57"/>
      <c r="T27" s="57"/>
      <c r="U27" s="64"/>
      <c r="V27" s="64"/>
      <c r="W27" s="64"/>
      <c r="X27" s="48"/>
      <c r="Y27" s="231">
        <v>15</v>
      </c>
      <c r="Z27" s="229"/>
      <c r="AA27" s="229"/>
      <c r="AB27" s="229"/>
      <c r="AC27" s="229"/>
      <c r="AD27" s="229"/>
      <c r="AE27" s="285"/>
      <c r="AF27" s="48"/>
      <c r="AG27" s="289" t="s">
        <v>55</v>
      </c>
      <c r="AH27" s="290"/>
      <c r="AI27" s="291"/>
      <c r="AJ27" s="63"/>
      <c r="AK27" s="63"/>
      <c r="AL27" s="63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292"/>
      <c r="AZ27" s="293"/>
      <c r="BA27" s="294"/>
      <c r="BB27" s="48"/>
      <c r="BC27" s="48"/>
      <c r="BD27" s="48"/>
      <c r="BF27" s="50"/>
      <c r="BG27" s="61"/>
      <c r="BH27" s="48"/>
    </row>
    <row r="28" spans="2:60" ht="13.5" customHeight="1" thickBot="1">
      <c r="B28" s="71"/>
      <c r="C28" s="63"/>
      <c r="D28" s="63"/>
      <c r="E28" s="63"/>
      <c r="F28" s="63"/>
      <c r="G28" s="319">
        <v>4</v>
      </c>
      <c r="H28" s="320"/>
      <c r="I28" s="320"/>
      <c r="J28" s="320"/>
      <c r="K28" s="320"/>
      <c r="L28" s="320"/>
      <c r="M28" s="321"/>
      <c r="N28" s="63"/>
      <c r="O28" s="292"/>
      <c r="P28" s="293"/>
      <c r="Q28" s="294"/>
      <c r="R28" s="121"/>
      <c r="S28" s="57"/>
      <c r="T28" s="57"/>
      <c r="U28" s="64"/>
      <c r="V28" s="64"/>
      <c r="W28" s="64"/>
      <c r="X28" s="48"/>
      <c r="Y28" s="286"/>
      <c r="Z28" s="287"/>
      <c r="AA28" s="287"/>
      <c r="AB28" s="287"/>
      <c r="AC28" s="287"/>
      <c r="AD28" s="287"/>
      <c r="AE28" s="288"/>
      <c r="AF28" s="48"/>
      <c r="AG28" s="292"/>
      <c r="AH28" s="293"/>
      <c r="AI28" s="294"/>
      <c r="AJ28" s="98"/>
      <c r="AK28" s="98"/>
      <c r="AL28" s="98"/>
      <c r="AN28" s="64"/>
      <c r="AO28" s="64"/>
      <c r="AP28" s="48"/>
      <c r="AQ28" s="231">
        <v>27</v>
      </c>
      <c r="AR28" s="229"/>
      <c r="AS28" s="229"/>
      <c r="AT28" s="229"/>
      <c r="AU28" s="229"/>
      <c r="AV28" s="229"/>
      <c r="AW28" s="285"/>
      <c r="AX28" s="48"/>
      <c r="AY28" s="292"/>
      <c r="AZ28" s="293"/>
      <c r="BA28" s="294"/>
      <c r="BB28" s="121"/>
      <c r="BC28" s="57"/>
      <c r="BD28" s="57"/>
      <c r="BF28" s="50"/>
      <c r="BG28" s="61"/>
      <c r="BH28" s="48"/>
    </row>
    <row r="29" spans="2:61" ht="13.5" customHeight="1" thickBot="1">
      <c r="B29" s="71"/>
      <c r="C29" s="63"/>
      <c r="D29" s="63"/>
      <c r="E29" s="63"/>
      <c r="F29" s="63"/>
      <c r="G29" s="322"/>
      <c r="H29" s="323"/>
      <c r="I29" s="323"/>
      <c r="J29" s="323"/>
      <c r="K29" s="323"/>
      <c r="L29" s="323"/>
      <c r="M29" s="324"/>
      <c r="N29" s="63"/>
      <c r="O29" s="295"/>
      <c r="P29" s="296"/>
      <c r="Q29" s="297"/>
      <c r="R29" s="121"/>
      <c r="S29" s="57"/>
      <c r="T29" s="57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292"/>
      <c r="AH29" s="293"/>
      <c r="AI29" s="294"/>
      <c r="AJ29" s="98"/>
      <c r="AK29" s="98"/>
      <c r="AL29" s="98"/>
      <c r="AN29" s="64"/>
      <c r="AO29" s="64"/>
      <c r="AP29" s="48"/>
      <c r="AQ29" s="286"/>
      <c r="AR29" s="287"/>
      <c r="AS29" s="287"/>
      <c r="AT29" s="287"/>
      <c r="AU29" s="287"/>
      <c r="AV29" s="287"/>
      <c r="AW29" s="288"/>
      <c r="AX29" s="48"/>
      <c r="AY29" s="295"/>
      <c r="AZ29" s="296"/>
      <c r="BA29" s="297"/>
      <c r="BB29" s="121"/>
      <c r="BC29" s="57"/>
      <c r="BD29" s="57"/>
      <c r="BF29" s="50"/>
      <c r="BG29" s="61"/>
      <c r="BH29" s="48"/>
      <c r="BI29" s="48"/>
    </row>
    <row r="30" spans="2:66" ht="13.5" customHeight="1" thickBot="1">
      <c r="B30" s="6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3"/>
      <c r="R30" s="50"/>
      <c r="S30" s="48"/>
      <c r="T30" s="48"/>
      <c r="U30" s="48"/>
      <c r="V30" s="48"/>
      <c r="W30" s="48"/>
      <c r="X30" s="48"/>
      <c r="Y30" s="231">
        <v>16</v>
      </c>
      <c r="Z30" s="229"/>
      <c r="AA30" s="229"/>
      <c r="AB30" s="229"/>
      <c r="AC30" s="229"/>
      <c r="AD30" s="229"/>
      <c r="AE30" s="285"/>
      <c r="AF30" s="48"/>
      <c r="AG30" s="292"/>
      <c r="AH30" s="293"/>
      <c r="AI30" s="294"/>
      <c r="AJ30" s="98"/>
      <c r="AK30" s="98"/>
      <c r="AL30" s="98"/>
      <c r="AN30" s="64"/>
      <c r="AO30" s="64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63"/>
      <c r="BB30" s="57"/>
      <c r="BC30" s="57"/>
      <c r="BD30" s="57"/>
      <c r="BF30" s="63"/>
      <c r="BG30" s="61"/>
      <c r="BH30" s="48"/>
      <c r="BI30" s="119"/>
      <c r="BJ30" s="119"/>
      <c r="BK30" s="119"/>
      <c r="BL30" s="48"/>
      <c r="BM30" s="48"/>
      <c r="BN30" s="48"/>
    </row>
    <row r="31" spans="2:66" ht="13.5" customHeight="1" thickBot="1">
      <c r="B31" s="61"/>
      <c r="C31" s="48"/>
      <c r="D31" s="48"/>
      <c r="E31" s="48"/>
      <c r="F31" s="48"/>
      <c r="G31" s="231">
        <v>5</v>
      </c>
      <c r="H31" s="229"/>
      <c r="I31" s="229"/>
      <c r="J31" s="229"/>
      <c r="K31" s="229"/>
      <c r="L31" s="229"/>
      <c r="M31" s="285"/>
      <c r="N31" s="48"/>
      <c r="O31" s="289" t="s">
        <v>39</v>
      </c>
      <c r="P31" s="290"/>
      <c r="Q31" s="291"/>
      <c r="R31" s="121"/>
      <c r="S31" s="57"/>
      <c r="T31" s="57"/>
      <c r="U31" s="49"/>
      <c r="V31" s="49"/>
      <c r="W31" s="48"/>
      <c r="X31" s="48"/>
      <c r="Y31" s="286"/>
      <c r="Z31" s="287"/>
      <c r="AA31" s="287"/>
      <c r="AB31" s="287"/>
      <c r="AC31" s="287"/>
      <c r="AD31" s="287"/>
      <c r="AE31" s="288"/>
      <c r="AF31" s="48"/>
      <c r="AG31" s="295"/>
      <c r="AH31" s="296"/>
      <c r="AI31" s="297"/>
      <c r="AJ31" s="50"/>
      <c r="AK31" s="50"/>
      <c r="AL31" s="50"/>
      <c r="AN31" s="48"/>
      <c r="AO31" s="48"/>
      <c r="AP31" s="48"/>
      <c r="AQ31" s="231">
        <v>28</v>
      </c>
      <c r="AR31" s="229"/>
      <c r="AS31" s="229"/>
      <c r="AT31" s="229"/>
      <c r="AU31" s="229"/>
      <c r="AV31" s="229"/>
      <c r="AW31" s="285"/>
      <c r="AX31" s="48"/>
      <c r="AY31" s="289" t="s">
        <v>49</v>
      </c>
      <c r="AZ31" s="290"/>
      <c r="BA31" s="291"/>
      <c r="BB31" s="121"/>
      <c r="BC31" s="57"/>
      <c r="BD31" s="57"/>
      <c r="BF31" s="48"/>
      <c r="BG31" s="61"/>
      <c r="BH31" s="48"/>
      <c r="BI31" s="119"/>
      <c r="BJ31" s="119"/>
      <c r="BK31" s="119"/>
      <c r="BL31" s="48"/>
      <c r="BM31" s="48"/>
      <c r="BN31" s="48"/>
    </row>
    <row r="32" spans="2:66" ht="13.5" customHeight="1" thickBot="1">
      <c r="B32" s="61"/>
      <c r="C32" s="48"/>
      <c r="D32" s="48"/>
      <c r="E32" s="48"/>
      <c r="F32" s="48"/>
      <c r="G32" s="286"/>
      <c r="H32" s="287"/>
      <c r="I32" s="287"/>
      <c r="J32" s="287"/>
      <c r="K32" s="287"/>
      <c r="L32" s="287"/>
      <c r="M32" s="288"/>
      <c r="N32" s="48"/>
      <c r="O32" s="292"/>
      <c r="P32" s="293"/>
      <c r="Q32" s="294"/>
      <c r="R32" s="121"/>
      <c r="S32" s="57"/>
      <c r="T32" s="57"/>
      <c r="U32" s="49"/>
      <c r="V32" s="49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63"/>
      <c r="AJ32" s="63"/>
      <c r="AK32" s="63"/>
      <c r="AL32" s="63"/>
      <c r="AN32" s="48"/>
      <c r="AO32" s="48"/>
      <c r="AP32" s="48"/>
      <c r="AQ32" s="286"/>
      <c r="AR32" s="287"/>
      <c r="AS32" s="287"/>
      <c r="AT32" s="287"/>
      <c r="AU32" s="287"/>
      <c r="AV32" s="287"/>
      <c r="AW32" s="288"/>
      <c r="AX32" s="48"/>
      <c r="AY32" s="292"/>
      <c r="AZ32" s="293"/>
      <c r="BA32" s="294"/>
      <c r="BB32" s="121"/>
      <c r="BC32" s="57"/>
      <c r="BD32" s="57"/>
      <c r="BF32" s="50"/>
      <c r="BG32" s="61"/>
      <c r="BI32" s="119"/>
      <c r="BJ32" s="119"/>
      <c r="BK32" s="119"/>
      <c r="BL32" s="48"/>
      <c r="BM32" s="48"/>
      <c r="BN32" s="48"/>
    </row>
    <row r="33" spans="2:66" ht="13.5" customHeight="1" thickBot="1">
      <c r="B33" s="61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92"/>
      <c r="P33" s="293"/>
      <c r="Q33" s="294"/>
      <c r="R33" s="121"/>
      <c r="S33" s="57"/>
      <c r="T33" s="57"/>
      <c r="U33" s="48"/>
      <c r="V33" s="48"/>
      <c r="W33" s="48"/>
      <c r="X33" s="48"/>
      <c r="Y33" s="231">
        <v>17</v>
      </c>
      <c r="Z33" s="229"/>
      <c r="AA33" s="229"/>
      <c r="AB33" s="229"/>
      <c r="AC33" s="229"/>
      <c r="AD33" s="229"/>
      <c r="AE33" s="285"/>
      <c r="AF33" s="48"/>
      <c r="AG33" s="289" t="s">
        <v>56</v>
      </c>
      <c r="AH33" s="290"/>
      <c r="AI33" s="291"/>
      <c r="AJ33" s="63"/>
      <c r="AK33" s="63"/>
      <c r="AL33" s="63"/>
      <c r="AN33" s="49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292"/>
      <c r="AZ33" s="293"/>
      <c r="BA33" s="294"/>
      <c r="BB33" s="121"/>
      <c r="BC33" s="57"/>
      <c r="BD33" s="57"/>
      <c r="BE33" s="50"/>
      <c r="BF33" s="50"/>
      <c r="BG33" s="61"/>
      <c r="BI33" s="119"/>
      <c r="BJ33" s="119"/>
      <c r="BK33" s="119"/>
      <c r="BL33" s="48"/>
      <c r="BM33" s="48"/>
      <c r="BN33" s="48"/>
    </row>
    <row r="34" spans="2:66" ht="13.5" customHeight="1" thickBot="1">
      <c r="B34" s="61"/>
      <c r="C34" s="48"/>
      <c r="D34" s="48"/>
      <c r="E34" s="48"/>
      <c r="F34" s="48"/>
      <c r="G34" s="231">
        <v>6</v>
      </c>
      <c r="H34" s="229"/>
      <c r="I34" s="229"/>
      <c r="J34" s="229"/>
      <c r="K34" s="229"/>
      <c r="L34" s="229"/>
      <c r="M34" s="285"/>
      <c r="N34" s="48"/>
      <c r="O34" s="292"/>
      <c r="P34" s="293"/>
      <c r="Q34" s="294"/>
      <c r="R34" s="121"/>
      <c r="S34" s="57"/>
      <c r="T34" s="57"/>
      <c r="U34" s="48"/>
      <c r="V34" s="48"/>
      <c r="W34" s="48"/>
      <c r="X34" s="48"/>
      <c r="Y34" s="286"/>
      <c r="Z34" s="287"/>
      <c r="AA34" s="287"/>
      <c r="AB34" s="287"/>
      <c r="AC34" s="287"/>
      <c r="AD34" s="287"/>
      <c r="AE34" s="288"/>
      <c r="AF34" s="48"/>
      <c r="AG34" s="292"/>
      <c r="AH34" s="293"/>
      <c r="AI34" s="294"/>
      <c r="AJ34" s="98"/>
      <c r="AK34" s="98"/>
      <c r="AL34" s="98"/>
      <c r="AN34" s="49"/>
      <c r="AO34" s="48"/>
      <c r="AP34" s="48"/>
      <c r="AQ34" s="231">
        <v>29</v>
      </c>
      <c r="AR34" s="229"/>
      <c r="AS34" s="229"/>
      <c r="AT34" s="229"/>
      <c r="AU34" s="229"/>
      <c r="AV34" s="229"/>
      <c r="AW34" s="285"/>
      <c r="AX34" s="48"/>
      <c r="AY34" s="292"/>
      <c r="AZ34" s="293"/>
      <c r="BA34" s="294"/>
      <c r="BB34" s="121"/>
      <c r="BC34" s="57"/>
      <c r="BD34" s="57"/>
      <c r="BE34" s="50"/>
      <c r="BF34" s="50"/>
      <c r="BG34" s="61"/>
      <c r="BI34" s="119"/>
      <c r="BJ34" s="119"/>
      <c r="BK34" s="119"/>
      <c r="BL34" s="48"/>
      <c r="BM34" s="48"/>
      <c r="BN34" s="48"/>
    </row>
    <row r="35" spans="2:66" ht="13.5" customHeight="1" thickBot="1">
      <c r="B35" s="61"/>
      <c r="C35" s="48"/>
      <c r="D35" s="48"/>
      <c r="E35" s="48"/>
      <c r="F35" s="48"/>
      <c r="G35" s="286"/>
      <c r="H35" s="287"/>
      <c r="I35" s="287"/>
      <c r="J35" s="287"/>
      <c r="K35" s="287"/>
      <c r="L35" s="287"/>
      <c r="M35" s="288"/>
      <c r="N35" s="48"/>
      <c r="O35" s="295"/>
      <c r="P35" s="296"/>
      <c r="Q35" s="297"/>
      <c r="R35" s="121"/>
      <c r="S35" s="57"/>
      <c r="T35" s="57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292"/>
      <c r="AH35" s="293"/>
      <c r="AI35" s="294"/>
      <c r="AJ35" s="98"/>
      <c r="AK35" s="98"/>
      <c r="AL35" s="98"/>
      <c r="AN35" s="48"/>
      <c r="AO35" s="48"/>
      <c r="AP35" s="48"/>
      <c r="AQ35" s="286"/>
      <c r="AR35" s="287"/>
      <c r="AS35" s="287"/>
      <c r="AT35" s="287"/>
      <c r="AU35" s="287"/>
      <c r="AV35" s="287"/>
      <c r="AW35" s="288"/>
      <c r="AX35" s="48"/>
      <c r="AY35" s="295"/>
      <c r="AZ35" s="296"/>
      <c r="BA35" s="297"/>
      <c r="BB35" s="121"/>
      <c r="BC35" s="57"/>
      <c r="BD35" s="57"/>
      <c r="BE35" s="118"/>
      <c r="BF35" s="65"/>
      <c r="BG35" s="61"/>
      <c r="BI35" s="119"/>
      <c r="BJ35" s="119"/>
      <c r="BK35" s="119"/>
      <c r="BL35" s="48"/>
      <c r="BM35" s="48"/>
      <c r="BN35" s="48"/>
    </row>
    <row r="36" spans="2:66" ht="13.5" customHeight="1" thickBot="1">
      <c r="B36" s="61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63"/>
      <c r="R36" s="63"/>
      <c r="S36" s="63"/>
      <c r="T36" s="63"/>
      <c r="U36" s="48"/>
      <c r="V36" s="48"/>
      <c r="W36" s="48"/>
      <c r="X36" s="48"/>
      <c r="Y36" s="231">
        <v>18</v>
      </c>
      <c r="Z36" s="229"/>
      <c r="AA36" s="229"/>
      <c r="AB36" s="229"/>
      <c r="AC36" s="229"/>
      <c r="AD36" s="229"/>
      <c r="AE36" s="285"/>
      <c r="AF36" s="48"/>
      <c r="AG36" s="292"/>
      <c r="AH36" s="293"/>
      <c r="AI36" s="294"/>
      <c r="AJ36" s="98"/>
      <c r="AK36" s="98"/>
      <c r="AL36" s="9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63"/>
      <c r="BB36" s="57"/>
      <c r="BC36" s="48"/>
      <c r="BD36" s="118"/>
      <c r="BE36" s="118"/>
      <c r="BF36" s="65"/>
      <c r="BG36" s="61"/>
      <c r="BI36" s="119"/>
      <c r="BJ36" s="119"/>
      <c r="BK36" s="119"/>
      <c r="BL36" s="48"/>
      <c r="BM36" s="48"/>
      <c r="BN36" s="48"/>
    </row>
    <row r="37" spans="2:66" ht="13.5" customHeight="1" thickBot="1">
      <c r="B37" s="61"/>
      <c r="C37" s="48"/>
      <c r="D37" s="48"/>
      <c r="E37" s="48"/>
      <c r="F37" s="48"/>
      <c r="G37" s="231">
        <v>7</v>
      </c>
      <c r="H37" s="229"/>
      <c r="I37" s="229"/>
      <c r="J37" s="229"/>
      <c r="K37" s="229"/>
      <c r="L37" s="229"/>
      <c r="M37" s="285"/>
      <c r="N37" s="48"/>
      <c r="O37" s="289" t="s">
        <v>41</v>
      </c>
      <c r="P37" s="290"/>
      <c r="Q37" s="291"/>
      <c r="R37" s="121"/>
      <c r="S37" s="57"/>
      <c r="T37" s="57"/>
      <c r="U37" s="48"/>
      <c r="V37" s="48"/>
      <c r="W37" s="48"/>
      <c r="X37" s="48"/>
      <c r="Y37" s="286"/>
      <c r="Z37" s="287"/>
      <c r="AA37" s="287"/>
      <c r="AB37" s="287"/>
      <c r="AC37" s="287"/>
      <c r="AD37" s="287"/>
      <c r="AE37" s="288"/>
      <c r="AF37" s="48"/>
      <c r="AG37" s="295"/>
      <c r="AH37" s="296"/>
      <c r="AI37" s="297"/>
      <c r="AJ37" s="50"/>
      <c r="AK37" s="50"/>
      <c r="AL37" s="50"/>
      <c r="AN37" s="48"/>
      <c r="AO37" s="48"/>
      <c r="AP37" s="48"/>
      <c r="AQ37" s="231">
        <v>30</v>
      </c>
      <c r="AR37" s="229"/>
      <c r="AS37" s="229"/>
      <c r="AT37" s="229"/>
      <c r="AU37" s="229"/>
      <c r="AV37" s="229"/>
      <c r="AW37" s="285"/>
      <c r="AX37" s="48"/>
      <c r="AY37" s="289" t="s">
        <v>50</v>
      </c>
      <c r="AZ37" s="290"/>
      <c r="BA37" s="291"/>
      <c r="BB37" s="121"/>
      <c r="BC37" s="57"/>
      <c r="BD37" s="57"/>
      <c r="BE37" s="118"/>
      <c r="BF37" s="65"/>
      <c r="BG37" s="61"/>
      <c r="BI37" s="119"/>
      <c r="BJ37" s="119"/>
      <c r="BK37" s="119"/>
      <c r="BL37" s="48"/>
      <c r="BM37" s="48"/>
      <c r="BN37" s="48"/>
    </row>
    <row r="38" spans="2:66" ht="13.5" customHeight="1" thickBot="1">
      <c r="B38" s="61"/>
      <c r="C38" s="48"/>
      <c r="D38" s="48"/>
      <c r="E38" s="48"/>
      <c r="F38" s="48"/>
      <c r="G38" s="286"/>
      <c r="H38" s="287"/>
      <c r="I38" s="287"/>
      <c r="J38" s="287"/>
      <c r="K38" s="287"/>
      <c r="L38" s="287"/>
      <c r="M38" s="288"/>
      <c r="N38" s="48"/>
      <c r="O38" s="292"/>
      <c r="P38" s="293"/>
      <c r="Q38" s="294"/>
      <c r="R38" s="121"/>
      <c r="S38" s="57"/>
      <c r="T38" s="57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63"/>
      <c r="AJ38" s="63"/>
      <c r="AK38" s="63"/>
      <c r="AL38" s="63"/>
      <c r="AN38" s="48"/>
      <c r="AO38" s="48"/>
      <c r="AP38" s="48"/>
      <c r="AQ38" s="286"/>
      <c r="AR38" s="287"/>
      <c r="AS38" s="287"/>
      <c r="AT38" s="287"/>
      <c r="AU38" s="287"/>
      <c r="AV38" s="287"/>
      <c r="AW38" s="288"/>
      <c r="AX38" s="48"/>
      <c r="AY38" s="292"/>
      <c r="AZ38" s="293"/>
      <c r="BA38" s="294"/>
      <c r="BB38" s="121"/>
      <c r="BC38" s="57"/>
      <c r="BD38" s="57"/>
      <c r="BE38" s="50"/>
      <c r="BF38" s="50"/>
      <c r="BG38" s="61"/>
      <c r="BI38" s="119"/>
      <c r="BJ38" s="119"/>
      <c r="BK38" s="119"/>
      <c r="BL38" s="119"/>
      <c r="BM38" s="119"/>
      <c r="BN38" s="119"/>
    </row>
    <row r="39" spans="2:66" ht="13.5" customHeight="1" thickBot="1">
      <c r="B39" s="61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292"/>
      <c r="P39" s="293"/>
      <c r="Q39" s="294"/>
      <c r="R39" s="121"/>
      <c r="S39" s="57"/>
      <c r="T39" s="57"/>
      <c r="U39" s="48"/>
      <c r="V39" s="48"/>
      <c r="W39" s="48"/>
      <c r="X39" s="48"/>
      <c r="Y39" s="231">
        <v>19</v>
      </c>
      <c r="Z39" s="229"/>
      <c r="AA39" s="229"/>
      <c r="AB39" s="229"/>
      <c r="AC39" s="229"/>
      <c r="AD39" s="229"/>
      <c r="AE39" s="285"/>
      <c r="AF39" s="48"/>
      <c r="AG39" s="289" t="s">
        <v>45</v>
      </c>
      <c r="AH39" s="290"/>
      <c r="AI39" s="291"/>
      <c r="AJ39" s="48"/>
      <c r="AK39" s="48"/>
      <c r="AL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292"/>
      <c r="AZ39" s="293"/>
      <c r="BA39" s="294"/>
      <c r="BB39" s="121"/>
      <c r="BC39" s="57"/>
      <c r="BD39" s="57"/>
      <c r="BE39" s="50"/>
      <c r="BF39" s="50"/>
      <c r="BG39" s="61"/>
      <c r="BI39" s="119"/>
      <c r="BJ39" s="119"/>
      <c r="BK39" s="119"/>
      <c r="BL39" s="119"/>
      <c r="BM39" s="119"/>
      <c r="BN39" s="119"/>
    </row>
    <row r="40" spans="2:66" ht="13.5" customHeight="1" thickBot="1">
      <c r="B40" s="61"/>
      <c r="C40" s="48"/>
      <c r="D40" s="48"/>
      <c r="E40" s="48"/>
      <c r="F40" s="48"/>
      <c r="G40" s="231">
        <v>8</v>
      </c>
      <c r="H40" s="229"/>
      <c r="I40" s="229"/>
      <c r="J40" s="229"/>
      <c r="K40" s="229"/>
      <c r="L40" s="229"/>
      <c r="M40" s="285"/>
      <c r="N40" s="48"/>
      <c r="O40" s="292"/>
      <c r="P40" s="293"/>
      <c r="Q40" s="294"/>
      <c r="R40" s="121"/>
      <c r="S40" s="57"/>
      <c r="T40" s="57"/>
      <c r="U40" s="49"/>
      <c r="V40" s="49"/>
      <c r="W40" s="48"/>
      <c r="X40" s="48"/>
      <c r="Y40" s="286"/>
      <c r="Z40" s="287"/>
      <c r="AA40" s="287"/>
      <c r="AB40" s="287"/>
      <c r="AC40" s="287"/>
      <c r="AD40" s="287"/>
      <c r="AE40" s="288"/>
      <c r="AF40" s="48"/>
      <c r="AG40" s="292"/>
      <c r="AH40" s="293"/>
      <c r="AI40" s="294"/>
      <c r="AJ40" s="98"/>
      <c r="AK40" s="98"/>
      <c r="AL40" s="98"/>
      <c r="AN40" s="48"/>
      <c r="AO40" s="48"/>
      <c r="AP40" s="48"/>
      <c r="AQ40" s="231">
        <v>31</v>
      </c>
      <c r="AR40" s="229"/>
      <c r="AS40" s="229"/>
      <c r="AT40" s="229"/>
      <c r="AU40" s="229"/>
      <c r="AV40" s="229"/>
      <c r="AW40" s="285"/>
      <c r="AX40" s="48"/>
      <c r="AY40" s="292"/>
      <c r="AZ40" s="293"/>
      <c r="BA40" s="294"/>
      <c r="BB40" s="121"/>
      <c r="BC40" s="57"/>
      <c r="BD40" s="57"/>
      <c r="BE40" s="50"/>
      <c r="BF40" s="50"/>
      <c r="BG40" s="61"/>
      <c r="BI40" s="119"/>
      <c r="BJ40" s="119"/>
      <c r="BK40" s="119"/>
      <c r="BL40" s="119"/>
      <c r="BM40" s="119"/>
      <c r="BN40" s="119"/>
    </row>
    <row r="41" spans="2:66" ht="13.5" customHeight="1" thickBot="1">
      <c r="B41" s="61"/>
      <c r="C41" s="48"/>
      <c r="D41" s="48"/>
      <c r="E41" s="48"/>
      <c r="F41" s="48"/>
      <c r="G41" s="286"/>
      <c r="H41" s="287"/>
      <c r="I41" s="287"/>
      <c r="J41" s="287"/>
      <c r="K41" s="287"/>
      <c r="L41" s="287"/>
      <c r="M41" s="288"/>
      <c r="N41" s="48"/>
      <c r="O41" s="295"/>
      <c r="P41" s="296"/>
      <c r="Q41" s="297"/>
      <c r="R41" s="121"/>
      <c r="S41" s="57"/>
      <c r="T41" s="57"/>
      <c r="U41" s="49"/>
      <c r="V41" s="49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292"/>
      <c r="AH41" s="293"/>
      <c r="AI41" s="294"/>
      <c r="AJ41" s="98"/>
      <c r="AK41" s="98"/>
      <c r="AL41" s="98"/>
      <c r="AN41" s="48"/>
      <c r="AO41" s="48"/>
      <c r="AP41" s="48"/>
      <c r="AQ41" s="286"/>
      <c r="AR41" s="287"/>
      <c r="AS41" s="287"/>
      <c r="AT41" s="287"/>
      <c r="AU41" s="287"/>
      <c r="AV41" s="287"/>
      <c r="AW41" s="288"/>
      <c r="AX41" s="48"/>
      <c r="AY41" s="295"/>
      <c r="AZ41" s="296"/>
      <c r="BA41" s="297"/>
      <c r="BB41" s="121"/>
      <c r="BC41" s="57"/>
      <c r="BD41" s="57"/>
      <c r="BE41" s="50"/>
      <c r="BF41" s="50"/>
      <c r="BG41" s="61"/>
      <c r="BI41" s="119"/>
      <c r="BJ41" s="119"/>
      <c r="BK41" s="119"/>
      <c r="BL41" s="119"/>
      <c r="BM41" s="119"/>
      <c r="BN41" s="119"/>
    </row>
    <row r="42" spans="2:66" ht="13.5" customHeight="1" thickBot="1">
      <c r="B42" s="61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63"/>
      <c r="R42" s="50"/>
      <c r="S42" s="48"/>
      <c r="T42" s="48"/>
      <c r="U42" s="48"/>
      <c r="V42" s="48"/>
      <c r="W42" s="48"/>
      <c r="X42" s="48"/>
      <c r="Y42" s="231">
        <v>20</v>
      </c>
      <c r="Z42" s="229"/>
      <c r="AA42" s="229"/>
      <c r="AB42" s="229"/>
      <c r="AC42" s="229"/>
      <c r="AD42" s="229"/>
      <c r="AE42" s="285"/>
      <c r="AF42" s="48"/>
      <c r="AG42" s="292"/>
      <c r="AH42" s="293"/>
      <c r="AI42" s="294"/>
      <c r="AJ42" s="98"/>
      <c r="AK42" s="98"/>
      <c r="AL42" s="98"/>
      <c r="AN42" s="49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63"/>
      <c r="BB42" s="57"/>
      <c r="BC42" s="57"/>
      <c r="BD42" s="57"/>
      <c r="BE42" s="63"/>
      <c r="BF42" s="63"/>
      <c r="BG42" s="61"/>
      <c r="BI42" s="119"/>
      <c r="BJ42" s="119"/>
      <c r="BK42" s="119"/>
      <c r="BL42" s="119"/>
      <c r="BM42" s="119"/>
      <c r="BN42" s="119"/>
    </row>
    <row r="43" spans="2:66" ht="13.5" customHeight="1" thickBot="1">
      <c r="B43" s="61"/>
      <c r="C43" s="48"/>
      <c r="D43" s="48"/>
      <c r="E43" s="48"/>
      <c r="F43" s="48"/>
      <c r="G43" s="231">
        <v>9</v>
      </c>
      <c r="H43" s="229"/>
      <c r="I43" s="229"/>
      <c r="J43" s="229"/>
      <c r="K43" s="229"/>
      <c r="L43" s="229"/>
      <c r="M43" s="285"/>
      <c r="N43" s="48"/>
      <c r="O43" s="289" t="s">
        <v>37</v>
      </c>
      <c r="P43" s="290"/>
      <c r="Q43" s="291"/>
      <c r="R43" s="121"/>
      <c r="S43" s="57"/>
      <c r="T43" s="57"/>
      <c r="U43" s="48"/>
      <c r="V43" s="48"/>
      <c r="W43" s="48"/>
      <c r="X43" s="48"/>
      <c r="Y43" s="286"/>
      <c r="Z43" s="287"/>
      <c r="AA43" s="287"/>
      <c r="AB43" s="287"/>
      <c r="AC43" s="287"/>
      <c r="AD43" s="287"/>
      <c r="AE43" s="288"/>
      <c r="AF43" s="48"/>
      <c r="AG43" s="295"/>
      <c r="AH43" s="296"/>
      <c r="AI43" s="297"/>
      <c r="AJ43" s="50"/>
      <c r="AK43" s="50"/>
      <c r="AL43" s="50"/>
      <c r="AN43" s="64"/>
      <c r="AO43" s="64"/>
      <c r="AP43" s="48"/>
      <c r="AQ43" s="231">
        <v>32</v>
      </c>
      <c r="AR43" s="229"/>
      <c r="AS43" s="229"/>
      <c r="AT43" s="229"/>
      <c r="AU43" s="229"/>
      <c r="AV43" s="229"/>
      <c r="AW43" s="285"/>
      <c r="AX43" s="48"/>
      <c r="AY43" s="289" t="s">
        <v>52</v>
      </c>
      <c r="AZ43" s="290"/>
      <c r="BA43" s="291"/>
      <c r="BB43" s="121"/>
      <c r="BC43" s="57"/>
      <c r="BD43" s="57"/>
      <c r="BE43" s="48"/>
      <c r="BF43" s="48"/>
      <c r="BG43" s="61"/>
      <c r="BI43" s="119"/>
      <c r="BJ43" s="119"/>
      <c r="BK43" s="119"/>
      <c r="BL43" s="119"/>
      <c r="BM43" s="119"/>
      <c r="BN43" s="119"/>
    </row>
    <row r="44" spans="2:66" ht="13.5" customHeight="1" thickBot="1">
      <c r="B44" s="61"/>
      <c r="C44" s="48"/>
      <c r="D44" s="48"/>
      <c r="E44" s="48"/>
      <c r="F44" s="48"/>
      <c r="G44" s="286"/>
      <c r="H44" s="287"/>
      <c r="I44" s="287"/>
      <c r="J44" s="287"/>
      <c r="K44" s="287"/>
      <c r="L44" s="287"/>
      <c r="M44" s="288"/>
      <c r="N44" s="48"/>
      <c r="O44" s="292"/>
      <c r="P44" s="293"/>
      <c r="Q44" s="294"/>
      <c r="R44" s="121"/>
      <c r="S44" s="57"/>
      <c r="T44" s="57"/>
      <c r="U44" s="64"/>
      <c r="V44" s="64"/>
      <c r="W44" s="64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64"/>
      <c r="AI44" s="63"/>
      <c r="AJ44" s="63"/>
      <c r="AK44" s="63"/>
      <c r="AL44" s="63"/>
      <c r="AN44" s="64"/>
      <c r="AO44" s="64"/>
      <c r="AP44" s="48"/>
      <c r="AQ44" s="286"/>
      <c r="AR44" s="287"/>
      <c r="AS44" s="287"/>
      <c r="AT44" s="287"/>
      <c r="AU44" s="287"/>
      <c r="AV44" s="287"/>
      <c r="AW44" s="288"/>
      <c r="AX44" s="48"/>
      <c r="AY44" s="292"/>
      <c r="AZ44" s="293"/>
      <c r="BA44" s="294"/>
      <c r="BB44" s="121"/>
      <c r="BC44" s="57"/>
      <c r="BD44" s="57"/>
      <c r="BE44" s="50"/>
      <c r="BF44" s="50"/>
      <c r="BG44" s="61"/>
      <c r="BI44" s="119"/>
      <c r="BJ44" s="119"/>
      <c r="BK44" s="119"/>
      <c r="BL44" s="119"/>
      <c r="BM44" s="119"/>
      <c r="BN44" s="119"/>
    </row>
    <row r="45" spans="2:66" ht="13.5" customHeight="1" thickBot="1">
      <c r="B45" s="61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92"/>
      <c r="P45" s="293"/>
      <c r="Q45" s="294"/>
      <c r="R45" s="121"/>
      <c r="S45" s="57"/>
      <c r="T45" s="57"/>
      <c r="U45" s="64"/>
      <c r="V45" s="64"/>
      <c r="W45" s="64"/>
      <c r="X45" s="48"/>
      <c r="Y45" s="231">
        <v>21</v>
      </c>
      <c r="Z45" s="229"/>
      <c r="AA45" s="229"/>
      <c r="AB45" s="229"/>
      <c r="AC45" s="229"/>
      <c r="AD45" s="229"/>
      <c r="AE45" s="285"/>
      <c r="AF45" s="48"/>
      <c r="AG45" s="289" t="s">
        <v>46</v>
      </c>
      <c r="AH45" s="290"/>
      <c r="AI45" s="291"/>
      <c r="AJ45" s="48"/>
      <c r="AK45" s="48"/>
      <c r="AL45" s="48"/>
      <c r="AN45" s="64"/>
      <c r="AO45" s="64"/>
      <c r="AP45" s="48"/>
      <c r="AQ45" s="48"/>
      <c r="AR45" s="48"/>
      <c r="AS45" s="48"/>
      <c r="AT45" s="48"/>
      <c r="AU45" s="48"/>
      <c r="AV45" s="48"/>
      <c r="AW45" s="48"/>
      <c r="AX45" s="48"/>
      <c r="AY45" s="292"/>
      <c r="AZ45" s="293"/>
      <c r="BA45" s="294"/>
      <c r="BB45" s="48"/>
      <c r="BC45" s="48"/>
      <c r="BD45" s="50"/>
      <c r="BE45" s="50"/>
      <c r="BF45" s="50"/>
      <c r="BG45" s="61"/>
      <c r="BI45" s="119"/>
      <c r="BJ45" s="119"/>
      <c r="BK45" s="119"/>
      <c r="BL45" s="119"/>
      <c r="BM45" s="119"/>
      <c r="BN45" s="119"/>
    </row>
    <row r="46" spans="2:66" ht="13.5" customHeight="1" thickBot="1">
      <c r="B46" s="61"/>
      <c r="C46" s="48"/>
      <c r="D46" s="48"/>
      <c r="E46" s="48"/>
      <c r="F46" s="48"/>
      <c r="G46" s="231">
        <v>10</v>
      </c>
      <c r="H46" s="229"/>
      <c r="I46" s="229"/>
      <c r="J46" s="229"/>
      <c r="K46" s="229"/>
      <c r="L46" s="229"/>
      <c r="M46" s="285"/>
      <c r="N46" s="48"/>
      <c r="O46" s="292"/>
      <c r="P46" s="293"/>
      <c r="Q46" s="294"/>
      <c r="R46" s="121"/>
      <c r="S46" s="57"/>
      <c r="T46" s="57"/>
      <c r="U46" s="64"/>
      <c r="V46" s="64"/>
      <c r="W46" s="64"/>
      <c r="X46" s="48"/>
      <c r="Y46" s="286"/>
      <c r="Z46" s="287"/>
      <c r="AA46" s="287"/>
      <c r="AB46" s="287"/>
      <c r="AC46" s="287"/>
      <c r="AD46" s="287"/>
      <c r="AE46" s="288"/>
      <c r="AF46" s="48"/>
      <c r="AG46" s="292"/>
      <c r="AH46" s="293"/>
      <c r="AI46" s="294"/>
      <c r="AJ46" s="98"/>
      <c r="AK46" s="98"/>
      <c r="AL46" s="98"/>
      <c r="AM46" s="64"/>
      <c r="AN46" s="48"/>
      <c r="AO46" s="48"/>
      <c r="AP46" s="48"/>
      <c r="AQ46" s="231">
        <v>33</v>
      </c>
      <c r="AR46" s="229"/>
      <c r="AS46" s="229"/>
      <c r="AT46" s="229"/>
      <c r="AU46" s="229"/>
      <c r="AV46" s="229"/>
      <c r="AW46" s="285"/>
      <c r="AX46" s="48"/>
      <c r="AY46" s="292"/>
      <c r="AZ46" s="293"/>
      <c r="BA46" s="294"/>
      <c r="BB46" s="121"/>
      <c r="BC46" s="57"/>
      <c r="BD46" s="57"/>
      <c r="BE46" s="50"/>
      <c r="BF46" s="50"/>
      <c r="BG46" s="61"/>
      <c r="BI46" s="119"/>
      <c r="BJ46" s="119"/>
      <c r="BK46" s="119"/>
      <c r="BL46" s="48"/>
      <c r="BM46" s="48"/>
      <c r="BN46" s="48"/>
    </row>
    <row r="47" spans="2:59" ht="13.5" customHeight="1" thickBot="1">
      <c r="B47" s="61"/>
      <c r="C47" s="48"/>
      <c r="D47" s="48"/>
      <c r="E47" s="48"/>
      <c r="F47" s="48"/>
      <c r="G47" s="286"/>
      <c r="H47" s="287"/>
      <c r="I47" s="287"/>
      <c r="J47" s="287"/>
      <c r="K47" s="287"/>
      <c r="L47" s="287"/>
      <c r="M47" s="288"/>
      <c r="N47" s="48"/>
      <c r="O47" s="295"/>
      <c r="P47" s="296"/>
      <c r="Q47" s="297"/>
      <c r="R47" s="121"/>
      <c r="S47" s="57"/>
      <c r="T47" s="57"/>
      <c r="U47" s="49"/>
      <c r="V47" s="49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292"/>
      <c r="AH47" s="293"/>
      <c r="AI47" s="294"/>
      <c r="AJ47" s="98"/>
      <c r="AK47" s="98"/>
      <c r="AL47" s="98"/>
      <c r="AM47" s="48"/>
      <c r="AN47" s="48"/>
      <c r="AO47" s="48"/>
      <c r="AP47" s="48"/>
      <c r="AQ47" s="286"/>
      <c r="AR47" s="287"/>
      <c r="AS47" s="287"/>
      <c r="AT47" s="287"/>
      <c r="AU47" s="287"/>
      <c r="AV47" s="287"/>
      <c r="AW47" s="288"/>
      <c r="AX47" s="48"/>
      <c r="AY47" s="295"/>
      <c r="AZ47" s="296"/>
      <c r="BA47" s="297"/>
      <c r="BB47" s="121"/>
      <c r="BC47" s="57"/>
      <c r="BD47" s="57"/>
      <c r="BE47" s="118"/>
      <c r="BF47" s="65"/>
      <c r="BG47" s="61"/>
    </row>
    <row r="48" spans="2:59" ht="13.5" customHeight="1" thickBot="1">
      <c r="B48" s="6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Q48" s="63"/>
      <c r="R48" s="50"/>
      <c r="S48" s="48"/>
      <c r="T48" s="48"/>
      <c r="U48" s="49"/>
      <c r="V48" s="49"/>
      <c r="W48" s="48"/>
      <c r="X48" s="48"/>
      <c r="Y48" s="231">
        <v>22</v>
      </c>
      <c r="Z48" s="229"/>
      <c r="AA48" s="229"/>
      <c r="AB48" s="229"/>
      <c r="AC48" s="229"/>
      <c r="AD48" s="229"/>
      <c r="AE48" s="285"/>
      <c r="AF48" s="48"/>
      <c r="AG48" s="292"/>
      <c r="AH48" s="293"/>
      <c r="AI48" s="294"/>
      <c r="AJ48" s="98"/>
      <c r="AK48" s="98"/>
      <c r="AL48" s="9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63"/>
      <c r="BB48" s="57"/>
      <c r="BC48" s="57"/>
      <c r="BD48" s="57"/>
      <c r="BE48" s="118"/>
      <c r="BF48" s="65"/>
      <c r="BG48" s="61"/>
    </row>
    <row r="49" spans="2:61" ht="13.5" customHeight="1" thickBot="1">
      <c r="B49" s="61"/>
      <c r="C49" s="48"/>
      <c r="D49" s="48"/>
      <c r="E49" s="48"/>
      <c r="F49" s="48"/>
      <c r="G49" s="231">
        <v>11</v>
      </c>
      <c r="H49" s="229"/>
      <c r="I49" s="229"/>
      <c r="J49" s="229"/>
      <c r="K49" s="229"/>
      <c r="L49" s="229"/>
      <c r="M49" s="285"/>
      <c r="N49" s="48"/>
      <c r="O49" s="289" t="s">
        <v>42</v>
      </c>
      <c r="P49" s="290"/>
      <c r="Q49" s="291"/>
      <c r="R49" s="121"/>
      <c r="S49" s="57"/>
      <c r="T49" s="57"/>
      <c r="U49" s="49"/>
      <c r="V49" s="49"/>
      <c r="W49" s="48"/>
      <c r="X49" s="48"/>
      <c r="Y49" s="286"/>
      <c r="Z49" s="287"/>
      <c r="AA49" s="287"/>
      <c r="AB49" s="287"/>
      <c r="AC49" s="287"/>
      <c r="AD49" s="287"/>
      <c r="AE49" s="288"/>
      <c r="AF49" s="48"/>
      <c r="AG49" s="295"/>
      <c r="AH49" s="296"/>
      <c r="AI49" s="297"/>
      <c r="AJ49" s="50"/>
      <c r="AK49" s="50"/>
      <c r="AL49" s="50"/>
      <c r="AM49" s="49"/>
      <c r="AN49" s="49"/>
      <c r="AO49" s="48"/>
      <c r="AP49" s="48"/>
      <c r="AQ49" s="231">
        <v>34</v>
      </c>
      <c r="AR49" s="229"/>
      <c r="AS49" s="229"/>
      <c r="AT49" s="229"/>
      <c r="AU49" s="229"/>
      <c r="AV49" s="229"/>
      <c r="AW49" s="285"/>
      <c r="AX49" s="48"/>
      <c r="AY49" s="289" t="s">
        <v>53</v>
      </c>
      <c r="AZ49" s="290"/>
      <c r="BA49" s="291"/>
      <c r="BB49" s="121"/>
      <c r="BC49" s="57"/>
      <c r="BD49" s="57"/>
      <c r="BE49" s="118"/>
      <c r="BF49" s="65"/>
      <c r="BG49" s="61"/>
      <c r="BH49" s="48"/>
      <c r="BI49" s="48"/>
    </row>
    <row r="50" spans="2:61" ht="13.5" customHeight="1" thickBot="1">
      <c r="B50" s="61"/>
      <c r="C50" s="48"/>
      <c r="D50" s="48"/>
      <c r="E50" s="48"/>
      <c r="F50" s="48"/>
      <c r="G50" s="286"/>
      <c r="H50" s="287"/>
      <c r="I50" s="287"/>
      <c r="J50" s="287"/>
      <c r="K50" s="287"/>
      <c r="L50" s="287"/>
      <c r="M50" s="288"/>
      <c r="N50" s="48"/>
      <c r="O50" s="292"/>
      <c r="P50" s="293"/>
      <c r="Q50" s="294"/>
      <c r="R50" s="121"/>
      <c r="S50" s="57"/>
      <c r="T50" s="57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9"/>
      <c r="AI50" s="49"/>
      <c r="AJ50" s="49"/>
      <c r="AK50" s="49"/>
      <c r="AL50" s="49"/>
      <c r="AM50" s="49"/>
      <c r="AN50" s="49"/>
      <c r="AO50" s="48"/>
      <c r="AP50" s="48"/>
      <c r="AQ50" s="286"/>
      <c r="AR50" s="287"/>
      <c r="AS50" s="287"/>
      <c r="AT50" s="287"/>
      <c r="AU50" s="287"/>
      <c r="AV50" s="287"/>
      <c r="AW50" s="288"/>
      <c r="AX50" s="48"/>
      <c r="AY50" s="292"/>
      <c r="AZ50" s="293"/>
      <c r="BA50" s="294"/>
      <c r="BB50" s="121"/>
      <c r="BC50" s="57"/>
      <c r="BD50" s="57"/>
      <c r="BE50" s="50"/>
      <c r="BF50" s="50"/>
      <c r="BG50" s="61"/>
      <c r="BH50" s="48"/>
      <c r="BI50" s="48"/>
    </row>
    <row r="51" spans="2:61" ht="13.5" customHeight="1" thickBot="1">
      <c r="B51" s="61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92"/>
      <c r="P51" s="293"/>
      <c r="Q51" s="294"/>
      <c r="R51" s="121"/>
      <c r="S51" s="57"/>
      <c r="T51" s="57"/>
      <c r="U51" s="48"/>
      <c r="V51" s="48"/>
      <c r="W51" s="48"/>
      <c r="X51" s="48"/>
      <c r="Y51" s="231">
        <v>23</v>
      </c>
      <c r="Z51" s="229"/>
      <c r="AA51" s="229"/>
      <c r="AB51" s="229"/>
      <c r="AC51" s="229"/>
      <c r="AD51" s="229"/>
      <c r="AE51" s="285"/>
      <c r="AF51" s="48"/>
      <c r="AG51" s="308" t="s">
        <v>35</v>
      </c>
      <c r="AH51" s="308"/>
      <c r="AI51" s="308"/>
      <c r="AJ51" s="308"/>
      <c r="AK51" s="308"/>
      <c r="AL51" s="308"/>
      <c r="AM51" s="49"/>
      <c r="AN51" s="49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292"/>
      <c r="AZ51" s="293"/>
      <c r="BA51" s="294"/>
      <c r="BB51" s="121"/>
      <c r="BC51" s="57"/>
      <c r="BD51" s="57"/>
      <c r="BE51" s="50"/>
      <c r="BF51" s="50"/>
      <c r="BG51" s="61"/>
      <c r="BH51" s="48"/>
      <c r="BI51" s="48"/>
    </row>
    <row r="52" spans="2:61" ht="13.5" customHeight="1" thickBot="1">
      <c r="B52" s="61"/>
      <c r="C52" s="48"/>
      <c r="D52" s="48"/>
      <c r="E52" s="48"/>
      <c r="F52" s="48"/>
      <c r="G52" s="231">
        <v>12</v>
      </c>
      <c r="H52" s="229"/>
      <c r="I52" s="229"/>
      <c r="J52" s="229"/>
      <c r="K52" s="229"/>
      <c r="L52" s="229"/>
      <c r="M52" s="285"/>
      <c r="N52" s="48"/>
      <c r="O52" s="292"/>
      <c r="P52" s="293"/>
      <c r="Q52" s="294"/>
      <c r="R52" s="121"/>
      <c r="S52" s="57"/>
      <c r="T52" s="57"/>
      <c r="U52" s="48"/>
      <c r="V52" s="48"/>
      <c r="W52" s="48"/>
      <c r="X52" s="48"/>
      <c r="Y52" s="286"/>
      <c r="Z52" s="287"/>
      <c r="AA52" s="287"/>
      <c r="AB52" s="287"/>
      <c r="AC52" s="287"/>
      <c r="AD52" s="287"/>
      <c r="AE52" s="288"/>
      <c r="AF52" s="48"/>
      <c r="AG52" s="308"/>
      <c r="AH52" s="308"/>
      <c r="AI52" s="308"/>
      <c r="AJ52" s="308"/>
      <c r="AK52" s="308"/>
      <c r="AL52" s="308"/>
      <c r="AM52" s="48"/>
      <c r="AN52" s="48"/>
      <c r="AO52" s="48"/>
      <c r="AP52" s="48"/>
      <c r="AQ52" s="231">
        <v>35</v>
      </c>
      <c r="AR52" s="229"/>
      <c r="AS52" s="229"/>
      <c r="AT52" s="229"/>
      <c r="AU52" s="229"/>
      <c r="AV52" s="229"/>
      <c r="AW52" s="285"/>
      <c r="AX52" s="48"/>
      <c r="AY52" s="292"/>
      <c r="AZ52" s="293"/>
      <c r="BA52" s="294"/>
      <c r="BB52" s="121"/>
      <c r="BC52" s="57"/>
      <c r="BD52" s="57"/>
      <c r="BE52" s="50"/>
      <c r="BF52" s="50"/>
      <c r="BG52" s="61"/>
      <c r="BH52" s="48"/>
      <c r="BI52" s="48"/>
    </row>
    <row r="53" spans="2:61" ht="13.5" customHeight="1" thickBot="1">
      <c r="B53" s="61"/>
      <c r="C53" s="48"/>
      <c r="D53" s="48"/>
      <c r="E53" s="48"/>
      <c r="F53" s="48"/>
      <c r="G53" s="286"/>
      <c r="H53" s="287"/>
      <c r="I53" s="287"/>
      <c r="J53" s="287"/>
      <c r="K53" s="287"/>
      <c r="L53" s="287"/>
      <c r="M53" s="288"/>
      <c r="N53" s="48"/>
      <c r="O53" s="295"/>
      <c r="P53" s="296"/>
      <c r="Q53" s="297"/>
      <c r="R53" s="121"/>
      <c r="S53" s="57"/>
      <c r="T53" s="5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286"/>
      <c r="AR53" s="287"/>
      <c r="AS53" s="287"/>
      <c r="AT53" s="287"/>
      <c r="AU53" s="287"/>
      <c r="AV53" s="287"/>
      <c r="AW53" s="288"/>
      <c r="AX53" s="48"/>
      <c r="AY53" s="295"/>
      <c r="AZ53" s="296"/>
      <c r="BA53" s="297"/>
      <c r="BB53" s="121"/>
      <c r="BC53" s="57"/>
      <c r="BD53" s="57"/>
      <c r="BE53" s="50"/>
      <c r="BF53" s="50"/>
      <c r="BG53" s="61"/>
      <c r="BH53" s="48"/>
      <c r="BI53" s="48"/>
    </row>
    <row r="54" spans="2:61" ht="13.5" customHeight="1">
      <c r="B54" s="61"/>
      <c r="C54" s="48"/>
      <c r="D54" s="48"/>
      <c r="E54" s="48"/>
      <c r="F54" s="48"/>
      <c r="G54" s="48"/>
      <c r="H54" s="48"/>
      <c r="I54" s="56"/>
      <c r="J54" s="56"/>
      <c r="K54" s="56"/>
      <c r="L54" s="56"/>
      <c r="M54" s="56"/>
      <c r="N54" s="56"/>
      <c r="O54" s="56"/>
      <c r="P54" s="48"/>
      <c r="Q54" s="48"/>
      <c r="R54" s="49"/>
      <c r="S54" s="50"/>
      <c r="T54" s="50"/>
      <c r="U54" s="50"/>
      <c r="V54" s="50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56"/>
      <c r="AT54" s="56"/>
      <c r="AU54" s="56"/>
      <c r="AV54" s="56"/>
      <c r="AW54" s="56"/>
      <c r="AX54" s="56"/>
      <c r="AY54" s="56"/>
      <c r="AZ54" s="48"/>
      <c r="BA54" s="48"/>
      <c r="BB54" s="49"/>
      <c r="BC54" s="50"/>
      <c r="BD54" s="50"/>
      <c r="BE54" s="50"/>
      <c r="BF54" s="50"/>
      <c r="BG54" s="61"/>
      <c r="BH54" s="48"/>
      <c r="BI54" s="48"/>
    </row>
    <row r="55" spans="2:58" s="48" customFormat="1" ht="13.5" customHeight="1" thickBot="1">
      <c r="B55" s="67"/>
      <c r="C55" s="67"/>
      <c r="D55" s="68"/>
      <c r="E55" s="68"/>
      <c r="F55" s="70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7"/>
      <c r="BC55" s="120"/>
      <c r="BD55" s="120"/>
      <c r="BE55" s="69"/>
      <c r="BF55" s="69"/>
    </row>
    <row r="56" spans="3:57" ht="13.5" customHeight="1">
      <c r="C56" s="61"/>
      <c r="D56" s="48"/>
      <c r="E56" s="48"/>
      <c r="F56" s="62"/>
      <c r="BB56" s="61"/>
      <c r="BC56" s="48"/>
      <c r="BD56" s="48"/>
      <c r="BE56" s="62"/>
    </row>
    <row r="60" spans="2:55" ht="13.5" customHeight="1">
      <c r="B60" s="309" t="s">
        <v>98</v>
      </c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7" t="s">
        <v>99</v>
      </c>
      <c r="P60" s="307"/>
      <c r="Q60" s="307"/>
      <c r="R60" s="307"/>
      <c r="S60" s="307"/>
      <c r="W60" s="51"/>
      <c r="X60" s="51"/>
      <c r="Y60" s="51"/>
      <c r="Z60" s="51"/>
      <c r="AA60" s="51"/>
      <c r="AC60" s="317" t="s">
        <v>91</v>
      </c>
      <c r="AD60" s="317"/>
      <c r="AE60" s="317"/>
      <c r="AF60" s="317"/>
      <c r="AG60" s="317"/>
      <c r="AH60" s="317"/>
      <c r="AI60" s="317"/>
      <c r="AJ60" s="317"/>
      <c r="AK60" s="317"/>
      <c r="AL60" s="307" t="s">
        <v>96</v>
      </c>
      <c r="AM60" s="307"/>
      <c r="AN60" s="307"/>
      <c r="AO60" s="307"/>
      <c r="AP60" s="307"/>
      <c r="AX60" s="51"/>
      <c r="AY60" s="51"/>
      <c r="AZ60" s="51"/>
      <c r="BA60" s="51"/>
      <c r="BB60" s="51"/>
      <c r="BC60" s="51"/>
    </row>
    <row r="61" spans="2:55" ht="13.5" customHeight="1"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7"/>
      <c r="P61" s="307"/>
      <c r="Q61" s="307"/>
      <c r="R61" s="307"/>
      <c r="S61" s="307"/>
      <c r="W61" s="51"/>
      <c r="X61" s="51"/>
      <c r="Y61" s="51"/>
      <c r="Z61" s="51"/>
      <c r="AA61" s="51"/>
      <c r="AC61" s="317"/>
      <c r="AD61" s="317"/>
      <c r="AE61" s="317"/>
      <c r="AF61" s="317"/>
      <c r="AG61" s="317"/>
      <c r="AH61" s="317"/>
      <c r="AI61" s="317"/>
      <c r="AJ61" s="317"/>
      <c r="AK61" s="317"/>
      <c r="AL61" s="307"/>
      <c r="AM61" s="307"/>
      <c r="AN61" s="307"/>
      <c r="AO61" s="307"/>
      <c r="AP61" s="307"/>
      <c r="AX61" s="51"/>
      <c r="AY61" s="51"/>
      <c r="AZ61" s="51"/>
      <c r="BA61" s="51"/>
      <c r="BB61" s="51"/>
      <c r="BC61" s="51"/>
    </row>
    <row r="62" spans="2:55" ht="13.5" customHeight="1"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7"/>
      <c r="P62" s="307"/>
      <c r="Q62" s="307"/>
      <c r="R62" s="307"/>
      <c r="S62" s="307"/>
      <c r="W62" s="51"/>
      <c r="X62" s="51"/>
      <c r="Y62" s="51"/>
      <c r="Z62" s="51"/>
      <c r="AA62" s="51"/>
      <c r="AC62" s="317"/>
      <c r="AD62" s="317"/>
      <c r="AE62" s="317"/>
      <c r="AF62" s="317"/>
      <c r="AG62" s="317"/>
      <c r="AH62" s="317"/>
      <c r="AI62" s="317"/>
      <c r="AJ62" s="317"/>
      <c r="AK62" s="317"/>
      <c r="AL62" s="307"/>
      <c r="AM62" s="307"/>
      <c r="AN62" s="307"/>
      <c r="AO62" s="307"/>
      <c r="AP62" s="307"/>
      <c r="AX62" s="51"/>
      <c r="AY62" s="51"/>
      <c r="AZ62" s="51"/>
      <c r="BA62" s="51"/>
      <c r="BB62" s="51"/>
      <c r="BC62" s="51"/>
    </row>
    <row r="63" spans="3:53" ht="13.5" customHeight="1" thickBot="1">
      <c r="C63" s="70"/>
      <c r="D63" s="67"/>
      <c r="E63" s="68"/>
      <c r="F63" s="68"/>
      <c r="G63" s="70"/>
      <c r="H63" s="68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1"/>
      <c r="V63" s="51"/>
      <c r="W63" s="51"/>
      <c r="X63" s="51"/>
      <c r="Y63" s="51"/>
      <c r="Z63" s="51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1"/>
      <c r="AW63" s="51"/>
      <c r="AX63" s="51"/>
      <c r="AY63" s="51"/>
      <c r="AZ63" s="51"/>
      <c r="BA63" s="51"/>
    </row>
    <row r="64" spans="2:58" ht="13.5" customHeight="1">
      <c r="B64" s="58"/>
      <c r="D64" s="61"/>
      <c r="E64" s="48"/>
      <c r="F64" s="48"/>
      <c r="G64" s="62"/>
      <c r="I64" s="59"/>
      <c r="J64" s="59"/>
      <c r="K64" s="59"/>
      <c r="L64" s="59"/>
      <c r="M64" s="59"/>
      <c r="N64" s="59"/>
      <c r="O64" s="108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1"/>
      <c r="AC64" s="58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108"/>
      <c r="BC64" s="59"/>
      <c r="BD64" s="59"/>
      <c r="BE64" s="59"/>
      <c r="BF64" s="60"/>
    </row>
    <row r="65" spans="2:62" s="48" customFormat="1" ht="13.5" customHeight="1" thickBot="1">
      <c r="B65" s="61"/>
      <c r="N65" s="131"/>
      <c r="AA65" s="61"/>
      <c r="AC65" s="61"/>
      <c r="BB65" s="109"/>
      <c r="BF65" s="62"/>
      <c r="BJ65" s="63"/>
    </row>
    <row r="66" spans="2:62" ht="13.5" customHeight="1">
      <c r="B66" s="61"/>
      <c r="C66" s="231">
        <v>1</v>
      </c>
      <c r="D66" s="229"/>
      <c r="E66" s="229"/>
      <c r="F66" s="229"/>
      <c r="G66" s="285"/>
      <c r="I66" s="316" t="s">
        <v>34</v>
      </c>
      <c r="J66" s="316"/>
      <c r="K66" s="316"/>
      <c r="L66" s="316"/>
      <c r="M66" s="316"/>
      <c r="N66" s="131"/>
      <c r="O66" s="48"/>
      <c r="P66" s="310" t="s">
        <v>33</v>
      </c>
      <c r="Q66" s="311"/>
      <c r="R66" s="311"/>
      <c r="S66" s="311"/>
      <c r="T66" s="311"/>
      <c r="U66" s="311"/>
      <c r="V66" s="312"/>
      <c r="W66" s="48"/>
      <c r="X66" s="48"/>
      <c r="Y66" s="48"/>
      <c r="Z66" s="48"/>
      <c r="AA66" s="61"/>
      <c r="AC66" s="61"/>
      <c r="AD66" s="231">
        <v>6</v>
      </c>
      <c r="AE66" s="229"/>
      <c r="AF66" s="229"/>
      <c r="AG66" s="229"/>
      <c r="AH66" s="285"/>
      <c r="AJ66" s="289" t="s">
        <v>40</v>
      </c>
      <c r="AK66" s="290"/>
      <c r="AL66" s="291"/>
      <c r="AM66" s="98"/>
      <c r="AN66" s="98"/>
      <c r="AO66" s="48"/>
      <c r="AP66" s="231">
        <v>1</v>
      </c>
      <c r="AQ66" s="229"/>
      <c r="AR66" s="229"/>
      <c r="AS66" s="229"/>
      <c r="AT66" s="285"/>
      <c r="AV66" s="289" t="s">
        <v>51</v>
      </c>
      <c r="AW66" s="290"/>
      <c r="AX66" s="291"/>
      <c r="AY66" s="48"/>
      <c r="AZ66" s="48"/>
      <c r="BA66" s="48"/>
      <c r="BB66" s="109"/>
      <c r="BC66" s="48"/>
      <c r="BD66" s="48"/>
      <c r="BE66" s="48"/>
      <c r="BF66" s="62"/>
      <c r="BJ66" s="52"/>
    </row>
    <row r="67" spans="2:62" ht="13.5" customHeight="1" thickBot="1">
      <c r="B67" s="61"/>
      <c r="C67" s="286"/>
      <c r="D67" s="287"/>
      <c r="E67" s="287"/>
      <c r="F67" s="287"/>
      <c r="G67" s="288"/>
      <c r="H67" s="48"/>
      <c r="I67" s="316"/>
      <c r="J67" s="316"/>
      <c r="K67" s="316"/>
      <c r="L67" s="316"/>
      <c r="M67" s="316"/>
      <c r="N67" s="132"/>
      <c r="O67" s="48"/>
      <c r="P67" s="313"/>
      <c r="Q67" s="314"/>
      <c r="R67" s="314"/>
      <c r="S67" s="314"/>
      <c r="T67" s="314"/>
      <c r="U67" s="314"/>
      <c r="V67" s="315"/>
      <c r="W67" s="48"/>
      <c r="X67" s="48"/>
      <c r="Y67" s="48"/>
      <c r="Z67" s="48"/>
      <c r="AA67" s="61"/>
      <c r="AC67" s="61"/>
      <c r="AD67" s="286"/>
      <c r="AE67" s="287"/>
      <c r="AF67" s="287"/>
      <c r="AG67" s="287"/>
      <c r="AH67" s="288"/>
      <c r="AJ67" s="292"/>
      <c r="AK67" s="293"/>
      <c r="AL67" s="294"/>
      <c r="AM67" s="98"/>
      <c r="AN67" s="98"/>
      <c r="AO67" s="48"/>
      <c r="AP67" s="286"/>
      <c r="AQ67" s="287"/>
      <c r="AR67" s="287"/>
      <c r="AS67" s="287"/>
      <c r="AT67" s="288"/>
      <c r="AV67" s="292"/>
      <c r="AW67" s="293"/>
      <c r="AX67" s="294"/>
      <c r="AY67" s="48"/>
      <c r="AZ67" s="48"/>
      <c r="BA67" s="48"/>
      <c r="BB67" s="109"/>
      <c r="BC67" s="48"/>
      <c r="BD67" s="48"/>
      <c r="BE67" s="48"/>
      <c r="BF67" s="62"/>
      <c r="BJ67" s="52"/>
    </row>
    <row r="68" spans="2:62" ht="13.5" customHeight="1" thickBot="1">
      <c r="B68" s="134"/>
      <c r="C68" s="73"/>
      <c r="D68" s="73"/>
      <c r="E68" s="73"/>
      <c r="F68" s="73"/>
      <c r="G68" s="73"/>
      <c r="H68" s="72"/>
      <c r="I68" s="72"/>
      <c r="J68" s="73"/>
      <c r="K68" s="73"/>
      <c r="L68" s="73"/>
      <c r="M68" s="72"/>
      <c r="N68" s="133"/>
      <c r="O68" s="72"/>
      <c r="P68" s="72"/>
      <c r="Q68" s="72"/>
      <c r="R68" s="73"/>
      <c r="S68" s="73"/>
      <c r="T68" s="73"/>
      <c r="U68" s="73"/>
      <c r="V68" s="73"/>
      <c r="W68" s="73"/>
      <c r="X68" s="73"/>
      <c r="Y68" s="73"/>
      <c r="Z68" s="73"/>
      <c r="AA68" s="61"/>
      <c r="AC68" s="61"/>
      <c r="AD68" s="48"/>
      <c r="AE68" s="48"/>
      <c r="AF68" s="48"/>
      <c r="AG68" s="48"/>
      <c r="AH68" s="48"/>
      <c r="AJ68" s="292"/>
      <c r="AK68" s="293"/>
      <c r="AL68" s="294"/>
      <c r="AM68" s="48"/>
      <c r="AN68" s="48"/>
      <c r="AO68" s="49"/>
      <c r="AP68" s="72"/>
      <c r="AQ68" s="72"/>
      <c r="AR68" s="72"/>
      <c r="AS68" s="72"/>
      <c r="AT68" s="72"/>
      <c r="AV68" s="292"/>
      <c r="AW68" s="293"/>
      <c r="AX68" s="294"/>
      <c r="AY68" s="48"/>
      <c r="AZ68" s="48"/>
      <c r="BA68" s="48"/>
      <c r="BB68" s="109"/>
      <c r="BC68" s="48"/>
      <c r="BD68" s="48"/>
      <c r="BE68" s="48"/>
      <c r="BF68" s="62"/>
      <c r="BJ68" s="52"/>
    </row>
    <row r="69" spans="2:62" ht="13.5" customHeight="1" thickBot="1">
      <c r="B69" s="6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63"/>
      <c r="N69" s="57"/>
      <c r="O69" s="63"/>
      <c r="P69" s="63"/>
      <c r="Q69" s="63"/>
      <c r="R69" s="48"/>
      <c r="S69" s="48"/>
      <c r="T69" s="48"/>
      <c r="U69" s="48"/>
      <c r="V69" s="48"/>
      <c r="W69" s="48"/>
      <c r="X69" s="48"/>
      <c r="Y69" s="48"/>
      <c r="Z69" s="48"/>
      <c r="AA69" s="61"/>
      <c r="AC69" s="61"/>
      <c r="AD69" s="231">
        <v>7</v>
      </c>
      <c r="AE69" s="229"/>
      <c r="AF69" s="229"/>
      <c r="AG69" s="229"/>
      <c r="AH69" s="285"/>
      <c r="AJ69" s="292"/>
      <c r="AK69" s="293"/>
      <c r="AL69" s="294"/>
      <c r="AM69" s="107"/>
      <c r="AN69" s="48"/>
      <c r="AO69" s="66"/>
      <c r="AP69" s="231">
        <v>2</v>
      </c>
      <c r="AQ69" s="229"/>
      <c r="AR69" s="229"/>
      <c r="AS69" s="229"/>
      <c r="AT69" s="285"/>
      <c r="AV69" s="292"/>
      <c r="AW69" s="293"/>
      <c r="AX69" s="294"/>
      <c r="AY69" s="48"/>
      <c r="AZ69" s="48"/>
      <c r="BA69" s="48"/>
      <c r="BB69" s="109"/>
      <c r="BC69" s="48"/>
      <c r="BD69" s="48"/>
      <c r="BE69" s="48"/>
      <c r="BF69" s="62"/>
      <c r="BJ69" s="52"/>
    </row>
    <row r="70" spans="2:62" ht="13.5" customHeight="1" thickBot="1">
      <c r="B70" s="61"/>
      <c r="C70" s="231">
        <v>2</v>
      </c>
      <c r="D70" s="229"/>
      <c r="E70" s="229"/>
      <c r="F70" s="229"/>
      <c r="G70" s="285"/>
      <c r="H70" s="56"/>
      <c r="I70" s="289" t="s">
        <v>44</v>
      </c>
      <c r="J70" s="290"/>
      <c r="K70" s="291"/>
      <c r="L70" s="56"/>
      <c r="M70" s="48"/>
      <c r="N70" s="57"/>
      <c r="O70" s="231">
        <v>9</v>
      </c>
      <c r="P70" s="229"/>
      <c r="Q70" s="229"/>
      <c r="R70" s="229"/>
      <c r="S70" s="285"/>
      <c r="T70" s="56"/>
      <c r="U70" s="289" t="s">
        <v>54</v>
      </c>
      <c r="V70" s="290"/>
      <c r="W70" s="291"/>
      <c r="X70" s="48"/>
      <c r="Y70" s="57"/>
      <c r="Z70" s="57"/>
      <c r="AA70" s="61"/>
      <c r="AC70" s="61"/>
      <c r="AD70" s="286"/>
      <c r="AE70" s="287"/>
      <c r="AF70" s="287"/>
      <c r="AG70" s="287"/>
      <c r="AH70" s="288"/>
      <c r="AJ70" s="295"/>
      <c r="AK70" s="296"/>
      <c r="AL70" s="297"/>
      <c r="AM70" s="48"/>
      <c r="AN70" s="48"/>
      <c r="AO70" s="48"/>
      <c r="AP70" s="286"/>
      <c r="AQ70" s="287"/>
      <c r="AR70" s="287"/>
      <c r="AS70" s="287"/>
      <c r="AT70" s="288"/>
      <c r="AV70" s="295"/>
      <c r="AW70" s="296"/>
      <c r="AX70" s="297"/>
      <c r="AY70" s="56"/>
      <c r="AZ70" s="56"/>
      <c r="BA70" s="56"/>
      <c r="BB70" s="110"/>
      <c r="BC70" s="298" t="s">
        <v>33</v>
      </c>
      <c r="BD70" s="299"/>
      <c r="BE70" s="300"/>
      <c r="BF70" s="78"/>
      <c r="BJ70" s="52"/>
    </row>
    <row r="71" spans="2:62" ht="13.5" customHeight="1" thickBot="1">
      <c r="B71" s="61"/>
      <c r="C71" s="286"/>
      <c r="D71" s="287"/>
      <c r="E71" s="287"/>
      <c r="F71" s="287"/>
      <c r="G71" s="288"/>
      <c r="H71" s="56"/>
      <c r="I71" s="292"/>
      <c r="J71" s="293"/>
      <c r="K71" s="294"/>
      <c r="L71" s="98"/>
      <c r="M71" s="48"/>
      <c r="N71" s="57"/>
      <c r="O71" s="286"/>
      <c r="P71" s="287"/>
      <c r="Q71" s="287"/>
      <c r="R71" s="287"/>
      <c r="S71" s="288"/>
      <c r="T71" s="56"/>
      <c r="U71" s="292"/>
      <c r="V71" s="293"/>
      <c r="W71" s="294"/>
      <c r="X71" s="98"/>
      <c r="Y71" s="57"/>
      <c r="Z71" s="57"/>
      <c r="AA71" s="61"/>
      <c r="AC71" s="61"/>
      <c r="AD71" s="48"/>
      <c r="AE71" s="48"/>
      <c r="AF71" s="48"/>
      <c r="AG71" s="48"/>
      <c r="AH71" s="48"/>
      <c r="AJ71" s="173"/>
      <c r="AK71" s="173"/>
      <c r="AL71" s="173"/>
      <c r="AM71" s="98"/>
      <c r="AN71" s="98"/>
      <c r="AO71" s="48"/>
      <c r="AP71" s="48"/>
      <c r="AQ71" s="48"/>
      <c r="AR71" s="48"/>
      <c r="AS71" s="48"/>
      <c r="AT71" s="48"/>
      <c r="AV71" s="56"/>
      <c r="AW71" s="98"/>
      <c r="AX71" s="98"/>
      <c r="AY71" s="98"/>
      <c r="AZ71" s="98"/>
      <c r="BA71" s="98"/>
      <c r="BB71" s="111"/>
      <c r="BC71" s="301"/>
      <c r="BD71" s="302"/>
      <c r="BE71" s="303"/>
      <c r="BF71" s="62"/>
      <c r="BJ71" s="52"/>
    </row>
    <row r="72" spans="2:62" ht="13.5" customHeight="1" thickBot="1">
      <c r="B72" s="61"/>
      <c r="C72" s="48"/>
      <c r="D72" s="48"/>
      <c r="E72" s="48"/>
      <c r="F72" s="48"/>
      <c r="G72" s="48"/>
      <c r="H72" s="48"/>
      <c r="I72" s="292"/>
      <c r="J72" s="293"/>
      <c r="K72" s="294"/>
      <c r="L72" s="98"/>
      <c r="M72" s="48"/>
      <c r="N72" s="57"/>
      <c r="O72" s="48"/>
      <c r="P72" s="48"/>
      <c r="Q72" s="49"/>
      <c r="R72" s="48"/>
      <c r="S72" s="48"/>
      <c r="T72" s="48"/>
      <c r="U72" s="292"/>
      <c r="V72" s="293"/>
      <c r="W72" s="294"/>
      <c r="X72" s="98"/>
      <c r="Y72" s="57"/>
      <c r="Z72" s="57"/>
      <c r="AA72" s="61"/>
      <c r="AC72" s="61"/>
      <c r="AD72" s="231">
        <v>8</v>
      </c>
      <c r="AE72" s="229"/>
      <c r="AF72" s="229"/>
      <c r="AG72" s="229"/>
      <c r="AH72" s="285"/>
      <c r="AJ72" s="289" t="s">
        <v>57</v>
      </c>
      <c r="AK72" s="290"/>
      <c r="AL72" s="291"/>
      <c r="AM72" s="98"/>
      <c r="AN72" s="98"/>
      <c r="AO72" s="48"/>
      <c r="AP72" s="231">
        <v>3</v>
      </c>
      <c r="AQ72" s="229"/>
      <c r="AR72" s="229"/>
      <c r="AS72" s="229"/>
      <c r="AT72" s="285"/>
      <c r="AV72" s="289" t="s">
        <v>93</v>
      </c>
      <c r="AW72" s="290"/>
      <c r="AX72" s="291"/>
      <c r="AY72" s="98"/>
      <c r="AZ72" s="98"/>
      <c r="BA72" s="98"/>
      <c r="BB72" s="111"/>
      <c r="BC72" s="301"/>
      <c r="BD72" s="302"/>
      <c r="BE72" s="303"/>
      <c r="BF72" s="62"/>
      <c r="BJ72" s="52"/>
    </row>
    <row r="73" spans="2:62" ht="13.5" customHeight="1" thickBot="1">
      <c r="B73" s="61"/>
      <c r="C73" s="231">
        <v>3</v>
      </c>
      <c r="D73" s="229"/>
      <c r="E73" s="229"/>
      <c r="F73" s="229"/>
      <c r="G73" s="285"/>
      <c r="H73" s="56"/>
      <c r="I73" s="292"/>
      <c r="J73" s="293"/>
      <c r="K73" s="294"/>
      <c r="L73" s="98"/>
      <c r="M73" s="48"/>
      <c r="N73" s="57"/>
      <c r="O73" s="231">
        <v>10</v>
      </c>
      <c r="P73" s="229"/>
      <c r="Q73" s="229"/>
      <c r="R73" s="229"/>
      <c r="S73" s="285"/>
      <c r="T73" s="56"/>
      <c r="U73" s="292"/>
      <c r="V73" s="293"/>
      <c r="W73" s="294"/>
      <c r="X73" s="98"/>
      <c r="Y73" s="57"/>
      <c r="Z73" s="57"/>
      <c r="AA73" s="61"/>
      <c r="AC73" s="61"/>
      <c r="AD73" s="286"/>
      <c r="AE73" s="287"/>
      <c r="AF73" s="287"/>
      <c r="AG73" s="287"/>
      <c r="AH73" s="288"/>
      <c r="AJ73" s="292"/>
      <c r="AK73" s="293"/>
      <c r="AL73" s="294"/>
      <c r="AM73" s="98"/>
      <c r="AN73" s="98"/>
      <c r="AO73" s="48"/>
      <c r="AP73" s="286"/>
      <c r="AQ73" s="287"/>
      <c r="AR73" s="287"/>
      <c r="AS73" s="287"/>
      <c r="AT73" s="288"/>
      <c r="AV73" s="292"/>
      <c r="AW73" s="293"/>
      <c r="AX73" s="294"/>
      <c r="AY73" s="98"/>
      <c r="AZ73" s="98"/>
      <c r="BA73" s="98"/>
      <c r="BB73" s="111"/>
      <c r="BC73" s="301"/>
      <c r="BD73" s="302"/>
      <c r="BE73" s="303"/>
      <c r="BF73" s="62"/>
      <c r="BJ73" s="52"/>
    </row>
    <row r="74" spans="2:58" ht="13.5" customHeight="1" thickBot="1">
      <c r="B74" s="61"/>
      <c r="C74" s="286"/>
      <c r="D74" s="287"/>
      <c r="E74" s="287"/>
      <c r="F74" s="287"/>
      <c r="G74" s="288"/>
      <c r="H74" s="56"/>
      <c r="I74" s="295"/>
      <c r="J74" s="296"/>
      <c r="K74" s="297"/>
      <c r="L74" s="50"/>
      <c r="M74" s="48"/>
      <c r="N74" s="57"/>
      <c r="O74" s="286"/>
      <c r="P74" s="287"/>
      <c r="Q74" s="287"/>
      <c r="R74" s="287"/>
      <c r="S74" s="288"/>
      <c r="T74" s="56"/>
      <c r="U74" s="295"/>
      <c r="V74" s="296"/>
      <c r="W74" s="297"/>
      <c r="X74" s="50"/>
      <c r="Y74" s="57"/>
      <c r="Z74" s="57"/>
      <c r="AA74" s="61"/>
      <c r="AC74" s="61"/>
      <c r="AD74" s="48"/>
      <c r="AE74" s="48"/>
      <c r="AJ74" s="292"/>
      <c r="AK74" s="293"/>
      <c r="AL74" s="294"/>
      <c r="AM74" s="50"/>
      <c r="AN74" s="50"/>
      <c r="AO74" s="48"/>
      <c r="AP74" s="48"/>
      <c r="AQ74" s="48"/>
      <c r="AR74" s="48"/>
      <c r="AS74" s="48"/>
      <c r="AT74" s="48"/>
      <c r="AV74" s="292"/>
      <c r="AW74" s="293"/>
      <c r="AX74" s="294"/>
      <c r="AY74" s="50"/>
      <c r="AZ74" s="50"/>
      <c r="BA74" s="50"/>
      <c r="BB74" s="112"/>
      <c r="BC74" s="301"/>
      <c r="BD74" s="302"/>
      <c r="BE74" s="303"/>
      <c r="BF74" s="62"/>
    </row>
    <row r="75" spans="2:58" ht="13.5" customHeight="1" thickBot="1">
      <c r="B75" s="61"/>
      <c r="C75" s="48"/>
      <c r="D75" s="48"/>
      <c r="E75" s="48"/>
      <c r="F75" s="48"/>
      <c r="G75" s="48"/>
      <c r="H75" s="48"/>
      <c r="I75" s="63"/>
      <c r="J75" s="63"/>
      <c r="K75" s="63"/>
      <c r="L75" s="50"/>
      <c r="M75" s="48"/>
      <c r="N75" s="48"/>
      <c r="O75" s="48"/>
      <c r="P75" s="48"/>
      <c r="Q75" s="49"/>
      <c r="R75" s="48"/>
      <c r="S75" s="48"/>
      <c r="T75" s="48"/>
      <c r="X75" s="63"/>
      <c r="Y75" s="48"/>
      <c r="AA75" s="61"/>
      <c r="AC75" s="61"/>
      <c r="AD75" s="231">
        <v>9</v>
      </c>
      <c r="AE75" s="229"/>
      <c r="AF75" s="229"/>
      <c r="AG75" s="229"/>
      <c r="AH75" s="285"/>
      <c r="AJ75" s="292"/>
      <c r="AK75" s="293"/>
      <c r="AL75" s="294"/>
      <c r="AM75" s="63"/>
      <c r="AN75" s="63"/>
      <c r="AO75" s="48"/>
      <c r="AP75" s="231">
        <v>4</v>
      </c>
      <c r="AQ75" s="229"/>
      <c r="AR75" s="229"/>
      <c r="AS75" s="229"/>
      <c r="AT75" s="285"/>
      <c r="AV75" s="292"/>
      <c r="AW75" s="293"/>
      <c r="AX75" s="294"/>
      <c r="AY75" s="48"/>
      <c r="AZ75" s="50"/>
      <c r="BA75" s="50"/>
      <c r="BB75" s="112"/>
      <c r="BC75" s="301"/>
      <c r="BD75" s="302"/>
      <c r="BE75" s="303"/>
      <c r="BF75" s="62"/>
    </row>
    <row r="76" spans="2:58" ht="13.5" customHeight="1" thickBot="1">
      <c r="B76" s="61"/>
      <c r="C76" s="231">
        <v>4</v>
      </c>
      <c r="D76" s="229"/>
      <c r="E76" s="229"/>
      <c r="F76" s="229"/>
      <c r="G76" s="285"/>
      <c r="H76" s="56"/>
      <c r="I76" s="289" t="s">
        <v>58</v>
      </c>
      <c r="J76" s="290"/>
      <c r="K76" s="291"/>
      <c r="L76" s="50"/>
      <c r="M76" s="48"/>
      <c r="N76" s="57"/>
      <c r="O76" s="231">
        <v>11</v>
      </c>
      <c r="P76" s="229"/>
      <c r="Q76" s="229"/>
      <c r="R76" s="229"/>
      <c r="S76" s="285"/>
      <c r="T76" s="56"/>
      <c r="U76" s="289" t="s">
        <v>95</v>
      </c>
      <c r="V76" s="290"/>
      <c r="W76" s="291"/>
      <c r="X76" s="48"/>
      <c r="Y76" s="57"/>
      <c r="Z76" s="57"/>
      <c r="AA76" s="61"/>
      <c r="AC76" s="61"/>
      <c r="AD76" s="286"/>
      <c r="AE76" s="287"/>
      <c r="AF76" s="287"/>
      <c r="AG76" s="287"/>
      <c r="AH76" s="288"/>
      <c r="AJ76" s="295"/>
      <c r="AK76" s="296"/>
      <c r="AL76" s="297"/>
      <c r="AM76" s="48"/>
      <c r="AN76" s="48"/>
      <c r="AO76" s="48"/>
      <c r="AP76" s="286"/>
      <c r="AQ76" s="287"/>
      <c r="AR76" s="287"/>
      <c r="AS76" s="287"/>
      <c r="AT76" s="288"/>
      <c r="AV76" s="295"/>
      <c r="AW76" s="296"/>
      <c r="AX76" s="297"/>
      <c r="AY76" s="48"/>
      <c r="AZ76" s="50"/>
      <c r="BA76" s="50"/>
      <c r="BB76" s="112"/>
      <c r="BC76" s="304"/>
      <c r="BD76" s="305"/>
      <c r="BE76" s="306"/>
      <c r="BF76" s="62"/>
    </row>
    <row r="77" spans="2:58" ht="13.5" customHeight="1" thickBot="1">
      <c r="B77" s="61"/>
      <c r="C77" s="286"/>
      <c r="D77" s="287"/>
      <c r="E77" s="287"/>
      <c r="F77" s="287"/>
      <c r="G77" s="288"/>
      <c r="H77" s="56"/>
      <c r="I77" s="292"/>
      <c r="J77" s="293"/>
      <c r="K77" s="294"/>
      <c r="L77" s="98"/>
      <c r="M77" s="48"/>
      <c r="N77" s="57"/>
      <c r="O77" s="286"/>
      <c r="P77" s="287"/>
      <c r="Q77" s="287"/>
      <c r="R77" s="287"/>
      <c r="S77" s="288"/>
      <c r="T77" s="56"/>
      <c r="U77" s="292"/>
      <c r="V77" s="293"/>
      <c r="W77" s="294"/>
      <c r="X77" s="98"/>
      <c r="Y77" s="57"/>
      <c r="Z77" s="57"/>
      <c r="AA77" s="61"/>
      <c r="AC77" s="61"/>
      <c r="AD77" s="48"/>
      <c r="AE77" s="48"/>
      <c r="AF77" s="49"/>
      <c r="AG77" s="48"/>
      <c r="AH77" s="48"/>
      <c r="AM77" s="98"/>
      <c r="AN77" s="98"/>
      <c r="AO77" s="48"/>
      <c r="AP77" s="48"/>
      <c r="AQ77" s="48"/>
      <c r="AR77" s="48"/>
      <c r="AS77" s="48"/>
      <c r="AT77" s="48"/>
      <c r="AV77" s="173"/>
      <c r="AW77" s="173"/>
      <c r="AX77" s="173"/>
      <c r="AY77" s="48"/>
      <c r="AZ77" s="98"/>
      <c r="BA77" s="98"/>
      <c r="BB77" s="111"/>
      <c r="BC77" s="98"/>
      <c r="BD77" s="98"/>
      <c r="BE77" s="98"/>
      <c r="BF77" s="62"/>
    </row>
    <row r="78" spans="2:58" ht="13.5" customHeight="1" thickBot="1">
      <c r="B78" s="61"/>
      <c r="C78" s="48"/>
      <c r="D78" s="48"/>
      <c r="E78" s="48"/>
      <c r="F78" s="48"/>
      <c r="G78" s="48"/>
      <c r="H78" s="48"/>
      <c r="I78" s="292"/>
      <c r="J78" s="293"/>
      <c r="K78" s="294"/>
      <c r="L78" s="98"/>
      <c r="M78" s="48"/>
      <c r="N78" s="57"/>
      <c r="O78" s="48"/>
      <c r="P78" s="48"/>
      <c r="Q78" s="49"/>
      <c r="R78" s="48"/>
      <c r="S78" s="48"/>
      <c r="T78" s="48"/>
      <c r="U78" s="292"/>
      <c r="V78" s="293"/>
      <c r="W78" s="294"/>
      <c r="X78" s="98"/>
      <c r="Y78" s="57"/>
      <c r="Z78" s="57"/>
      <c r="AA78" s="61"/>
      <c r="AC78" s="61"/>
      <c r="AD78" s="231">
        <v>10</v>
      </c>
      <c r="AE78" s="229"/>
      <c r="AF78" s="229"/>
      <c r="AG78" s="229"/>
      <c r="AH78" s="285"/>
      <c r="AJ78" s="289" t="s">
        <v>309</v>
      </c>
      <c r="AK78" s="290"/>
      <c r="AL78" s="291"/>
      <c r="AM78" s="98"/>
      <c r="AN78" s="98"/>
      <c r="AO78" s="48"/>
      <c r="AP78" s="231">
        <v>5</v>
      </c>
      <c r="AQ78" s="229"/>
      <c r="AR78" s="229"/>
      <c r="AS78" s="229"/>
      <c r="AT78" s="285"/>
      <c r="AV78" s="308" t="s">
        <v>35</v>
      </c>
      <c r="AW78" s="308"/>
      <c r="AX78" s="308"/>
      <c r="AY78" s="308"/>
      <c r="AZ78" s="308"/>
      <c r="BA78" s="308"/>
      <c r="BB78" s="111"/>
      <c r="BC78" s="98"/>
      <c r="BD78" s="98"/>
      <c r="BE78" s="98"/>
      <c r="BF78" s="62"/>
    </row>
    <row r="79" spans="2:58" ht="13.5" customHeight="1" thickBot="1">
      <c r="B79" s="61"/>
      <c r="C79" s="231">
        <v>5</v>
      </c>
      <c r="D79" s="229"/>
      <c r="E79" s="229"/>
      <c r="F79" s="229"/>
      <c r="G79" s="285"/>
      <c r="H79" s="56"/>
      <c r="I79" s="292"/>
      <c r="J79" s="293"/>
      <c r="K79" s="294"/>
      <c r="L79" s="98"/>
      <c r="M79" s="48"/>
      <c r="N79" s="57"/>
      <c r="O79" s="231">
        <v>12</v>
      </c>
      <c r="P79" s="229"/>
      <c r="Q79" s="229"/>
      <c r="R79" s="229"/>
      <c r="S79" s="285"/>
      <c r="T79" s="56"/>
      <c r="U79" s="292"/>
      <c r="V79" s="293"/>
      <c r="W79" s="294"/>
      <c r="X79" s="98"/>
      <c r="Y79" s="57"/>
      <c r="Z79" s="57"/>
      <c r="AA79" s="61"/>
      <c r="AC79" s="61"/>
      <c r="AD79" s="286"/>
      <c r="AE79" s="287"/>
      <c r="AF79" s="287"/>
      <c r="AG79" s="287"/>
      <c r="AH79" s="288"/>
      <c r="AJ79" s="292"/>
      <c r="AK79" s="293"/>
      <c r="AL79" s="294"/>
      <c r="AM79" s="98"/>
      <c r="AN79" s="98"/>
      <c r="AO79" s="48"/>
      <c r="AP79" s="286"/>
      <c r="AQ79" s="287"/>
      <c r="AR79" s="287"/>
      <c r="AS79" s="287"/>
      <c r="AT79" s="288"/>
      <c r="AV79" s="308"/>
      <c r="AW79" s="308"/>
      <c r="AX79" s="308"/>
      <c r="AY79" s="308"/>
      <c r="AZ79" s="308"/>
      <c r="BA79" s="308"/>
      <c r="BB79" s="111"/>
      <c r="BC79" s="98"/>
      <c r="BD79" s="98"/>
      <c r="BE79" s="98"/>
      <c r="BF79" s="62"/>
    </row>
    <row r="80" spans="2:58" ht="13.5" customHeight="1" thickBot="1">
      <c r="B80" s="61"/>
      <c r="C80" s="286"/>
      <c r="D80" s="287"/>
      <c r="E80" s="287"/>
      <c r="F80" s="287"/>
      <c r="G80" s="288"/>
      <c r="H80" s="56"/>
      <c r="I80" s="295"/>
      <c r="J80" s="296"/>
      <c r="K80" s="297"/>
      <c r="L80" s="50"/>
      <c r="M80" s="48"/>
      <c r="N80" s="57"/>
      <c r="O80" s="286"/>
      <c r="P80" s="287"/>
      <c r="Q80" s="287"/>
      <c r="R80" s="287"/>
      <c r="S80" s="288"/>
      <c r="T80" s="56"/>
      <c r="U80" s="295"/>
      <c r="V80" s="296"/>
      <c r="W80" s="297"/>
      <c r="X80" s="50"/>
      <c r="Y80" s="57"/>
      <c r="Z80" s="57"/>
      <c r="AA80" s="61"/>
      <c r="AC80" s="61"/>
      <c r="AJ80" s="292"/>
      <c r="AK80" s="293"/>
      <c r="AL80" s="294"/>
      <c r="AM80" s="50"/>
      <c r="AV80" s="173"/>
      <c r="AW80" s="173"/>
      <c r="AX80" s="173"/>
      <c r="AY80" s="98"/>
      <c r="AZ80" s="98"/>
      <c r="BA80" s="98"/>
      <c r="BB80" s="111"/>
      <c r="BF80" s="62"/>
    </row>
    <row r="81" spans="2:58" ht="13.5" customHeight="1" thickBot="1">
      <c r="B81" s="61"/>
      <c r="C81" s="48"/>
      <c r="D81" s="48"/>
      <c r="E81" s="48"/>
      <c r="F81" s="48"/>
      <c r="G81" s="48"/>
      <c r="H81" s="48"/>
      <c r="I81" s="63"/>
      <c r="J81" s="63"/>
      <c r="K81" s="63"/>
      <c r="L81" s="50"/>
      <c r="M81" s="48"/>
      <c r="N81" s="57"/>
      <c r="O81" s="48"/>
      <c r="P81" s="48"/>
      <c r="Q81" s="49"/>
      <c r="R81" s="48"/>
      <c r="S81" s="48"/>
      <c r="T81" s="48"/>
      <c r="X81" s="63"/>
      <c r="Y81" s="48"/>
      <c r="AA81" s="61"/>
      <c r="AC81" s="61"/>
      <c r="AD81" s="231">
        <v>11</v>
      </c>
      <c r="AE81" s="229"/>
      <c r="AF81" s="229"/>
      <c r="AG81" s="229"/>
      <c r="AH81" s="285"/>
      <c r="AJ81" s="292"/>
      <c r="AK81" s="293"/>
      <c r="AL81" s="294"/>
      <c r="AM81" s="63"/>
      <c r="AP81" s="56"/>
      <c r="AQ81" s="56"/>
      <c r="AR81" s="56"/>
      <c r="AS81" s="56"/>
      <c r="AT81" s="56"/>
      <c r="AV81" s="173"/>
      <c r="AW81" s="173"/>
      <c r="AX81" s="173"/>
      <c r="AY81" s="98"/>
      <c r="AZ81" s="98"/>
      <c r="BA81" s="98"/>
      <c r="BB81" s="111"/>
      <c r="BF81" s="62"/>
    </row>
    <row r="82" spans="2:58" ht="13.5" customHeight="1" thickBot="1">
      <c r="B82" s="61"/>
      <c r="C82" s="231">
        <v>6</v>
      </c>
      <c r="D82" s="229"/>
      <c r="E82" s="229"/>
      <c r="F82" s="229"/>
      <c r="G82" s="285"/>
      <c r="H82" s="56"/>
      <c r="I82" s="289" t="s">
        <v>59</v>
      </c>
      <c r="J82" s="290"/>
      <c r="K82" s="291"/>
      <c r="L82" s="50"/>
      <c r="M82" s="48"/>
      <c r="N82" s="57"/>
      <c r="O82" s="231">
        <v>13</v>
      </c>
      <c r="P82" s="229"/>
      <c r="Q82" s="229"/>
      <c r="R82" s="229"/>
      <c r="S82" s="285"/>
      <c r="T82" s="56"/>
      <c r="U82" s="289" t="s">
        <v>92</v>
      </c>
      <c r="V82" s="290"/>
      <c r="W82" s="291"/>
      <c r="X82" s="48"/>
      <c r="Y82" s="57"/>
      <c r="Z82" s="57"/>
      <c r="AA82" s="61"/>
      <c r="AC82" s="61"/>
      <c r="AD82" s="286"/>
      <c r="AE82" s="287"/>
      <c r="AF82" s="287"/>
      <c r="AG82" s="287"/>
      <c r="AH82" s="288"/>
      <c r="AJ82" s="295"/>
      <c r="AK82" s="296"/>
      <c r="AL82" s="297"/>
      <c r="AM82" s="48"/>
      <c r="AP82" s="56"/>
      <c r="AQ82" s="56"/>
      <c r="AR82" s="56"/>
      <c r="AS82" s="56"/>
      <c r="AT82" s="56"/>
      <c r="AV82" s="173"/>
      <c r="AW82" s="173"/>
      <c r="AX82" s="173"/>
      <c r="AY82" s="98"/>
      <c r="AZ82" s="98"/>
      <c r="BA82" s="98"/>
      <c r="BB82" s="111"/>
      <c r="BF82" s="62"/>
    </row>
    <row r="83" spans="2:60" ht="13.5" customHeight="1" thickBot="1">
      <c r="B83" s="61"/>
      <c r="C83" s="286"/>
      <c r="D83" s="287"/>
      <c r="E83" s="287"/>
      <c r="F83" s="287"/>
      <c r="G83" s="288"/>
      <c r="H83" s="56"/>
      <c r="I83" s="292"/>
      <c r="J83" s="293"/>
      <c r="K83" s="294"/>
      <c r="L83" s="98"/>
      <c r="M83" s="48"/>
      <c r="N83" s="57"/>
      <c r="O83" s="286"/>
      <c r="P83" s="287"/>
      <c r="Q83" s="287"/>
      <c r="R83" s="287"/>
      <c r="S83" s="288"/>
      <c r="T83" s="56"/>
      <c r="U83" s="292"/>
      <c r="V83" s="293"/>
      <c r="W83" s="294"/>
      <c r="X83" s="98"/>
      <c r="Y83" s="57"/>
      <c r="Z83" s="57"/>
      <c r="AA83" s="61"/>
      <c r="AC83" s="61"/>
      <c r="AD83" s="48"/>
      <c r="AJ83" s="56"/>
      <c r="AK83" s="50"/>
      <c r="AL83" s="50"/>
      <c r="AM83" s="50"/>
      <c r="AN83" s="50"/>
      <c r="AO83" s="48"/>
      <c r="AP83" s="48"/>
      <c r="AQ83" s="48"/>
      <c r="AR83" s="48"/>
      <c r="AS83" s="56"/>
      <c r="AT83" s="56"/>
      <c r="AU83" s="56"/>
      <c r="AV83" s="56"/>
      <c r="AW83" s="56"/>
      <c r="AX83" s="56"/>
      <c r="AY83" s="50"/>
      <c r="AZ83" s="50"/>
      <c r="BA83" s="50"/>
      <c r="BB83" s="112"/>
      <c r="BC83" s="50"/>
      <c r="BD83" s="50"/>
      <c r="BE83" s="50"/>
      <c r="BF83" s="62"/>
      <c r="BH83" s="48"/>
    </row>
    <row r="84" spans="2:60" ht="13.5" customHeight="1" thickBot="1">
      <c r="B84" s="61"/>
      <c r="C84" s="48"/>
      <c r="D84" s="48"/>
      <c r="E84" s="48"/>
      <c r="F84" s="48"/>
      <c r="G84" s="48"/>
      <c r="H84" s="48"/>
      <c r="I84" s="292"/>
      <c r="J84" s="293"/>
      <c r="K84" s="294"/>
      <c r="L84" s="98"/>
      <c r="M84" s="48"/>
      <c r="N84" s="48"/>
      <c r="O84" s="48"/>
      <c r="P84" s="48"/>
      <c r="Q84" s="49"/>
      <c r="R84" s="48"/>
      <c r="S84" s="48"/>
      <c r="T84" s="48"/>
      <c r="U84" s="292"/>
      <c r="V84" s="293"/>
      <c r="W84" s="294"/>
      <c r="X84" s="98"/>
      <c r="Y84" s="57"/>
      <c r="Z84" s="57"/>
      <c r="AA84" s="61"/>
      <c r="AC84" s="67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70"/>
      <c r="BA84" s="67"/>
      <c r="BB84" s="113"/>
      <c r="BC84" s="68"/>
      <c r="BD84" s="70"/>
      <c r="BE84" s="68"/>
      <c r="BF84" s="70"/>
      <c r="BH84" s="48"/>
    </row>
    <row r="85" spans="2:60" ht="13.5" customHeight="1">
      <c r="B85" s="61"/>
      <c r="C85" s="231">
        <v>7</v>
      </c>
      <c r="D85" s="229"/>
      <c r="E85" s="229"/>
      <c r="F85" s="229"/>
      <c r="G85" s="285"/>
      <c r="H85" s="56"/>
      <c r="I85" s="292"/>
      <c r="J85" s="293"/>
      <c r="K85" s="294"/>
      <c r="L85" s="98"/>
      <c r="M85" s="48"/>
      <c r="N85" s="57"/>
      <c r="O85" s="231">
        <v>14</v>
      </c>
      <c r="P85" s="229"/>
      <c r="Q85" s="229"/>
      <c r="R85" s="229"/>
      <c r="S85" s="285"/>
      <c r="T85" s="56"/>
      <c r="U85" s="292"/>
      <c r="V85" s="293"/>
      <c r="W85" s="294"/>
      <c r="X85" s="98"/>
      <c r="Y85" s="57"/>
      <c r="Z85" s="57"/>
      <c r="AA85" s="61"/>
      <c r="BA85" s="61"/>
      <c r="BB85" s="48"/>
      <c r="BC85" s="48"/>
      <c r="BD85" s="62"/>
      <c r="BH85" s="48"/>
    </row>
    <row r="86" spans="2:60" ht="13.5" customHeight="1" thickBot="1">
      <c r="B86" s="61"/>
      <c r="C86" s="286"/>
      <c r="D86" s="287"/>
      <c r="E86" s="287"/>
      <c r="F86" s="287"/>
      <c r="G86" s="288"/>
      <c r="H86" s="56"/>
      <c r="I86" s="295"/>
      <c r="J86" s="296"/>
      <c r="K86" s="297"/>
      <c r="L86" s="50"/>
      <c r="M86" s="48"/>
      <c r="N86" s="57"/>
      <c r="O86" s="286"/>
      <c r="P86" s="287"/>
      <c r="Q86" s="287"/>
      <c r="R86" s="287"/>
      <c r="S86" s="288"/>
      <c r="T86" s="56"/>
      <c r="U86" s="295"/>
      <c r="V86" s="296"/>
      <c r="W86" s="297"/>
      <c r="X86" s="50"/>
      <c r="Y86" s="57"/>
      <c r="Z86" s="57"/>
      <c r="AA86" s="61"/>
      <c r="AC86" s="48"/>
      <c r="AD86" s="56"/>
      <c r="AI86" s="48"/>
      <c r="AJ86" s="48"/>
      <c r="AP86" s="50"/>
      <c r="AV86" s="48"/>
      <c r="AW86" s="48"/>
      <c r="AX86" s="48"/>
      <c r="AY86" s="48"/>
      <c r="AZ86" s="48"/>
      <c r="BA86" s="56"/>
      <c r="BB86" s="56"/>
      <c r="BC86" s="56"/>
      <c r="BD86" s="50"/>
      <c r="BE86" s="50"/>
      <c r="BF86" s="50"/>
      <c r="BG86" s="50"/>
      <c r="BH86" s="48"/>
    </row>
    <row r="87" spans="2:60" ht="13.5" customHeight="1" thickBot="1">
      <c r="B87" s="61"/>
      <c r="C87" s="48"/>
      <c r="D87" s="48"/>
      <c r="E87" s="48"/>
      <c r="F87" s="48"/>
      <c r="G87" s="48"/>
      <c r="H87" s="48"/>
      <c r="I87" s="50"/>
      <c r="J87" s="50"/>
      <c r="K87" s="50"/>
      <c r="L87" s="50"/>
      <c r="M87" s="48"/>
      <c r="N87" s="57"/>
      <c r="O87" s="48"/>
      <c r="P87" s="48"/>
      <c r="Q87" s="49"/>
      <c r="R87" s="48"/>
      <c r="S87" s="48"/>
      <c r="T87" s="48"/>
      <c r="U87" s="49"/>
      <c r="V87" s="49"/>
      <c r="W87" s="49"/>
      <c r="X87" s="48"/>
      <c r="AA87" s="61"/>
      <c r="AB87" s="48"/>
      <c r="AC87" s="48"/>
      <c r="AD87" s="48"/>
      <c r="AI87" s="48"/>
      <c r="AJ87" s="48"/>
      <c r="AU87" s="48"/>
      <c r="AV87" s="48"/>
      <c r="AW87" s="48"/>
      <c r="AX87" s="48"/>
      <c r="AY87" s="48"/>
      <c r="AZ87" s="48"/>
      <c r="BA87" s="48"/>
      <c r="BB87" s="48"/>
      <c r="BC87" s="50"/>
      <c r="BD87" s="50"/>
      <c r="BE87" s="50"/>
      <c r="BF87" s="50"/>
      <c r="BG87" s="48"/>
      <c r="BH87" s="48"/>
    </row>
    <row r="88" spans="2:59" ht="13.5" customHeight="1">
      <c r="B88" s="61"/>
      <c r="C88" s="231">
        <v>8</v>
      </c>
      <c r="D88" s="229"/>
      <c r="E88" s="229"/>
      <c r="F88" s="229"/>
      <c r="G88" s="285"/>
      <c r="H88" s="56"/>
      <c r="I88" s="326" t="s">
        <v>94</v>
      </c>
      <c r="J88" s="327"/>
      <c r="K88" s="327"/>
      <c r="L88" s="328"/>
      <c r="M88" s="56"/>
      <c r="N88" s="57"/>
      <c r="O88" s="231">
        <v>15</v>
      </c>
      <c r="P88" s="229"/>
      <c r="Q88" s="229"/>
      <c r="R88" s="229"/>
      <c r="S88" s="285"/>
      <c r="T88" s="56"/>
      <c r="U88" s="326" t="s">
        <v>94</v>
      </c>
      <c r="V88" s="327"/>
      <c r="W88" s="327"/>
      <c r="X88" s="328"/>
      <c r="Y88" s="123"/>
      <c r="AA88" s="61"/>
      <c r="AB88" s="48"/>
      <c r="AC88" s="56"/>
      <c r="AD88" s="48"/>
      <c r="AI88" s="48"/>
      <c r="AJ88" s="48"/>
      <c r="AK88" s="48"/>
      <c r="AO88" s="99"/>
      <c r="AP88" s="99"/>
      <c r="AQ88" s="99"/>
      <c r="AR88" s="48"/>
      <c r="AS88" s="48"/>
      <c r="AT88" s="48"/>
      <c r="AU88" s="48"/>
      <c r="AV88" s="48"/>
      <c r="AW88" s="48"/>
      <c r="AX88" s="48"/>
      <c r="AY88" s="56"/>
      <c r="AZ88" s="56"/>
      <c r="BA88" s="56"/>
      <c r="BB88" s="99"/>
      <c r="BC88" s="99"/>
      <c r="BD88" s="99"/>
      <c r="BE88" s="99"/>
      <c r="BF88" s="48"/>
      <c r="BG88" s="48"/>
    </row>
    <row r="89" spans="2:59" ht="13.5" customHeight="1" thickBot="1">
      <c r="B89" s="61"/>
      <c r="C89" s="286"/>
      <c r="D89" s="287"/>
      <c r="E89" s="287"/>
      <c r="F89" s="287"/>
      <c r="G89" s="288"/>
      <c r="H89" s="56"/>
      <c r="I89" s="329"/>
      <c r="J89" s="330"/>
      <c r="K89" s="330"/>
      <c r="L89" s="331"/>
      <c r="M89" s="56"/>
      <c r="N89" s="57"/>
      <c r="O89" s="286"/>
      <c r="P89" s="287"/>
      <c r="Q89" s="287"/>
      <c r="R89" s="287"/>
      <c r="S89" s="288"/>
      <c r="T89" s="56"/>
      <c r="U89" s="329"/>
      <c r="V89" s="330"/>
      <c r="W89" s="330"/>
      <c r="X89" s="331"/>
      <c r="Y89" s="123"/>
      <c r="AA89" s="61"/>
      <c r="AB89" s="48"/>
      <c r="AC89" s="56"/>
      <c r="AD89" s="48"/>
      <c r="AI89" s="48"/>
      <c r="AJ89" s="48"/>
      <c r="AK89" s="48"/>
      <c r="AO89" s="99"/>
      <c r="AP89" s="99"/>
      <c r="AQ89" s="99"/>
      <c r="AR89" s="48"/>
      <c r="AS89" s="48"/>
      <c r="AT89" s="48"/>
      <c r="AU89" s="48"/>
      <c r="AV89" s="48"/>
      <c r="AW89" s="48"/>
      <c r="AX89" s="48"/>
      <c r="AY89" s="56"/>
      <c r="AZ89" s="56"/>
      <c r="BA89" s="56"/>
      <c r="BB89" s="99"/>
      <c r="BC89" s="99"/>
      <c r="BD89" s="99"/>
      <c r="BE89" s="99"/>
      <c r="BF89" s="48"/>
      <c r="BG89" s="48"/>
    </row>
    <row r="90" spans="2:58" s="48" customFormat="1" ht="13.5" customHeight="1">
      <c r="B90" s="61"/>
      <c r="L90" s="49"/>
      <c r="M90" s="49"/>
      <c r="N90" s="56"/>
      <c r="O90" s="56"/>
      <c r="P90" s="56"/>
      <c r="Q90" s="56"/>
      <c r="T90" s="49"/>
      <c r="W90" s="56"/>
      <c r="X90" s="56"/>
      <c r="Y90" s="56"/>
      <c r="Z90" s="56"/>
      <c r="AA90" s="122"/>
      <c r="AB90" s="56"/>
      <c r="AC90" s="56"/>
      <c r="AP90" s="49"/>
      <c r="AQ90" s="49"/>
      <c r="AR90" s="56"/>
      <c r="AS90" s="56"/>
      <c r="AT90" s="56"/>
      <c r="AU90" s="56"/>
      <c r="AX90" s="49"/>
      <c r="BA90" s="56"/>
      <c r="BB90" s="56"/>
      <c r="BC90" s="56"/>
      <c r="BD90" s="56"/>
      <c r="BE90" s="56"/>
      <c r="BF90" s="56"/>
    </row>
    <row r="91" spans="2:59" ht="13.5" customHeight="1" thickBot="1">
      <c r="B91" s="67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1"/>
      <c r="AB91" s="48"/>
      <c r="AC91" s="48"/>
      <c r="AD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</row>
  </sheetData>
  <sheetProtection/>
  <mergeCells count="103">
    <mergeCell ref="AV66:AX70"/>
    <mergeCell ref="AD81:AH82"/>
    <mergeCell ref="AV72:AX76"/>
    <mergeCell ref="AV78:BA79"/>
    <mergeCell ref="AP66:AT67"/>
    <mergeCell ref="AD69:AH70"/>
    <mergeCell ref="AP69:AT70"/>
    <mergeCell ref="U88:X89"/>
    <mergeCell ref="I70:K74"/>
    <mergeCell ref="I76:K80"/>
    <mergeCell ref="I82:K86"/>
    <mergeCell ref="I88:L89"/>
    <mergeCell ref="U70:W74"/>
    <mergeCell ref="O73:S74"/>
    <mergeCell ref="O43:Q47"/>
    <mergeCell ref="O49:Q53"/>
    <mergeCell ref="Y51:AE52"/>
    <mergeCell ref="U76:W80"/>
    <mergeCell ref="AY43:BA47"/>
    <mergeCell ref="AY49:BA53"/>
    <mergeCell ref="AG27:AI31"/>
    <mergeCell ref="AQ49:AW50"/>
    <mergeCell ref="AG45:AI49"/>
    <mergeCell ref="AY19:BA23"/>
    <mergeCell ref="AY25:BA29"/>
    <mergeCell ref="AY31:BA35"/>
    <mergeCell ref="AY37:BA41"/>
    <mergeCell ref="AQ19:AW20"/>
    <mergeCell ref="Y27:AE28"/>
    <mergeCell ref="G28:M29"/>
    <mergeCell ref="Y24:AE25"/>
    <mergeCell ref="AQ28:AW29"/>
    <mergeCell ref="AG21:AI25"/>
    <mergeCell ref="AQ22:AW23"/>
    <mergeCell ref="G25:M26"/>
    <mergeCell ref="AQ25:AW26"/>
    <mergeCell ref="O25:Q29"/>
    <mergeCell ref="G31:M32"/>
    <mergeCell ref="AQ43:AW44"/>
    <mergeCell ref="B9:O11"/>
    <mergeCell ref="T15:AN16"/>
    <mergeCell ref="Y21:AE22"/>
    <mergeCell ref="G22:M23"/>
    <mergeCell ref="P9:T11"/>
    <mergeCell ref="O19:Q23"/>
    <mergeCell ref="G19:M20"/>
    <mergeCell ref="Y39:AE40"/>
    <mergeCell ref="G52:M53"/>
    <mergeCell ref="G46:M47"/>
    <mergeCell ref="G43:M44"/>
    <mergeCell ref="G37:M38"/>
    <mergeCell ref="G49:M50"/>
    <mergeCell ref="G40:M41"/>
    <mergeCell ref="G34:M35"/>
    <mergeCell ref="AQ34:AW35"/>
    <mergeCell ref="Y36:AE37"/>
    <mergeCell ref="Y45:AE46"/>
    <mergeCell ref="AG39:AI43"/>
    <mergeCell ref="O31:Q35"/>
    <mergeCell ref="O37:Q41"/>
    <mergeCell ref="AG33:AI37"/>
    <mergeCell ref="AQ31:AW32"/>
    <mergeCell ref="Y30:AE31"/>
    <mergeCell ref="B60:N62"/>
    <mergeCell ref="C66:G67"/>
    <mergeCell ref="P66:V67"/>
    <mergeCell ref="AD66:AH67"/>
    <mergeCell ref="O60:S62"/>
    <mergeCell ref="I66:M67"/>
    <mergeCell ref="AC60:AK62"/>
    <mergeCell ref="AL60:AP62"/>
    <mergeCell ref="AQ52:AW53"/>
    <mergeCell ref="AQ46:AW47"/>
    <mergeCell ref="Y33:AE34"/>
    <mergeCell ref="AQ37:AW38"/>
    <mergeCell ref="AQ40:AW41"/>
    <mergeCell ref="AG51:AL52"/>
    <mergeCell ref="Y48:AE49"/>
    <mergeCell ref="Y42:AE43"/>
    <mergeCell ref="C70:G71"/>
    <mergeCell ref="O70:S71"/>
    <mergeCell ref="C73:G74"/>
    <mergeCell ref="BC70:BE76"/>
    <mergeCell ref="AD72:AH73"/>
    <mergeCell ref="AP72:AT73"/>
    <mergeCell ref="AD75:AH76"/>
    <mergeCell ref="AP75:AT76"/>
    <mergeCell ref="AJ66:AL70"/>
    <mergeCell ref="AJ72:AL76"/>
    <mergeCell ref="C76:G77"/>
    <mergeCell ref="AD78:AH79"/>
    <mergeCell ref="AP78:AT79"/>
    <mergeCell ref="AJ78:AL82"/>
    <mergeCell ref="O76:S77"/>
    <mergeCell ref="C79:G80"/>
    <mergeCell ref="O79:S80"/>
    <mergeCell ref="U82:W86"/>
    <mergeCell ref="C88:G89"/>
    <mergeCell ref="O88:S89"/>
    <mergeCell ref="C82:G83"/>
    <mergeCell ref="O82:S83"/>
    <mergeCell ref="C85:G86"/>
    <mergeCell ref="O85:S86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3" r:id="rId2"/>
  <headerFooter alignWithMargins="0">
    <oddFooter>&amp;C－２６－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Q28"/>
  <sheetViews>
    <sheetView workbookViewId="0" topLeftCell="A19">
      <selection activeCell="I25" sqref="I25:P25"/>
    </sheetView>
  </sheetViews>
  <sheetFormatPr defaultColWidth="9.00390625" defaultRowHeight="25.5" customHeight="1"/>
  <cols>
    <col min="1" max="2" width="4.625" style="3" customWidth="1"/>
    <col min="3" max="3" width="10.625" style="3" customWidth="1"/>
    <col min="4" max="8" width="10.75390625" style="3" customWidth="1"/>
    <col min="9" max="11" width="5.375" style="3" customWidth="1"/>
    <col min="12" max="13" width="7.00390625" style="3" hidden="1" customWidth="1"/>
    <col min="14" max="15" width="7.125" style="3" hidden="1" customWidth="1"/>
    <col min="16" max="16" width="5.375" style="3" customWidth="1"/>
    <col min="17" max="16384" width="9.00390625" style="3" customWidth="1"/>
  </cols>
  <sheetData>
    <row r="1" spans="1:16" s="1" customFormat="1" ht="30" customHeight="1" thickBot="1">
      <c r="A1" s="348" t="s">
        <v>4</v>
      </c>
      <c r="B1" s="348"/>
      <c r="C1" s="348" t="s">
        <v>14</v>
      </c>
      <c r="D1" s="348"/>
      <c r="E1" s="181" t="s">
        <v>16</v>
      </c>
      <c r="F1" s="180" t="s">
        <v>118</v>
      </c>
      <c r="G1" s="182"/>
      <c r="H1" s="30"/>
      <c r="I1" s="30"/>
      <c r="J1" s="30"/>
      <c r="K1" s="30"/>
      <c r="L1" s="3"/>
      <c r="M1" s="3"/>
      <c r="N1" s="3"/>
      <c r="O1" s="3"/>
      <c r="P1" s="3"/>
    </row>
    <row r="2" spans="1:16" ht="30" customHeight="1" thickBot="1">
      <c r="A2" s="353" t="s">
        <v>19</v>
      </c>
      <c r="B2" s="354"/>
      <c r="C2" s="102" t="s">
        <v>310</v>
      </c>
      <c r="D2" s="145" t="str">
        <f>IF(B3="","",B3)</f>
        <v>尽誠学園Ａ</v>
      </c>
      <c r="E2" s="146" t="str">
        <f>IF(B4="","",B4)</f>
        <v>三田学園</v>
      </c>
      <c r="F2" s="146" t="str">
        <f>IF(B5="","",B5)</f>
        <v>松江商業</v>
      </c>
      <c r="G2" s="146" t="str">
        <f>IF(B6="","",B6)</f>
        <v>川之石</v>
      </c>
      <c r="H2" s="147" t="str">
        <f>IF(B7="","",B7)</f>
        <v>平城Ｂ</v>
      </c>
      <c r="I2" s="334" t="s">
        <v>8</v>
      </c>
      <c r="J2" s="335"/>
      <c r="K2" s="94" t="s">
        <v>1</v>
      </c>
      <c r="L2" s="95" t="s">
        <v>2</v>
      </c>
      <c r="M2" s="31" t="s">
        <v>3</v>
      </c>
      <c r="N2" s="31" t="s">
        <v>7</v>
      </c>
      <c r="O2" s="31" t="s">
        <v>6</v>
      </c>
      <c r="P2" s="96" t="s">
        <v>0</v>
      </c>
    </row>
    <row r="3" spans="1:17" ht="30" customHeight="1">
      <c r="A3" s="83">
        <v>1</v>
      </c>
      <c r="B3" s="357" t="str">
        <f>IF('予選ﾘｰｸﾞ一覧'!B5="","",'予選ﾘｰｸﾞ一覧'!B5)</f>
        <v>尽誠学園Ａ</v>
      </c>
      <c r="C3" s="358"/>
      <c r="D3" s="140"/>
      <c r="E3" s="84" t="s">
        <v>358</v>
      </c>
      <c r="F3" s="84" t="s">
        <v>359</v>
      </c>
      <c r="G3" s="84" t="s">
        <v>359</v>
      </c>
      <c r="H3" s="84" t="s">
        <v>359</v>
      </c>
      <c r="I3" s="336" t="str">
        <f>IF(SUM(L3:O3)=0,"/",L3+N3&amp;"/"&amp;M3+O3)</f>
        <v>/</v>
      </c>
      <c r="J3" s="337"/>
      <c r="K3" s="86">
        <f>IF(SUM(L3:O3)=0,"",L3*2+M3+N3*2)</f>
      </c>
      <c r="L3" s="87">
        <f>IF(LEFT(D3,1)&gt;RIGHT(D3,1),1,0)+IF(LEFT(E3,1)&gt;RIGHT(E3,1),1,0)+IF(LEFT(F3,1)&gt;RIGHT(F3,1),1,0)+IF(LEFT(G3,1)&gt;RIGHT(G3,1),1,0)+IF(LEFT(H3,1)&gt;RIGHT(H3,1),1,0)</f>
        <v>0</v>
      </c>
      <c r="M3" s="88">
        <f>IF(LEFT(D3,1)&lt;RIGHT(D3,1),1,0)+IF(LEFT(E3,1)&lt;RIGHT(E3,1),1,0)+IF(LEFT(F3,1)&lt;RIGHT(F3,1),1,0)+IF(LEFT(G3,1)&lt;RIGHT(G3,1),1,0)+IF(LEFT(H3,1)&lt;RIGHT(H3,1),1,0)</f>
        <v>0</v>
      </c>
      <c r="N3" s="89">
        <f>IF(LEFT(H3,1)="W",1,0)+IF(LEFT(G3,1)="W",1,0)+IF(LEFT(F3,1)="W",1,0)+IF(LEFT(E3,1)="W",1,0)+IF(LEFT(D3,1)="W",1,0)</f>
        <v>0</v>
      </c>
      <c r="O3" s="89">
        <f>IF(LEFT(H3,1)="L",1,0)+IF(LEFT(G3,1)="L",1,0)+IF(LEFT(F3,1)="L",1,0)+IF(LEFT(E3,1)="L",1,0)+IF(LEFT(D3,1)="L",1,0)</f>
        <v>0</v>
      </c>
      <c r="P3" s="90">
        <f>IF(SUM(L3:O3)=0,"",RANK(K3,K3:O7,0))</f>
      </c>
      <c r="Q3" s="3" t="str">
        <f>B3</f>
        <v>尽誠学園Ａ</v>
      </c>
    </row>
    <row r="4" spans="1:17" s="8" customFormat="1" ht="30" customHeight="1">
      <c r="A4" s="4">
        <v>2</v>
      </c>
      <c r="B4" s="351" t="str">
        <f>IF('予選ﾘｰｸﾞ一覧'!B7="","",'予選ﾘｰｸﾞ一覧'!B7)</f>
        <v>三田学園</v>
      </c>
      <c r="C4" s="352"/>
      <c r="D4" s="141" t="str">
        <f>IF(LEFT(E3,1)="W","L W/O",IF(LEFT(E3,1)="L","W W/O",IF(E3="-","-",RIGHT(E3,1)&amp;"-"&amp;LEFT(E3,1))))</f>
        <v>-</v>
      </c>
      <c r="E4" s="12"/>
      <c r="F4" s="11" t="s">
        <v>360</v>
      </c>
      <c r="G4" s="11" t="s">
        <v>359</v>
      </c>
      <c r="H4" s="11" t="s">
        <v>359</v>
      </c>
      <c r="I4" s="338" t="str">
        <f>IF(SUM(L4:O4)=0,"/",L4+N4&amp;"/"&amp;M4+O4)</f>
        <v>/</v>
      </c>
      <c r="J4" s="339"/>
      <c r="K4" s="14">
        <f>IF(SUM(L4:O4)=0,"",L4*2+M4+N4*2)</f>
      </c>
      <c r="L4" s="19">
        <f>IF(LEFT(D4,1)&gt;RIGHT(D4,1),1,0)+IF(LEFT(E4,1)&gt;RIGHT(E4,1),1,0)+IF(LEFT(F4,1)&gt;RIGHT(F4,1),1,0)+IF(LEFT(G4,1)&gt;RIGHT(G4,1),1,0)+IF(LEFT(H4,1)&gt;RIGHT(H4,1),1,0)</f>
        <v>0</v>
      </c>
      <c r="M4" s="20">
        <f>IF(LEFT(D4,1)&lt;RIGHT(D4,1),1,0)+IF(LEFT(E4,1)&lt;RIGHT(E4,1),1,0)+IF(LEFT(F4,1)&lt;RIGHT(F4,1),1,0)+IF(LEFT(G4,1)&lt;RIGHT(G4,1),1,0)+IF(LEFT(H4,1)&lt;RIGHT(H4,1),1,0)</f>
        <v>0</v>
      </c>
      <c r="N4" s="21">
        <f>IF(LEFT(H4,1)="W",1,0)+IF(LEFT(G4,1)="W",1,0)+IF(LEFT(F4,1)="W",1,0)+IF(LEFT(E4,1)="W",1,0)+IF(LEFT(D4,1)="W",1,0)</f>
        <v>0</v>
      </c>
      <c r="O4" s="21">
        <f>IF(LEFT(H4,1)="L",1,0)+IF(LEFT(G4,1)="L",1,0)+IF(LEFT(F4,1)="L",1,0)+IF(LEFT(E4,1)="L",1,0)+IF(LEFT(D4,1)="L",1,0)</f>
        <v>0</v>
      </c>
      <c r="P4" s="15">
        <f>IF(SUM(L4:O4)=0,"",RANK(K4,K3:K7,0))</f>
      </c>
      <c r="Q4" s="3" t="str">
        <f>B4</f>
        <v>三田学園</v>
      </c>
    </row>
    <row r="5" spans="1:17" ht="30" customHeight="1">
      <c r="A5" s="4">
        <v>3</v>
      </c>
      <c r="B5" s="351" t="str">
        <f>IF('予選ﾘｰｸﾞ一覧'!B9="","",'予選ﾘｰｸﾞ一覧'!B9)</f>
        <v>松江商業</v>
      </c>
      <c r="C5" s="361"/>
      <c r="D5" s="141" t="str">
        <f>IF(LEFT(F3,1)="W","L W/O",IF(LEFT(F3,1)="L","W W/O",IF(F3="-","-",RIGHT(F3,1)&amp;"-"&amp;LEFT(F3,1))))</f>
        <v>-</v>
      </c>
      <c r="E5" s="142" t="str">
        <f>IF(LEFT(F4,1)="W","L W/O",IF(LEFT(F4,1)="L","W W/O",IF(F4="-","-",RIGHT(F4,1)&amp;"-"&amp;LEFT(F4,1))))</f>
        <v>-</v>
      </c>
      <c r="F5" s="12"/>
      <c r="G5" s="11" t="s">
        <v>359</v>
      </c>
      <c r="H5" s="11" t="s">
        <v>359</v>
      </c>
      <c r="I5" s="338" t="str">
        <f>IF(SUM(L5:O5)=0,"/",L5+N5&amp;"/"&amp;M5+O5)</f>
        <v>/</v>
      </c>
      <c r="J5" s="339"/>
      <c r="K5" s="14">
        <f>IF(SUM(L5:O5)=0,"",L5*2+M5+N5*2)</f>
      </c>
      <c r="L5" s="19">
        <f>IF(LEFT(D5,1)&gt;RIGHT(D5,1),1,0)+IF(LEFT(E5,1)&gt;RIGHT(E5,1),1,0)+IF(LEFT(F5,1)&gt;RIGHT(F5,1),1,0)+IF(LEFT(G5,1)&gt;RIGHT(G5,1),1,0)+IF(LEFT(H5,1)&gt;RIGHT(H5,1),1,0)</f>
        <v>0</v>
      </c>
      <c r="M5" s="20">
        <f>IF(LEFT(D5,1)&lt;RIGHT(D5,1),1,0)+IF(LEFT(E5,1)&lt;RIGHT(E5,1),1,0)+IF(LEFT(F5,1)&lt;RIGHT(F5,1),1,0)+IF(LEFT(G5,1)&lt;RIGHT(G5,1),1,0)+IF(LEFT(H5,1)&lt;RIGHT(H5,1),1,0)</f>
        <v>0</v>
      </c>
      <c r="N5" s="21">
        <f>IF(LEFT(H5,1)="W",1,0)+IF(LEFT(G5,1)="W",1,0)+IF(LEFT(F5,1)="W",1,0)+IF(LEFT(E5,1)="W",1,0)+IF(LEFT(D5,1)="W",1,0)</f>
        <v>0</v>
      </c>
      <c r="O5" s="21">
        <f>IF(LEFT(H5,1)="L",1,0)+IF(LEFT(G5,1)="L",1,0)+IF(LEFT(F5,1)="L",1,0)+IF(LEFT(E5,1)="L",1,0)+IF(LEFT(D5,1)="L",1,0)</f>
        <v>0</v>
      </c>
      <c r="P5" s="15">
        <f>IF(SUM(L5:O5)=0,"",RANK(K5,K3:K7,0))</f>
      </c>
      <c r="Q5" s="3" t="str">
        <f>B5</f>
        <v>松江商業</v>
      </c>
    </row>
    <row r="6" spans="1:17" ht="30" customHeight="1">
      <c r="A6" s="4">
        <v>4</v>
      </c>
      <c r="B6" s="351" t="str">
        <f>IF('予選ﾘｰｸﾞ一覧'!B11="","",'予選ﾘｰｸﾞ一覧'!B11)</f>
        <v>川之石</v>
      </c>
      <c r="C6" s="361"/>
      <c r="D6" s="141" t="str">
        <f>IF(LEFT(G3,1)="W","L W/O",IF(LEFT(G3,1)="L","W W/O",IF(G3="-","-",RIGHT(G3,1)&amp;"-"&amp;LEFT(G3,1))))</f>
        <v>-</v>
      </c>
      <c r="E6" s="142" t="str">
        <f>IF(LEFT(G4,1)="W","L W/O",IF(LEFT(G4,1)="L","W W/O",IF(G4="-","-",RIGHT(G4,1)&amp;"-"&amp;LEFT(G4,1))))</f>
        <v>-</v>
      </c>
      <c r="F6" s="142" t="str">
        <f>IF(LEFT(G5,1)="W","L W/O",IF(LEFT(G5,1)="L","W W/O",IF(G5="-","-",RIGHT(G5,1)&amp;"-"&amp;LEFT(G5,1))))</f>
        <v>-</v>
      </c>
      <c r="G6" s="12"/>
      <c r="H6" s="11" t="s">
        <v>359</v>
      </c>
      <c r="I6" s="338" t="str">
        <f>IF(SUM(L6:O6)=0,"/",L6+N6&amp;"/"&amp;M6+O6)</f>
        <v>/</v>
      </c>
      <c r="J6" s="339"/>
      <c r="K6" s="14">
        <f>IF(SUM(L6:O6)=0,"",L6*2+M6+N6*2)</f>
      </c>
      <c r="L6" s="19">
        <f>IF(LEFT(D6,1)&gt;RIGHT(D6,1),1,0)+IF(LEFT(E6,1)&gt;RIGHT(E6,1),1,0)+IF(LEFT(F6,1)&gt;RIGHT(F6,1),1,0)+IF(LEFT(G6,1)&gt;RIGHT(G6,1),1,0)+IF(LEFT(H6,1)&gt;RIGHT(H6,1),1,0)</f>
        <v>0</v>
      </c>
      <c r="M6" s="20">
        <f>IF(LEFT(D6,1)&lt;RIGHT(D6,1),1,0)+IF(LEFT(E6,1)&lt;RIGHT(E6,1),1,0)+IF(LEFT(F6,1)&lt;RIGHT(F6,1),1,0)+IF(LEFT(G6,1)&lt;RIGHT(G6,1),1,0)+IF(LEFT(H6,1)&lt;RIGHT(H6,1),1,0)</f>
        <v>0</v>
      </c>
      <c r="N6" s="21">
        <f>IF(LEFT(H6,1)="W",1,0)+IF(LEFT(G6,1)="W",1,0)+IF(LEFT(F6,1)="W",1,0)+IF(LEFT(E6,1)="W",1,0)+IF(LEFT(D6,1)="W",1,0)</f>
        <v>0</v>
      </c>
      <c r="O6" s="21">
        <f>IF(LEFT(H6,1)="L",1,0)+IF(LEFT(G6,1)="L",1,0)+IF(LEFT(F6,1)="L",1,0)+IF(LEFT(E6,1)="L",1,0)+IF(LEFT(D6,1)="L",1,0)</f>
        <v>0</v>
      </c>
      <c r="P6" s="15">
        <f>IF(SUM(L6:O6)=0,"",RANK(K6,K3:K7,0))</f>
      </c>
      <c r="Q6" s="3" t="str">
        <f>B6</f>
        <v>川之石</v>
      </c>
    </row>
    <row r="7" spans="1:17" ht="30" customHeight="1" thickBot="1">
      <c r="A7" s="5">
        <v>5</v>
      </c>
      <c r="B7" s="355" t="str">
        <f>IF('予選ﾘｰｸﾞ一覧'!B13="","",'予選ﾘｰｸﾞ一覧'!B13)</f>
        <v>平城Ｂ</v>
      </c>
      <c r="C7" s="356"/>
      <c r="D7" s="143" t="str">
        <f>IF(LEFT(H3,1)="W","L W/O",IF(LEFT(H3,1)="L","W W/O",IF(H3="-","-",RIGHT(H3,1)&amp;"-"&amp;LEFT(H3,1))))</f>
        <v>-</v>
      </c>
      <c r="E7" s="144" t="str">
        <f>IF(LEFT(H4,1)="W","L W/O",IF(LEFT(H4,1)="L","W W/O",IF(H4="-","-",RIGHT(H4,1)&amp;"-"&amp;LEFT(H4,1))))</f>
        <v>-</v>
      </c>
      <c r="F7" s="144" t="str">
        <f>IF(LEFT(H5,1)="W","L W/O",IF(LEFT(H5,1)="L","W W/O",IF(H5="-","-",RIGHT(H5,1)&amp;"-"&amp;LEFT(H5,1))))</f>
        <v>-</v>
      </c>
      <c r="G7" s="144" t="str">
        <f>IF(LEFT(H6,1)="W","L W/O",IF(LEFT(H6,1)="L","W W/O",IF(H6="-","-",RIGHT(H6,1)&amp;"-"&amp;LEFT(H6,1))))</f>
        <v>-</v>
      </c>
      <c r="H7" s="13"/>
      <c r="I7" s="342" t="str">
        <f>IF(SUM(L7:O7)=0,"/",L7+N7&amp;"/"&amp;M7+O7)</f>
        <v>/</v>
      </c>
      <c r="J7" s="346"/>
      <c r="K7" s="16">
        <f>IF(SUM(L7:O7)=0,"",L7*2+M7+N7*2)</f>
      </c>
      <c r="L7" s="23">
        <f>IF(LEFT(D7,1)&gt;RIGHT(D7,1),1,0)+IF(LEFT(E7,1)&gt;RIGHT(E7,1),1,0)+IF(LEFT(F7,1)&gt;RIGHT(F7,1),1,0)+IF(LEFT(G7,1)&gt;RIGHT(G7,1),1,0)+IF(LEFT(H7,1)&gt;RIGHT(H7,1),1,0)</f>
        <v>0</v>
      </c>
      <c r="M7" s="246">
        <f>IF(LEFT(D7,1)&lt;RIGHT(D7,1),1,0)+IF(LEFT(E7,1)&lt;RIGHT(E7,1),1,0)+IF(LEFT(F7,1)&lt;RIGHT(F7,1),1,0)+IF(LEFT(G7,1)&lt;RIGHT(G7,1),1,0)+IF(LEFT(H7,1)&lt;RIGHT(H7,1),1,0)</f>
        <v>0</v>
      </c>
      <c r="N7" s="25">
        <f>IF(LEFT(H7,1)="W",1,0)+IF(LEFT(G7,1)="W",1,0)+IF(LEFT(F7,1)="W",1,0)+IF(LEFT(E7,1)="W",1,0)+IF(LEFT(D7,1)="W",1,0)</f>
        <v>0</v>
      </c>
      <c r="O7" s="25">
        <f>IF(LEFT(H7,1)="L",1,0)+IF(LEFT(G7,1)="L",1,0)+IF(LEFT(F7,1)="L",1,0)+IF(LEFT(E7,1)="L",1,0)+IF(LEFT(D7,1)="L",1,0)</f>
        <v>0</v>
      </c>
      <c r="P7" s="17">
        <f>IF(SUM(L7:O7)=0,"",RANK(K7,K3:K7,0))</f>
      </c>
      <c r="Q7" s="3" t="str">
        <f>B7</f>
        <v>平城Ｂ</v>
      </c>
    </row>
    <row r="8" spans="1:16" ht="30" customHeight="1" thickBot="1">
      <c r="A8" s="39"/>
      <c r="B8" s="40"/>
      <c r="C8" s="40"/>
      <c r="D8" s="41"/>
      <c r="E8" s="41"/>
      <c r="F8" s="41"/>
      <c r="G8" s="41"/>
      <c r="H8" s="41"/>
      <c r="I8" s="42"/>
      <c r="J8" s="276"/>
      <c r="K8" s="42"/>
      <c r="L8" s="43"/>
      <c r="M8" s="250"/>
      <c r="N8" s="43"/>
      <c r="O8" s="43"/>
      <c r="P8" s="9"/>
    </row>
    <row r="9" spans="1:17" ht="30" customHeight="1" thickBot="1">
      <c r="A9" s="353" t="s">
        <v>270</v>
      </c>
      <c r="B9" s="354"/>
      <c r="C9" s="102" t="s">
        <v>72</v>
      </c>
      <c r="D9" s="145" t="str">
        <f>IF(B10="","",B10)</f>
        <v>草津東Ａ</v>
      </c>
      <c r="E9" s="146" t="str">
        <f>IF(B11="","",B11)</f>
        <v>徳山高専</v>
      </c>
      <c r="F9" s="146" t="str">
        <f>IF(B12="","",B12)</f>
        <v>徳島市立</v>
      </c>
      <c r="G9" s="146" t="str">
        <f>IF(B13="","",B13)</f>
        <v>金光大阪Ｂ</v>
      </c>
      <c r="H9" s="147" t="str">
        <f>IF(B14="","",B14)</f>
        <v>観音寺一Ｂ</v>
      </c>
      <c r="I9" s="334" t="s">
        <v>8</v>
      </c>
      <c r="J9" s="335"/>
      <c r="K9" s="94" t="s">
        <v>1</v>
      </c>
      <c r="L9" s="95" t="s">
        <v>2</v>
      </c>
      <c r="M9" s="31" t="s">
        <v>3</v>
      </c>
      <c r="N9" s="31" t="s">
        <v>7</v>
      </c>
      <c r="O9" s="31" t="s">
        <v>6</v>
      </c>
      <c r="P9" s="96" t="s">
        <v>0</v>
      </c>
      <c r="Q9" s="8"/>
    </row>
    <row r="10" spans="1:17" ht="30" customHeight="1">
      <c r="A10" s="83">
        <v>1</v>
      </c>
      <c r="B10" s="357" t="str">
        <f>IF('予選ﾘｰｸﾞ一覧'!C5="","",'予選ﾘｰｸﾞ一覧'!C5)</f>
        <v>草津東Ａ</v>
      </c>
      <c r="C10" s="358"/>
      <c r="D10" s="140"/>
      <c r="E10" s="84" t="s">
        <v>361</v>
      </c>
      <c r="F10" s="84" t="s">
        <v>361</v>
      </c>
      <c r="G10" s="84" t="s">
        <v>361</v>
      </c>
      <c r="H10" s="84" t="s">
        <v>361</v>
      </c>
      <c r="I10" s="347" t="str">
        <f>IF(SUM(L10:O10)=0,"/",L10+N10&amp;"/"&amp;M10+O10)</f>
        <v>/</v>
      </c>
      <c r="J10" s="337"/>
      <c r="K10" s="264">
        <f>IF(SUM(L10:O10)=0,"",L10*2+M10+N10*2)</f>
      </c>
      <c r="L10" s="265">
        <f>IF(LEFT(D10,1)&gt;RIGHT(D10,1),1,0)+IF(LEFT(E10,1)&gt;RIGHT(E10,1),1,0)+IF(LEFT(F10,1)&gt;RIGHT(F10,1),1,0)+IF(LEFT(G10,1)&gt;RIGHT(G10,1),1,0)+IF(LEFT(H10,1)&gt;RIGHT(H10,1),1,0)</f>
        <v>0</v>
      </c>
      <c r="M10" s="267">
        <f>IF(LEFT(D10,1)&lt;RIGHT(D10,1),1,0)+IF(LEFT(E10,1)&lt;RIGHT(E10,1),1,0)+IF(LEFT(F10,1)&lt;RIGHT(F10,1),1,0)+IF(LEFT(G10,1)&lt;RIGHT(G10,1),1,0)+IF(LEFT(H10,1)&lt;RIGHT(H10,1),1,0)</f>
        <v>0</v>
      </c>
      <c r="N10" s="268">
        <f>IF(LEFT(H10,1)="W",1,0)+IF(LEFT(G10,1)="W",1,0)+IF(LEFT(F10,1)="W",1,0)+IF(LEFT(E10,1)="W",1,0)+IF(LEFT(D10,1)="W",1,0)</f>
        <v>0</v>
      </c>
      <c r="O10" s="268">
        <f>IF(LEFT(H10,1)="L",1,0)+IF(LEFT(G10,1)="L",1,0)+IF(LEFT(F10,1)="L",1,0)+IF(LEFT(E10,1)="L",1,0)+IF(LEFT(D10,1)="L",1,0)</f>
        <v>0</v>
      </c>
      <c r="P10" s="269">
        <f>IF(SUM(L10:O10)=0,"",RANK(K10,$K$10:$K$14,0))</f>
      </c>
      <c r="Q10" s="8" t="str">
        <f>B10</f>
        <v>草津東Ａ</v>
      </c>
    </row>
    <row r="11" spans="1:17" s="8" customFormat="1" ht="30" customHeight="1">
      <c r="A11" s="4">
        <v>2</v>
      </c>
      <c r="B11" s="351" t="str">
        <f>IF('予選ﾘｰｸﾞ一覧'!C7="","",'予選ﾘｰｸﾞ一覧'!C7)</f>
        <v>徳山高専</v>
      </c>
      <c r="C11" s="352"/>
      <c r="D11" s="141" t="str">
        <f>IF(LEFT(E10,1)="W","L W/O",IF(LEFT(E10,1)="L","W W/O",IF(E10="-","-",RIGHT(E10,1)&amp;"-"&amp;LEFT(E10,1))))</f>
        <v>-</v>
      </c>
      <c r="E11" s="12"/>
      <c r="F11" s="11" t="s">
        <v>362</v>
      </c>
      <c r="G11" s="11" t="s">
        <v>362</v>
      </c>
      <c r="H11" s="11" t="s">
        <v>362</v>
      </c>
      <c r="I11" s="340" t="str">
        <f>IF(SUM(L11:O11)=0,"/",L11+N11&amp;"/"&amp;M11+O11)</f>
        <v>/</v>
      </c>
      <c r="J11" s="341"/>
      <c r="K11" s="271">
        <f>IF(SUM(L11:O11)=0,"",L11*2+M11+N11*2)</f>
      </c>
      <c r="L11" s="19">
        <f>IF(LEFT(D11,1)&gt;RIGHT(D11,1),1,0)+IF(LEFT(E11,1)&gt;RIGHT(E11,1),1,0)+IF(LEFT(F11,1)&gt;RIGHT(F11,1),1,0)+IF(LEFT(G11,1)&gt;RIGHT(G11,1),1,0)+IF(LEFT(H11,1)&gt;RIGHT(H11,1),1,0)</f>
        <v>0</v>
      </c>
      <c r="M11" s="20">
        <f>IF(LEFT(D11,1)&lt;RIGHT(D11,1),1,0)+IF(LEFT(E11,1)&lt;RIGHT(E11,1),1,0)+IF(LEFT(F11,1)&lt;RIGHT(F11,1),1,0)+IF(LEFT(G11,1)&lt;RIGHT(G11,1),1,0)+IF(LEFT(H11,1)&lt;RIGHT(H11,1),1,0)</f>
        <v>0</v>
      </c>
      <c r="N11" s="21">
        <f>IF(LEFT(H11,1)="W",1,0)+IF(LEFT(G11,1)="W",1,0)+IF(LEFT(F11,1)="W",1,0)+IF(LEFT(E11,1)="W",1,0)+IF(LEFT(D11,1)="W",1,0)</f>
        <v>0</v>
      </c>
      <c r="O11" s="21">
        <f>IF(LEFT(H11,1)="L",1,0)+IF(LEFT(G11,1)="L",1,0)+IF(LEFT(F11,1)="L",1,0)+IF(LEFT(E11,1)="L",1,0)+IF(LEFT(D11,1)="L",1,0)</f>
        <v>0</v>
      </c>
      <c r="P11" s="15">
        <f>IF(SUM(L11:O11)=0,"",RANK(K11,$K$10:$K$14,0))</f>
      </c>
      <c r="Q11" s="3" t="str">
        <f>B11</f>
        <v>徳山高専</v>
      </c>
    </row>
    <row r="12" spans="1:17" ht="30" customHeight="1">
      <c r="A12" s="4">
        <v>3</v>
      </c>
      <c r="B12" s="351" t="str">
        <f>IF('予選ﾘｰｸﾞ一覧'!C9="","",'予選ﾘｰｸﾞ一覧'!C9)</f>
        <v>徳島市立</v>
      </c>
      <c r="C12" s="352"/>
      <c r="D12" s="141" t="str">
        <f>IF(LEFT(F10,1)="W","L W/O",IF(LEFT(F10,1)="L","W W/O",IF(F10="-","-",RIGHT(F10,1)&amp;"-"&amp;LEFT(F10,1))))</f>
        <v>-</v>
      </c>
      <c r="E12" s="142" t="str">
        <f>IF(LEFT(F11,1)="W","L W/O",IF(LEFT(F11,1)="L","W W/O",IF(F11="-","-",RIGHT(F11,1)&amp;"-"&amp;LEFT(F11,1))))</f>
        <v>-</v>
      </c>
      <c r="F12" s="12"/>
      <c r="G12" s="11" t="s">
        <v>362</v>
      </c>
      <c r="H12" s="11" t="s">
        <v>362</v>
      </c>
      <c r="I12" s="340" t="str">
        <f>IF(SUM(L12:O12)=0,"/",L12+N12&amp;"/"&amp;M12+O12)</f>
        <v>/</v>
      </c>
      <c r="J12" s="341"/>
      <c r="K12" s="271">
        <f>IF(SUM(L12:O12)=0,"",L12*2+M12+N12*2)</f>
      </c>
      <c r="L12" s="19">
        <f>IF(LEFT(D12,1)&gt;RIGHT(D12,1),1,0)+IF(LEFT(E12,1)&gt;RIGHT(E12,1),1,0)+IF(LEFT(F12,1)&gt;RIGHT(F12,1),1,0)+IF(LEFT(G12,1)&gt;RIGHT(G12,1),1,0)+IF(LEFT(H12,1)&gt;RIGHT(H12,1),1,0)</f>
        <v>0</v>
      </c>
      <c r="M12" s="20">
        <f>IF(LEFT(D12,1)&lt;RIGHT(D12,1),1,0)+IF(LEFT(E12,1)&lt;RIGHT(E12,1),1,0)+IF(LEFT(F12,1)&lt;RIGHT(F12,1),1,0)+IF(LEFT(G12,1)&lt;RIGHT(G12,1),1,0)+IF(LEFT(H12,1)&lt;RIGHT(H12,1),1,0)</f>
        <v>0</v>
      </c>
      <c r="N12" s="21">
        <f>IF(LEFT(H12,1)="W",1,0)+IF(LEFT(G12,1)="W",1,0)+IF(LEFT(F12,1)="W",1,0)+IF(LEFT(E12,1)="W",1,0)+IF(LEFT(D12,1)="W",1,0)</f>
        <v>0</v>
      </c>
      <c r="O12" s="21">
        <f>IF(LEFT(H12,1)="L",1,0)+IF(LEFT(G12,1)="L",1,0)+IF(LEFT(F12,1)="L",1,0)+IF(LEFT(E12,1)="L",1,0)+IF(LEFT(D12,1)="L",1,0)</f>
        <v>0</v>
      </c>
      <c r="P12" s="15">
        <f>IF(SUM(L12:O12)=0,"",RANK(K12,$K$10:$K$14,0))</f>
      </c>
      <c r="Q12" s="3" t="str">
        <f>B12</f>
        <v>徳島市立</v>
      </c>
    </row>
    <row r="13" spans="1:17" ht="30" customHeight="1">
      <c r="A13" s="4">
        <v>4</v>
      </c>
      <c r="B13" s="351" t="str">
        <f>IF('予選ﾘｰｸﾞ一覧'!C11="","",'予選ﾘｰｸﾞ一覧'!C11)</f>
        <v>金光大阪Ｂ</v>
      </c>
      <c r="C13" s="352"/>
      <c r="D13" s="141" t="str">
        <f>IF(LEFT(G10,1)="W","L W/O",IF(LEFT(G10,1)="L","W W/O",IF(G10="-","-",RIGHT(G10,1)&amp;"-"&amp;LEFT(G10,1))))</f>
        <v>-</v>
      </c>
      <c r="E13" s="142" t="str">
        <f>IF(LEFT(G11,1)="W","L W/O",IF(LEFT(G11,1)="L","W W/O",IF(G11="-","-",RIGHT(G11,1)&amp;"-"&amp;LEFT(G11,1))))</f>
        <v>-</v>
      </c>
      <c r="F13" s="142" t="str">
        <f>IF(LEFT(G12,1)="W","L W/O",IF(LEFT(G12,1)="L","W W/O",IF(G12="-","-",RIGHT(G12,1)&amp;"-"&amp;LEFT(G12,1))))</f>
        <v>-</v>
      </c>
      <c r="G13" s="12"/>
      <c r="H13" s="11" t="s">
        <v>362</v>
      </c>
      <c r="I13" s="338" t="str">
        <f>IF(SUM(L13:O13)=0,"/",L13+N13&amp;"/"&amp;M13+O13)</f>
        <v>/</v>
      </c>
      <c r="J13" s="339"/>
      <c r="K13" s="14">
        <f>IF(SUM(L13:O13)=0,"",L13*2+M13+N13*2)</f>
      </c>
      <c r="L13" s="19">
        <f>IF(LEFT(D13,1)&gt;RIGHT(D13,1),1,0)+IF(LEFT(E13,1)&gt;RIGHT(E13,1),1,0)+IF(LEFT(F13,1)&gt;RIGHT(F13,1),1,0)+IF(LEFT(G13,1)&gt;RIGHT(G13,1),1,0)+IF(LEFT(H13,1)&gt;RIGHT(H13,1),1,0)</f>
        <v>0</v>
      </c>
      <c r="M13" s="20">
        <f>IF(LEFT(D13,1)&lt;RIGHT(D13,1),1,0)+IF(LEFT(E13,1)&lt;RIGHT(E13,1),1,0)+IF(LEFT(F13,1)&lt;RIGHT(F13,1),1,0)+IF(LEFT(G13,1)&lt;RIGHT(G13,1),1,0)+IF(LEFT(H13,1)&lt;RIGHT(H13,1),1,0)</f>
        <v>0</v>
      </c>
      <c r="N13" s="251">
        <f>IF(LEFT(H13,1)="W",1,0)+IF(LEFT(G13,1)="W",1,0)+IF(LEFT(F13,1)="W",1,0)+IF(LEFT(E13,1)="W",1,0)+IF(LEFT(D13,1)="W",1,0)</f>
        <v>0</v>
      </c>
      <c r="O13" s="251">
        <f>IF(LEFT(H13,1)="L",1,0)+IF(LEFT(G13,1)="L",1,0)+IF(LEFT(F13,1)="L",1,0)+IF(LEFT(E13,1)="L",1,0)+IF(LEFT(D13,1)="L",1,0)</f>
        <v>0</v>
      </c>
      <c r="P13" s="15">
        <f>IF(SUM(L13:O13)=0,"",RANK(K13,$K$10:$K$14,0))</f>
      </c>
      <c r="Q13" s="3" t="str">
        <f>B13</f>
        <v>金光大阪Ｂ</v>
      </c>
    </row>
    <row r="14" spans="1:17" ht="30" customHeight="1" thickBot="1">
      <c r="A14" s="5">
        <v>5</v>
      </c>
      <c r="B14" s="355" t="str">
        <f>IF('予選ﾘｰｸﾞ一覧'!C13="","",'予選ﾘｰｸﾞ一覧'!C13)</f>
        <v>観音寺一Ｂ</v>
      </c>
      <c r="C14" s="356"/>
      <c r="D14" s="143" t="str">
        <f>IF(LEFT(H10,1)="W","L W/O",IF(LEFT(H10,1)="L","W W/O",IF(H10="-","-",RIGHT(H10,1)&amp;"-"&amp;LEFT(H10,1))))</f>
        <v>-</v>
      </c>
      <c r="E14" s="144" t="str">
        <f>IF(LEFT(H11,1)="W","L W/O",IF(LEFT(H11,1)="L","W W/O",IF(H11="-","-",RIGHT(H11,1)&amp;"-"&amp;LEFT(H11,1))))</f>
        <v>-</v>
      </c>
      <c r="F14" s="144" t="str">
        <f>IF(LEFT(H12,1)="W","L W/O",IF(LEFT(H12,1)="L","W W/O",IF(H12="-","-",RIGHT(H12,1)&amp;"-"&amp;LEFT(H12,1))))</f>
        <v>-</v>
      </c>
      <c r="G14" s="144" t="str">
        <f>IF(LEFT(H13,1)="W","L W/O",IF(LEFT(H13,1)="L","W W/O",IF(H13="-","-",RIGHT(H13,1)&amp;"-"&amp;LEFT(H13,1))))</f>
        <v>-</v>
      </c>
      <c r="H14" s="13"/>
      <c r="I14" s="342" t="str">
        <f>IF(SUM(L14:O14)=0,"/",L14+N14&amp;"/"&amp;M14+O14)</f>
        <v>/</v>
      </c>
      <c r="J14" s="343"/>
      <c r="K14" s="16">
        <f>IF(SUM(L14:O14)=0,"",L14*2+M14+N14*2)</f>
      </c>
      <c r="L14" s="23">
        <f>IF(LEFT(D14,1)&gt;RIGHT(D14,1),1,0)+IF(LEFT(E14,1)&gt;RIGHT(E14,1),1,0)+IF(LEFT(F14,1)&gt;RIGHT(F14,1),1,0)+IF(LEFT(G14,1)&gt;RIGHT(G14,1),1,0)+IF(LEFT(H14,1)&gt;RIGHT(H14,1),1,0)</f>
        <v>0</v>
      </c>
      <c r="M14" s="24">
        <f>IF(LEFT(D14,1)&lt;RIGHT(D14,1),1,0)+IF(LEFT(E14,1)&lt;RIGHT(E14,1),1,0)+IF(LEFT(F14,1)&lt;RIGHT(F14,1),1,0)+IF(LEFT(G14,1)&lt;RIGHT(G14,1),1,0)+IF(LEFT(H14,1)&lt;RIGHT(H14,1),1,0)</f>
        <v>0</v>
      </c>
      <c r="N14" s="248">
        <f>IF(LEFT(H14,1)="W",1,0)+IF(LEFT(G14,1)="W",1,0)+IF(LEFT(F14,1)="W",1,0)+IF(LEFT(E14,1)="W",1,0)+IF(LEFT(D14,1)="W",1,0)</f>
        <v>0</v>
      </c>
      <c r="O14" s="248">
        <f>IF(LEFT(H14,1)="L",1,0)+IF(LEFT(G14,1)="L",1,0)+IF(LEFT(F14,1)="L",1,0)+IF(LEFT(E14,1)="L",1,0)+IF(LEFT(D14,1)="L",1,0)</f>
        <v>0</v>
      </c>
      <c r="P14" s="17">
        <f>IF(SUM(L14:O14)=0,"",RANK(K14,$K$10:$K$14,0))</f>
      </c>
      <c r="Q14" s="3" t="str">
        <f>B14</f>
        <v>観音寺一Ｂ</v>
      </c>
    </row>
    <row r="15" spans="1:16" ht="30" customHeight="1" thickBot="1">
      <c r="A15" s="26"/>
      <c r="B15" s="32"/>
      <c r="C15" s="32"/>
      <c r="D15" s="34"/>
      <c r="E15" s="34"/>
      <c r="F15" s="34"/>
      <c r="G15" s="34"/>
      <c r="H15" s="34"/>
      <c r="I15" s="35"/>
      <c r="J15" s="35"/>
      <c r="K15" s="35"/>
      <c r="L15" s="36"/>
      <c r="M15" s="36"/>
      <c r="N15" s="36"/>
      <c r="O15" s="36"/>
      <c r="P15" s="9"/>
    </row>
    <row r="16" spans="1:16" ht="30" customHeight="1" thickBot="1">
      <c r="A16" s="353" t="s">
        <v>271</v>
      </c>
      <c r="B16" s="354"/>
      <c r="C16" s="102" t="s">
        <v>73</v>
      </c>
      <c r="D16" s="145" t="str">
        <f>IF(B17="","",B17)</f>
        <v>青谷</v>
      </c>
      <c r="E16" s="146" t="str">
        <f>IF(B18="","",B18)</f>
        <v>和歌山商</v>
      </c>
      <c r="F16" s="146" t="str">
        <f>IF(B19="","",B19)</f>
        <v>伊予農業</v>
      </c>
      <c r="G16" s="146" t="str">
        <f>IF(B20="","",B20)</f>
        <v>奈良Ｂ</v>
      </c>
      <c r="H16" s="147" t="str">
        <f>IF(B21="","",B21)</f>
        <v>志度</v>
      </c>
      <c r="I16" s="334" t="s">
        <v>8</v>
      </c>
      <c r="J16" s="335"/>
      <c r="K16" s="94" t="s">
        <v>1</v>
      </c>
      <c r="L16" s="95" t="s">
        <v>2</v>
      </c>
      <c r="M16" s="31" t="s">
        <v>3</v>
      </c>
      <c r="N16" s="31" t="s">
        <v>7</v>
      </c>
      <c r="O16" s="31" t="s">
        <v>6</v>
      </c>
      <c r="P16" s="96" t="s">
        <v>0</v>
      </c>
    </row>
    <row r="17" spans="1:17" ht="30" customHeight="1">
      <c r="A17" s="83">
        <v>1</v>
      </c>
      <c r="B17" s="357" t="str">
        <f>IF('予選ﾘｰｸﾞ一覧'!D5="","",'予選ﾘｰｸﾞ一覧'!D5)</f>
        <v>青谷</v>
      </c>
      <c r="C17" s="358"/>
      <c r="D17" s="140"/>
      <c r="E17" s="84" t="s">
        <v>361</v>
      </c>
      <c r="F17" s="84" t="s">
        <v>361</v>
      </c>
      <c r="G17" s="84" t="s">
        <v>361</v>
      </c>
      <c r="H17" s="84" t="s">
        <v>361</v>
      </c>
      <c r="I17" s="336" t="str">
        <f>IF(SUM(L17:O17)=0,"/",L17+N17&amp;"/"&amp;M17+O17)</f>
        <v>/</v>
      </c>
      <c r="J17" s="337"/>
      <c r="K17" s="86">
        <f>IF(SUM(L17:O17)=0,"",L17*2+M17+N17*2)</f>
      </c>
      <c r="L17" s="87">
        <f>IF(LEFT(D17,1)&gt;RIGHT(D17,1),1,0)+IF(LEFT(E17,1)&gt;RIGHT(E17,1),1,0)+IF(LEFT(F17,1)&gt;RIGHT(F17,1),1,0)+IF(LEFT(G17,1)&gt;RIGHT(G17,1),1,0)+IF(LEFT(H17,1)&gt;RIGHT(H17,1),1,0)</f>
        <v>0</v>
      </c>
      <c r="M17" s="88">
        <f>IF(LEFT(D17,1)&lt;RIGHT(D17,1),1,0)+IF(LEFT(E17,1)&lt;RIGHT(E17,1),1,0)+IF(LEFT(F17,1)&lt;RIGHT(F17,1),1,0)+IF(LEFT(G17,1)&lt;RIGHT(G17,1),1,0)+IF(LEFT(H17,1)&lt;RIGHT(H17,1),1,0)</f>
        <v>0</v>
      </c>
      <c r="N17" s="89">
        <f>IF(LEFT(H17,1)="W",1,0)+IF(LEFT(G17,1)="W",1,0)+IF(LEFT(F17,1)="W",1,0)+IF(LEFT(E17,1)="W",1,0)+IF(LEFT(D17,1)="W",1,0)</f>
        <v>0</v>
      </c>
      <c r="O17" s="89">
        <f>IF(LEFT(H17,1)="L",1,0)+IF(LEFT(G17,1)="L",1,0)+IF(LEFT(F17,1)="L",1,0)+IF(LEFT(E17,1)="L",1,0)+IF(LEFT(D17,1)="L",1,0)</f>
        <v>0</v>
      </c>
      <c r="P17" s="90">
        <f>IF(SUM(L17:O17)=0,"",RANK(K17,K17:K21,0))</f>
      </c>
      <c r="Q17" s="3" t="str">
        <f>B17</f>
        <v>青谷</v>
      </c>
    </row>
    <row r="18" spans="1:17" ht="30" customHeight="1">
      <c r="A18" s="4">
        <v>2</v>
      </c>
      <c r="B18" s="351" t="str">
        <f>IF('予選ﾘｰｸﾞ一覧'!D7="","",'予選ﾘｰｸﾞ一覧'!D7)</f>
        <v>和歌山商</v>
      </c>
      <c r="C18" s="352"/>
      <c r="D18" s="141" t="str">
        <f>IF(LEFT(E17,1)="W","L W/O",IF(LEFT(E17,1)="L","W W/O",IF(E17="-","-",RIGHT(E17,1)&amp;"-"&amp;LEFT(E17,1))))</f>
        <v>-</v>
      </c>
      <c r="E18" s="12"/>
      <c r="F18" s="11" t="s">
        <v>362</v>
      </c>
      <c r="G18" s="11" t="s">
        <v>362</v>
      </c>
      <c r="H18" s="11" t="s">
        <v>362</v>
      </c>
      <c r="I18" s="338" t="str">
        <f>IF(SUM(L18:O18)=0,"/",L18+N18&amp;"/"&amp;M18+O18)</f>
        <v>/</v>
      </c>
      <c r="J18" s="339"/>
      <c r="K18" s="14">
        <f>IF(SUM(L18:O18)=0,"",L18*2+M18+N18*2)</f>
      </c>
      <c r="L18" s="19">
        <f>IF(LEFT(D18,1)&gt;RIGHT(D18,1),1,0)+IF(LEFT(E18,1)&gt;RIGHT(E18,1),1,0)+IF(LEFT(F18,1)&gt;RIGHT(F18,1),1,0)+IF(LEFT(G18,1)&gt;RIGHT(G18,1),1,0)+IF(LEFT(H18,1)&gt;RIGHT(H18,1),1,0)</f>
        <v>0</v>
      </c>
      <c r="M18" s="20">
        <f>IF(LEFT(D18,1)&lt;RIGHT(D18,1),1,0)+IF(LEFT(E18,1)&lt;RIGHT(E18,1),1,0)+IF(LEFT(F18,1)&lt;RIGHT(F18,1),1,0)+IF(LEFT(G18,1)&lt;RIGHT(G18,1),1,0)+IF(LEFT(H18,1)&lt;RIGHT(H18,1),1,0)</f>
        <v>0</v>
      </c>
      <c r="N18" s="21">
        <f>IF(LEFT(H18,1)="W",1,0)+IF(LEFT(G18,1)="W",1,0)+IF(LEFT(F18,1)="W",1,0)+IF(LEFT(E18,1)="W",1,0)+IF(LEFT(D18,1)="W",1,0)</f>
        <v>0</v>
      </c>
      <c r="O18" s="21">
        <f>IF(LEFT(H18,1)="L",1,0)+IF(LEFT(G18,1)="L",1,0)+IF(LEFT(F18,1)="L",1,0)+IF(LEFT(E18,1)="L",1,0)+IF(LEFT(D18,1)="L",1,0)</f>
        <v>0</v>
      </c>
      <c r="P18" s="15">
        <f>IF(SUM(L18:O18)=0,"",RANK(K18,K17:K21,0))</f>
      </c>
      <c r="Q18" s="3" t="str">
        <f>B18</f>
        <v>和歌山商</v>
      </c>
    </row>
    <row r="19" spans="1:17" ht="30" customHeight="1">
      <c r="A19" s="4">
        <v>3</v>
      </c>
      <c r="B19" s="351" t="str">
        <f>IF('予選ﾘｰｸﾞ一覧'!D9="","",'予選ﾘｰｸﾞ一覧'!D9)</f>
        <v>伊予農業</v>
      </c>
      <c r="C19" s="352"/>
      <c r="D19" s="141" t="str">
        <f>IF(LEFT(F17,1)="W","L W/O",IF(LEFT(F17,1)="L","W W/O",IF(F17="-","-",RIGHT(F17,1)&amp;"-"&amp;LEFT(F17,1))))</f>
        <v>-</v>
      </c>
      <c r="E19" s="142" t="str">
        <f>IF(LEFT(F18,1)="W","L W/O",IF(LEFT(F18,1)="L","W W/O",IF(F18="-","-",RIGHT(F18,1)&amp;"-"&amp;LEFT(F18,1))))</f>
        <v>-</v>
      </c>
      <c r="F19" s="12"/>
      <c r="G19" s="11" t="s">
        <v>362</v>
      </c>
      <c r="H19" s="11" t="s">
        <v>362</v>
      </c>
      <c r="I19" s="340" t="str">
        <f>IF(SUM(L19:O19)=0,"/",L19+N19&amp;"/"&amp;M19+O19)</f>
        <v>/</v>
      </c>
      <c r="J19" s="341"/>
      <c r="K19" s="14">
        <f>IF(SUM(L19:O19)=0,"",L19*2+M19+N19*2)</f>
      </c>
      <c r="L19" s="19">
        <f>IF(LEFT(D19,1)&gt;RIGHT(D19,1),1,0)+IF(LEFT(E19,1)&gt;RIGHT(E19,1),1,0)+IF(LEFT(F19,1)&gt;RIGHT(F19,1),1,0)+IF(LEFT(G19,1)&gt;RIGHT(G19,1),1,0)+IF(LEFT(H19,1)&gt;RIGHT(H19,1),1,0)</f>
        <v>0</v>
      </c>
      <c r="M19" s="20">
        <f>IF(LEFT(D19,1)&lt;RIGHT(D19,1),1,0)+IF(LEFT(E19,1)&lt;RIGHT(E19,1),1,0)+IF(LEFT(F19,1)&lt;RIGHT(F19,1),1,0)+IF(LEFT(G19,1)&lt;RIGHT(G19,1),1,0)+IF(LEFT(H19,1)&lt;RIGHT(H19,1),1,0)</f>
        <v>0</v>
      </c>
      <c r="N19" s="21">
        <f>IF(LEFT(H19,1)="W",1,0)+IF(LEFT(G19,1)="W",1,0)+IF(LEFT(F19,1)="W",1,0)+IF(LEFT(E19,1)="W",1,0)+IF(LEFT(D19,1)="W",1,0)</f>
        <v>0</v>
      </c>
      <c r="O19" s="21">
        <f>IF(LEFT(H19,1)="L",1,0)+IF(LEFT(G19,1)="L",1,0)+IF(LEFT(F19,1)="L",1,0)+IF(LEFT(E19,1)="L",1,0)+IF(LEFT(D19,1)="L",1,0)</f>
        <v>0</v>
      </c>
      <c r="P19" s="15">
        <f>IF(SUM(L19:O19)=0,"",RANK(K19,K17:K21,0))</f>
      </c>
      <c r="Q19" s="3" t="str">
        <f>B19</f>
        <v>伊予農業</v>
      </c>
    </row>
    <row r="20" spans="1:17" ht="30" customHeight="1">
      <c r="A20" s="4">
        <v>4</v>
      </c>
      <c r="B20" s="351" t="str">
        <f>IF('予選ﾘｰｸﾞ一覧'!D11="","",'予選ﾘｰｸﾞ一覧'!D11)</f>
        <v>奈良Ｂ</v>
      </c>
      <c r="C20" s="352"/>
      <c r="D20" s="141" t="str">
        <f>IF(LEFT(G17,1)="W","L W/O",IF(LEFT(G17,1)="L","W W/O",IF(G17="-","-",RIGHT(G17,1)&amp;"-"&amp;LEFT(G17,1))))</f>
        <v>-</v>
      </c>
      <c r="E20" s="142" t="str">
        <f>IF(LEFT(G18,1)="W","L W/O",IF(LEFT(G18,1)="L","W W/O",IF(G18="-","-",RIGHT(G18,1)&amp;"-"&amp;LEFT(G18,1))))</f>
        <v>-</v>
      </c>
      <c r="F20" s="142" t="str">
        <f>IF(LEFT(G19,1)="W","L W/O",IF(LEFT(G19,1)="L","W W/O",IF(G19="-","-",RIGHT(G19,1)&amp;"-"&amp;LEFT(G19,1))))</f>
        <v>-</v>
      </c>
      <c r="G20" s="12"/>
      <c r="H20" s="11" t="s">
        <v>362</v>
      </c>
      <c r="I20" s="340" t="str">
        <f>IF(SUM(L20:O20)=0,"/",L20+N20&amp;"/"&amp;M20+O20)</f>
        <v>/</v>
      </c>
      <c r="J20" s="341"/>
      <c r="K20" s="14">
        <f>IF(SUM(L20:O20)=0,"",L20*2+M20+N20*2)</f>
      </c>
      <c r="L20" s="19">
        <f>IF(LEFT(D20,1)&gt;RIGHT(D20,1),1,0)+IF(LEFT(E20,1)&gt;RIGHT(E20,1),1,0)+IF(LEFT(F20,1)&gt;RIGHT(F20,1),1,0)+IF(LEFT(G20,1)&gt;RIGHT(G20,1),1,0)+IF(LEFT(H20,1)&gt;RIGHT(H20,1),1,0)</f>
        <v>0</v>
      </c>
      <c r="M20" s="20">
        <f>IF(LEFT(D20,1)&lt;RIGHT(D20,1),1,0)+IF(LEFT(E20,1)&lt;RIGHT(E20,1),1,0)+IF(LEFT(F20,1)&lt;RIGHT(F20,1),1,0)+IF(LEFT(G20,1)&lt;RIGHT(G20,1),1,0)+IF(LEFT(H20,1)&lt;RIGHT(H20,1),1,0)</f>
        <v>0</v>
      </c>
      <c r="N20" s="21">
        <f>IF(LEFT(H20,1)="W",1,0)+IF(LEFT(G20,1)="W",1,0)+IF(LEFT(F20,1)="W",1,0)+IF(LEFT(E20,1)="W",1,0)+IF(LEFT(D20,1)="W",1,0)</f>
        <v>0</v>
      </c>
      <c r="O20" s="21">
        <f>IF(LEFT(H20,1)="L",1,0)+IF(LEFT(G20,1)="L",1,0)+IF(LEFT(F20,1)="L",1,0)+IF(LEFT(E20,1)="L",1,0)+IF(LEFT(D20,1)="L",1,0)</f>
        <v>0</v>
      </c>
      <c r="P20" s="15">
        <f>IF(SUM(L20:O20)=0,"",RANK(K20,K17:K21,0))</f>
      </c>
      <c r="Q20" s="3" t="str">
        <f>B20</f>
        <v>奈良Ｂ</v>
      </c>
    </row>
    <row r="21" spans="1:17" ht="30" customHeight="1" thickBot="1">
      <c r="A21" s="5">
        <v>5</v>
      </c>
      <c r="B21" s="355" t="str">
        <f>IF('予選ﾘｰｸﾞ一覧'!D13="","",'予選ﾘｰｸﾞ一覧'!D13)</f>
        <v>志度</v>
      </c>
      <c r="C21" s="356"/>
      <c r="D21" s="143" t="str">
        <f>IF(LEFT(H17,1)="W","L W/O",IF(LEFT(H17,1)="L","W W/O",IF(H17="-","-",RIGHT(H17,1)&amp;"-"&amp;LEFT(H17,1))))</f>
        <v>-</v>
      </c>
      <c r="E21" s="144" t="str">
        <f>IF(LEFT(H18,1)="W","L W/O",IF(LEFT(H18,1)="L","W W/O",IF(H18="-","-",RIGHT(H18,1)&amp;"-"&amp;LEFT(H18,1))))</f>
        <v>-</v>
      </c>
      <c r="F21" s="144" t="str">
        <f>IF(LEFT(H19,1)="W","L W/O",IF(LEFT(H19,1)="L","W W/O",IF(H19="-","-",RIGHT(H19,1)&amp;"-"&amp;LEFT(H19,1))))</f>
        <v>-</v>
      </c>
      <c r="G21" s="144" t="str">
        <f>IF(LEFT(H20,1)="W","L W/O",IF(LEFT(H20,1)="L","W W/O",IF(H20="-","-",RIGHT(H20,1)&amp;"-"&amp;LEFT(H20,1))))</f>
        <v>-</v>
      </c>
      <c r="H21" s="13"/>
      <c r="I21" s="332" t="str">
        <f>IF(SUM(L21:O21)=0,"/",L21+N21&amp;"/"&amp;M21+O21)</f>
        <v>/</v>
      </c>
      <c r="J21" s="333"/>
      <c r="K21" s="16">
        <f>IF(SUM(L21:O21)=0,"",L21*2+M21+N21*2)</f>
      </c>
      <c r="L21" s="23">
        <f>IF(LEFT(D21,1)&gt;RIGHT(D21,1),1,0)+IF(LEFT(E21,1)&gt;RIGHT(E21,1),1,0)+IF(LEFT(F21,1)&gt;RIGHT(F21,1),1,0)+IF(LEFT(G21,1)&gt;RIGHT(G21,1),1,0)+IF(LEFT(H21,1)&gt;RIGHT(H21,1),1,0)</f>
        <v>0</v>
      </c>
      <c r="M21" s="24">
        <f>IF(LEFT(D21,1)&lt;RIGHT(D21,1),1,0)+IF(LEFT(E21,1)&lt;RIGHT(E21,1),1,0)+IF(LEFT(F21,1)&lt;RIGHT(F21,1),1,0)+IF(LEFT(G21,1)&lt;RIGHT(G21,1),1,0)+IF(LEFT(H21,1)&lt;RIGHT(H21,1),1,0)</f>
        <v>0</v>
      </c>
      <c r="N21" s="25">
        <f>IF(LEFT(H21,1)="W",1,0)+IF(LEFT(G21,1)="W",1,0)+IF(LEFT(F21,1)="W",1,0)+IF(LEFT(E21,1)="W",1,0)+IF(LEFT(D21,1)="W",1,0)</f>
        <v>0</v>
      </c>
      <c r="O21" s="25">
        <f>IF(LEFT(H21,1)="L",1,0)+IF(LEFT(G21,1)="L",1,0)+IF(LEFT(F21,1)="L",1,0)+IF(LEFT(E21,1)="L",1,0)+IF(LEFT(D21,1)="L",1,0)</f>
        <v>0</v>
      </c>
      <c r="P21" s="17">
        <f>IF(SUM(L21:O21)=0,"",RANK(K21,K17:K21,0))</f>
      </c>
      <c r="Q21" s="3" t="str">
        <f>B21</f>
        <v>志度</v>
      </c>
    </row>
    <row r="22" spans="1:16" ht="30" customHeight="1" thickBot="1">
      <c r="A22" s="6"/>
      <c r="B22" s="44"/>
      <c r="C22" s="44"/>
      <c r="D22" s="275"/>
      <c r="E22" s="37"/>
      <c r="F22" s="37"/>
      <c r="G22" s="37"/>
      <c r="H22" s="37"/>
      <c r="I22" s="6"/>
      <c r="J22" s="6"/>
      <c r="K22" s="6"/>
      <c r="L22" s="7"/>
      <c r="M22" s="7"/>
      <c r="N22" s="7"/>
      <c r="O22" s="7"/>
      <c r="P22" s="6"/>
    </row>
    <row r="23" spans="1:16" ht="30" customHeight="1" thickBot="1">
      <c r="A23" s="6"/>
      <c r="B23" s="44"/>
      <c r="C23" s="44"/>
      <c r="D23" s="129" t="s">
        <v>265</v>
      </c>
      <c r="E23" s="130" t="s">
        <v>266</v>
      </c>
      <c r="F23" s="130" t="s">
        <v>267</v>
      </c>
      <c r="G23" s="130" t="s">
        <v>268</v>
      </c>
      <c r="H23" s="256" t="s">
        <v>269</v>
      </c>
      <c r="I23" s="6"/>
      <c r="J23" s="6"/>
      <c r="K23" s="6"/>
      <c r="L23" s="7"/>
      <c r="M23" s="7"/>
      <c r="N23" s="7"/>
      <c r="O23" s="7"/>
      <c r="P23" s="6"/>
    </row>
    <row r="24" spans="2:16" ht="30" customHeight="1">
      <c r="B24" s="359" t="s">
        <v>277</v>
      </c>
      <c r="C24" s="360"/>
      <c r="D24" s="172" t="s">
        <v>80</v>
      </c>
      <c r="E24" s="124" t="s">
        <v>81</v>
      </c>
      <c r="F24" s="124" t="s">
        <v>82</v>
      </c>
      <c r="G24" s="124" t="s">
        <v>83</v>
      </c>
      <c r="H24" s="257" t="s">
        <v>84</v>
      </c>
      <c r="I24" s="8"/>
      <c r="J24" s="259"/>
      <c r="K24" s="259"/>
      <c r="L24" s="259"/>
      <c r="M24" s="259"/>
      <c r="N24" s="259"/>
      <c r="O24" s="259"/>
      <c r="P24" s="259"/>
    </row>
    <row r="25" spans="2:16" ht="30" customHeight="1" thickBot="1">
      <c r="B25" s="349" t="s">
        <v>278</v>
      </c>
      <c r="C25" s="350"/>
      <c r="D25" s="128" t="s">
        <v>133</v>
      </c>
      <c r="E25" s="125" t="s">
        <v>83</v>
      </c>
      <c r="F25" s="125" t="s">
        <v>134</v>
      </c>
      <c r="G25" s="189" t="s">
        <v>90</v>
      </c>
      <c r="H25" s="126" t="s">
        <v>90</v>
      </c>
      <c r="I25" s="344" t="s">
        <v>330</v>
      </c>
      <c r="J25" s="345"/>
      <c r="K25" s="345"/>
      <c r="L25" s="345"/>
      <c r="M25" s="345"/>
      <c r="N25" s="345"/>
      <c r="O25" s="345"/>
      <c r="P25" s="345"/>
    </row>
    <row r="26" spans="9:16" ht="30" customHeight="1">
      <c r="I26" s="8"/>
      <c r="J26" s="8"/>
      <c r="K26" s="8"/>
      <c r="L26" s="8"/>
      <c r="M26" s="8"/>
      <c r="N26" s="8"/>
      <c r="O26" s="8"/>
      <c r="P26" s="8"/>
    </row>
    <row r="27" ht="30" customHeight="1">
      <c r="B27" s="8"/>
    </row>
    <row r="28" ht="30" customHeight="1">
      <c r="B28" s="8"/>
    </row>
  </sheetData>
  <sheetProtection/>
  <mergeCells count="41">
    <mergeCell ref="A2:B2"/>
    <mergeCell ref="B4:C4"/>
    <mergeCell ref="B7:C7"/>
    <mergeCell ref="B3:C3"/>
    <mergeCell ref="B6:C6"/>
    <mergeCell ref="B5:C5"/>
    <mergeCell ref="B10:C10"/>
    <mergeCell ref="B19:C19"/>
    <mergeCell ref="B24:C24"/>
    <mergeCell ref="B20:C20"/>
    <mergeCell ref="B14:C14"/>
    <mergeCell ref="A16:B16"/>
    <mergeCell ref="A1:B1"/>
    <mergeCell ref="C1:D1"/>
    <mergeCell ref="B25:C25"/>
    <mergeCell ref="B11:C11"/>
    <mergeCell ref="B13:C13"/>
    <mergeCell ref="A9:B9"/>
    <mergeCell ref="B12:C12"/>
    <mergeCell ref="B21:C21"/>
    <mergeCell ref="B18:C18"/>
    <mergeCell ref="B17:C17"/>
    <mergeCell ref="I25:P25"/>
    <mergeCell ref="I2:J2"/>
    <mergeCell ref="I3:J3"/>
    <mergeCell ref="I4:J4"/>
    <mergeCell ref="I5:J5"/>
    <mergeCell ref="I6:J6"/>
    <mergeCell ref="I7:J7"/>
    <mergeCell ref="I9:J9"/>
    <mergeCell ref="I10:J10"/>
    <mergeCell ref="I11:J11"/>
    <mergeCell ref="I12:J12"/>
    <mergeCell ref="I13:J13"/>
    <mergeCell ref="I14:J14"/>
    <mergeCell ref="I20:J20"/>
    <mergeCell ref="I21:J21"/>
    <mergeCell ref="I16:J16"/>
    <mergeCell ref="I17:J17"/>
    <mergeCell ref="I18:J18"/>
    <mergeCell ref="I19:J19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明朝,標準"－6－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Q28"/>
  <sheetViews>
    <sheetView view="pageBreakPreview" zoomScale="60" workbookViewId="0" topLeftCell="A9">
      <selection activeCell="I25" sqref="I25"/>
    </sheetView>
  </sheetViews>
  <sheetFormatPr defaultColWidth="9.00390625" defaultRowHeight="25.5" customHeight="1"/>
  <cols>
    <col min="1" max="2" width="4.625" style="3" customWidth="1"/>
    <col min="3" max="3" width="10.625" style="3" customWidth="1"/>
    <col min="4" max="8" width="10.75390625" style="3" customWidth="1"/>
    <col min="9" max="11" width="5.375" style="3" customWidth="1"/>
    <col min="12" max="13" width="7.00390625" style="3" hidden="1" customWidth="1"/>
    <col min="14" max="15" width="7.125" style="3" hidden="1" customWidth="1"/>
    <col min="16" max="16" width="5.375" style="3" customWidth="1"/>
    <col min="17" max="16384" width="9.00390625" style="3" customWidth="1"/>
  </cols>
  <sheetData>
    <row r="1" spans="1:16" s="1" customFormat="1" ht="30" customHeight="1" thickBot="1">
      <c r="A1" s="362" t="s">
        <v>4</v>
      </c>
      <c r="B1" s="362"/>
      <c r="C1" s="362" t="s">
        <v>14</v>
      </c>
      <c r="D1" s="362"/>
      <c r="E1" s="38" t="s">
        <v>15</v>
      </c>
      <c r="F1" s="127" t="s">
        <v>118</v>
      </c>
      <c r="G1" s="30"/>
      <c r="H1" s="30"/>
      <c r="I1" s="30"/>
      <c r="J1" s="30"/>
      <c r="K1" s="30"/>
      <c r="L1" s="3"/>
      <c r="M1" s="3"/>
      <c r="N1" s="3"/>
      <c r="O1" s="3"/>
      <c r="P1" s="3"/>
    </row>
    <row r="2" spans="1:16" ht="30" customHeight="1" thickBot="1">
      <c r="A2" s="353" t="s">
        <v>63</v>
      </c>
      <c r="B2" s="354"/>
      <c r="C2" s="102" t="s">
        <v>74</v>
      </c>
      <c r="D2" s="145" t="str">
        <f>IF(B3="","",B3)</f>
        <v>近江兄弟社</v>
      </c>
      <c r="E2" s="146" t="str">
        <f>IF(B4="","",B4)</f>
        <v>高松商業</v>
      </c>
      <c r="F2" s="146" t="str">
        <f>IF(B5="","",B5)</f>
        <v>倉敷青陵</v>
      </c>
      <c r="G2" s="146" t="str">
        <f>IF(B6="","",B6)</f>
        <v>郡山Ａ</v>
      </c>
      <c r="H2" s="147" t="str">
        <f>IF(B7="","",B7)</f>
        <v>松山商業Ｂ</v>
      </c>
      <c r="I2" s="334" t="s">
        <v>8</v>
      </c>
      <c r="J2" s="335"/>
      <c r="K2" s="94" t="s">
        <v>1</v>
      </c>
      <c r="L2" s="95" t="s">
        <v>2</v>
      </c>
      <c r="M2" s="31" t="s">
        <v>3</v>
      </c>
      <c r="N2" s="31" t="s">
        <v>7</v>
      </c>
      <c r="O2" s="31" t="s">
        <v>6</v>
      </c>
      <c r="P2" s="96" t="s">
        <v>0</v>
      </c>
    </row>
    <row r="3" spans="1:17" ht="30" customHeight="1">
      <c r="A3" s="83">
        <v>1</v>
      </c>
      <c r="B3" s="357" t="str">
        <f>IF('予選ﾘｰｸﾞ一覧'!E5="","",'予選ﾘｰｸﾞ一覧'!E5)</f>
        <v>近江兄弟社</v>
      </c>
      <c r="C3" s="358"/>
      <c r="D3" s="140"/>
      <c r="E3" s="84" t="s">
        <v>358</v>
      </c>
      <c r="F3" s="84" t="s">
        <v>358</v>
      </c>
      <c r="G3" s="84" t="s">
        <v>358</v>
      </c>
      <c r="H3" s="84" t="s">
        <v>358</v>
      </c>
      <c r="I3" s="336" t="str">
        <f>IF(SUM(L3:O3)=0,"/",L3+N3&amp;"/"&amp;M3+O3)</f>
        <v>/</v>
      </c>
      <c r="J3" s="337"/>
      <c r="K3" s="86">
        <f>IF(SUM(L3:O3)=0,"",L3*2+M3+N3*2)</f>
      </c>
      <c r="L3" s="87">
        <f>IF(LEFT(D3,1)&gt;RIGHT(D3,1),1,0)+IF(LEFT(E3,1)&gt;RIGHT(E3,1),1,0)+IF(LEFT(F3,1)&gt;RIGHT(F3,1),1,0)+IF(LEFT(G3,1)&gt;RIGHT(G3,1),1,0)+IF(LEFT(H3,1)&gt;RIGHT(H3,1),1,0)</f>
        <v>0</v>
      </c>
      <c r="M3" s="88">
        <f>IF(LEFT(D3,1)&lt;RIGHT(D3,1),1,0)+IF(LEFT(E3,1)&lt;RIGHT(E3,1),1,0)+IF(LEFT(F3,1)&lt;RIGHT(F3,1),1,0)+IF(LEFT(G3,1)&lt;RIGHT(G3,1),1,0)+IF(LEFT(H3,1)&lt;RIGHT(H3,1),1,0)</f>
        <v>0</v>
      </c>
      <c r="N3" s="89">
        <f>IF(LEFT(H3,1)="W",1,0)+IF(LEFT(G3,1)="W",1,0)+IF(LEFT(F3,1)="W",1,0)+IF(LEFT(E3,1)="W",1,0)+IF(LEFT(D3,1)="W",1,0)</f>
        <v>0</v>
      </c>
      <c r="O3" s="89">
        <f>IF(LEFT(H3,1)="L",1,0)+IF(LEFT(G3,1)="L",1,0)+IF(LEFT(F3,1)="L",1,0)+IF(LEFT(E3,1)="L",1,0)+IF(LEFT(D3,1)="L",1,0)</f>
        <v>0</v>
      </c>
      <c r="P3" s="90">
        <f>IF(SUM(L3:O3)=0,"",RANK(K3,K3:K7,0))</f>
      </c>
      <c r="Q3" s="3" t="str">
        <f>B3</f>
        <v>近江兄弟社</v>
      </c>
    </row>
    <row r="4" spans="1:17" s="8" customFormat="1" ht="30" customHeight="1">
      <c r="A4" s="4">
        <v>2</v>
      </c>
      <c r="B4" s="351" t="str">
        <f>IF('予選ﾘｰｸﾞ一覧'!E7="","",'予選ﾘｰｸﾞ一覧'!E7)</f>
        <v>高松商業</v>
      </c>
      <c r="C4" s="352"/>
      <c r="D4" s="141" t="str">
        <f>IF(LEFT(E3,1)="W","L W/O",IF(LEFT(E3,1)="L","W W/O",IF(E3="-","-",RIGHT(E3,1)&amp;"-"&amp;LEFT(E3,1))))</f>
        <v>-</v>
      </c>
      <c r="E4" s="12"/>
      <c r="F4" s="11" t="s">
        <v>358</v>
      </c>
      <c r="G4" s="11" t="s">
        <v>358</v>
      </c>
      <c r="H4" s="11" t="s">
        <v>358</v>
      </c>
      <c r="I4" s="338" t="str">
        <f>IF(SUM(L4:O4)=0,"/",L4+N4&amp;"/"&amp;M4+O4)</f>
        <v>/</v>
      </c>
      <c r="J4" s="339"/>
      <c r="K4" s="14">
        <f>IF(SUM(L4:O4)=0,"",L4*2+M4+N4*2)</f>
      </c>
      <c r="L4" s="19">
        <f>IF(LEFT(D4,1)&gt;RIGHT(D4,1),1,0)+IF(LEFT(E4,1)&gt;RIGHT(E4,1),1,0)+IF(LEFT(F4,1)&gt;RIGHT(F4,1),1,0)+IF(LEFT(G4,1)&gt;RIGHT(G4,1),1,0)+IF(LEFT(H4,1)&gt;RIGHT(H4,1),1,0)</f>
        <v>0</v>
      </c>
      <c r="M4" s="20">
        <f>IF(LEFT(D4,1)&lt;RIGHT(D4,1),1,0)+IF(LEFT(E4,1)&lt;RIGHT(E4,1),1,0)+IF(LEFT(F4,1)&lt;RIGHT(F4,1),1,0)+IF(LEFT(G4,1)&lt;RIGHT(G4,1),1,0)+IF(LEFT(H4,1)&lt;RIGHT(H4,1),1,0)</f>
        <v>0</v>
      </c>
      <c r="N4" s="21">
        <f>IF(LEFT(H4,1)="W",1,0)+IF(LEFT(G4,1)="W",1,0)+IF(LEFT(F4,1)="W",1,0)+IF(LEFT(E4,1)="W",1,0)+IF(LEFT(D4,1)="W",1,0)</f>
        <v>0</v>
      </c>
      <c r="O4" s="21">
        <f>IF(LEFT(H4,1)="L",1,0)+IF(LEFT(G4,1)="L",1,0)+IF(LEFT(F4,1)="L",1,0)+IF(LEFT(E4,1)="L",1,0)+IF(LEFT(D4,1)="L",1,0)</f>
        <v>0</v>
      </c>
      <c r="P4" s="15">
        <f>IF(SUM(L4:O4)=0,"",RANK(K4,K3:K7,0))</f>
      </c>
      <c r="Q4" s="3" t="str">
        <f>B4</f>
        <v>高松商業</v>
      </c>
    </row>
    <row r="5" spans="1:17" ht="30" customHeight="1">
      <c r="A5" s="4">
        <v>3</v>
      </c>
      <c r="B5" s="351" t="str">
        <f>IF('予選ﾘｰｸﾞ一覧'!E9="","",'予選ﾘｰｸﾞ一覧'!E9)</f>
        <v>倉敷青陵</v>
      </c>
      <c r="C5" s="361"/>
      <c r="D5" s="141" t="str">
        <f>IF(LEFT(F3,1)="W","L W/O",IF(LEFT(F3,1)="L","W W/O",IF(F3="-","-",RIGHT(F3,1)&amp;"-"&amp;LEFT(F3,1))))</f>
        <v>-</v>
      </c>
      <c r="E5" s="142" t="str">
        <f>IF(LEFT(F4,1)="W","L W/O",IF(LEFT(F4,1)="L","W W/O",IF(F4="-","-",RIGHT(F4,1)&amp;"-"&amp;LEFT(F4,1))))</f>
        <v>-</v>
      </c>
      <c r="F5" s="12"/>
      <c r="G5" s="11" t="s">
        <v>358</v>
      </c>
      <c r="H5" s="11" t="s">
        <v>358</v>
      </c>
      <c r="I5" s="338" t="str">
        <f>IF(SUM(L5:O5)=0,"/",L5+N5&amp;"/"&amp;M5+O5)</f>
        <v>/</v>
      </c>
      <c r="J5" s="339"/>
      <c r="K5" s="14">
        <f>IF(SUM(L5:O5)=0,"",L5*2+M5+N5*2)</f>
      </c>
      <c r="L5" s="19">
        <f>IF(LEFT(D5,1)&gt;RIGHT(D5,1),1,0)+IF(LEFT(E5,1)&gt;RIGHT(E5,1),1,0)+IF(LEFT(F5,1)&gt;RIGHT(F5,1),1,0)+IF(LEFT(G5,1)&gt;RIGHT(G5,1),1,0)+IF(LEFT(H5,1)&gt;RIGHT(H5,1),1,0)</f>
        <v>0</v>
      </c>
      <c r="M5" s="20">
        <f>IF(LEFT(D5,1)&lt;RIGHT(D5,1),1,0)+IF(LEFT(E5,1)&lt;RIGHT(E5,1),1,0)+IF(LEFT(F5,1)&lt;RIGHT(F5,1),1,0)+IF(LEFT(G5,1)&lt;RIGHT(G5,1),1,0)+IF(LEFT(H5,1)&lt;RIGHT(H5,1),1,0)</f>
        <v>0</v>
      </c>
      <c r="N5" s="21">
        <f>IF(LEFT(H5,1)="W",1,0)+IF(LEFT(G5,1)="W",1,0)+IF(LEFT(F5,1)="W",1,0)+IF(LEFT(E5,1)="W",1,0)+IF(LEFT(D5,1)="W",1,0)</f>
        <v>0</v>
      </c>
      <c r="O5" s="21">
        <f>IF(LEFT(H5,1)="L",1,0)+IF(LEFT(G5,1)="L",1,0)+IF(LEFT(F5,1)="L",1,0)+IF(LEFT(E5,1)="L",1,0)+IF(LEFT(D5,1)="L",1,0)</f>
        <v>0</v>
      </c>
      <c r="P5" s="15">
        <f>IF(SUM(L5:O5)=0,"",RANK(K5,K3:K7,0))</f>
      </c>
      <c r="Q5" s="3" t="str">
        <f>B5</f>
        <v>倉敷青陵</v>
      </c>
    </row>
    <row r="6" spans="1:17" ht="30" customHeight="1">
      <c r="A6" s="4">
        <v>4</v>
      </c>
      <c r="B6" s="351" t="str">
        <f>IF('予選ﾘｰｸﾞ一覧'!E11="","",'予選ﾘｰｸﾞ一覧'!E11)</f>
        <v>郡山Ａ</v>
      </c>
      <c r="C6" s="361"/>
      <c r="D6" s="141" t="str">
        <f>IF(LEFT(G3,1)="W","L W/O",IF(LEFT(G3,1)="L","W W/O",IF(G3="-","-",RIGHT(G3,1)&amp;"-"&amp;LEFT(G3,1))))</f>
        <v>-</v>
      </c>
      <c r="E6" s="142" t="str">
        <f>IF(LEFT(G4,1)="W","L W/O",IF(LEFT(G4,1)="L","W W/O",IF(G4="-","-",RIGHT(G4,1)&amp;"-"&amp;LEFT(G4,1))))</f>
        <v>-</v>
      </c>
      <c r="F6" s="142" t="str">
        <f>IF(LEFT(G5,1)="W","L W/O",IF(LEFT(G5,1)="L","W W/O",IF(G5="-","-",RIGHT(G5,1)&amp;"-"&amp;LEFT(G5,1))))</f>
        <v>-</v>
      </c>
      <c r="G6" s="12"/>
      <c r="H6" s="11" t="s">
        <v>358</v>
      </c>
      <c r="I6" s="338" t="str">
        <f>IF(SUM(L6:O6)=0,"/",L6+N6&amp;"/"&amp;M6+O6)</f>
        <v>/</v>
      </c>
      <c r="J6" s="339"/>
      <c r="K6" s="14">
        <f>IF(SUM(L6:O6)=0,"",L6*2+M6+N6*2)</f>
      </c>
      <c r="L6" s="19">
        <f>IF(LEFT(D6,1)&gt;RIGHT(D6,1),1,0)+IF(LEFT(E6,1)&gt;RIGHT(E6,1),1,0)+IF(LEFT(F6,1)&gt;RIGHT(F6,1),1,0)+IF(LEFT(G6,1)&gt;RIGHT(G6,1),1,0)+IF(LEFT(H6,1)&gt;RIGHT(H6,1),1,0)</f>
        <v>0</v>
      </c>
      <c r="M6" s="20">
        <f>IF(LEFT(D6,1)&lt;RIGHT(D6,1),1,0)+IF(LEFT(E6,1)&lt;RIGHT(E6,1),1,0)+IF(LEFT(F6,1)&lt;RIGHT(F6,1),1,0)+IF(LEFT(G6,1)&lt;RIGHT(G6,1),1,0)+IF(LEFT(H6,1)&lt;RIGHT(H6,1),1,0)</f>
        <v>0</v>
      </c>
      <c r="N6" s="21">
        <f>IF(LEFT(H6,1)="W",1,0)+IF(LEFT(G6,1)="W",1,0)+IF(LEFT(F6,1)="W",1,0)+IF(LEFT(E6,1)="W",1,0)+IF(LEFT(D6,1)="W",1,0)</f>
        <v>0</v>
      </c>
      <c r="O6" s="21">
        <f>IF(LEFT(H6,1)="L",1,0)+IF(LEFT(G6,1)="L",1,0)+IF(LEFT(F6,1)="L",1,0)+IF(LEFT(E6,1)="L",1,0)+IF(LEFT(D6,1)="L",1,0)</f>
        <v>0</v>
      </c>
      <c r="P6" s="15">
        <f>IF(SUM(L6:O6)=0,"",RANK(K6,K3:K7,0))</f>
      </c>
      <c r="Q6" s="3" t="str">
        <f>B6</f>
        <v>郡山Ａ</v>
      </c>
    </row>
    <row r="7" spans="1:17" ht="30" customHeight="1" thickBot="1">
      <c r="A7" s="5">
        <v>5</v>
      </c>
      <c r="B7" s="355" t="str">
        <f>IF('予選ﾘｰｸﾞ一覧'!E13="","",'予選ﾘｰｸﾞ一覧'!E13)</f>
        <v>松山商業Ｂ</v>
      </c>
      <c r="C7" s="356"/>
      <c r="D7" s="143" t="str">
        <f>IF(LEFT(H3,1)="W","L W/O",IF(LEFT(H3,1)="L","W W/O",IF(H3="-","-",RIGHT(H3,1)&amp;"-"&amp;LEFT(H3,1))))</f>
        <v>-</v>
      </c>
      <c r="E7" s="144" t="str">
        <f>IF(LEFT(H4,1)="W","L W/O",IF(LEFT(H4,1)="L","W W/O",IF(H4="-","-",RIGHT(H4,1)&amp;"-"&amp;LEFT(H4,1))))</f>
        <v>-</v>
      </c>
      <c r="F7" s="144" t="str">
        <f>IF(LEFT(H5,1)="W","L W/O",IF(LEFT(H5,1)="L","W W/O",IF(H5="-","-",RIGHT(H5,1)&amp;"-"&amp;LEFT(H5,1))))</f>
        <v>-</v>
      </c>
      <c r="G7" s="144" t="str">
        <f>IF(LEFT(H6,1)="W","L W/O",IF(LEFT(H6,1)="L","W W/O",IF(H6="-","-",RIGHT(H6,1)&amp;"-"&amp;LEFT(H6,1))))</f>
        <v>-</v>
      </c>
      <c r="H7" s="13"/>
      <c r="I7" s="342" t="str">
        <f>IF(SUM(L7:O7)=0,"/",L7+N7&amp;"/"&amp;M7+O7)</f>
        <v>/</v>
      </c>
      <c r="J7" s="346"/>
      <c r="K7" s="16">
        <f>IF(SUM(L7:O7)=0,"",L7*2+M7+N7*2)</f>
      </c>
      <c r="L7" s="23">
        <f>IF(LEFT(D7,1)&gt;RIGHT(D7,1),1,0)+IF(LEFT(E7,1)&gt;RIGHT(E7,1),1,0)+IF(LEFT(F7,1)&gt;RIGHT(F7,1),1,0)+IF(LEFT(G7,1)&gt;RIGHT(G7,1),1,0)+IF(LEFT(H7,1)&gt;RIGHT(H7,1),1,0)</f>
        <v>0</v>
      </c>
      <c r="M7" s="246">
        <f>IF(LEFT(D7,1)&lt;RIGHT(D7,1),1,0)+IF(LEFT(E7,1)&lt;RIGHT(E7,1),1,0)+IF(LEFT(F7,1)&lt;RIGHT(F7,1),1,0)+IF(LEFT(G7,1)&lt;RIGHT(G7,1),1,0)+IF(LEFT(H7,1)&lt;RIGHT(H7,1),1,0)</f>
        <v>0</v>
      </c>
      <c r="N7" s="25">
        <f>IF(LEFT(H7,1)="W",1,0)+IF(LEFT(G7,1)="W",1,0)+IF(LEFT(F7,1)="W",1,0)+IF(LEFT(E7,1)="W",1,0)+IF(LEFT(D7,1)="W",1,0)</f>
        <v>0</v>
      </c>
      <c r="O7" s="25">
        <f>IF(LEFT(H7,1)="L",1,0)+IF(LEFT(G7,1)="L",1,0)+IF(LEFT(F7,1)="L",1,0)+IF(LEFT(E7,1)="L",1,0)+IF(LEFT(D7,1)="L",1,0)</f>
        <v>0</v>
      </c>
      <c r="P7" s="17">
        <f>IF(SUM(L7:O7)=0,"",RANK(K7,K3:K7,0))</f>
      </c>
      <c r="Q7" s="3" t="str">
        <f>B7</f>
        <v>松山商業Ｂ</v>
      </c>
    </row>
    <row r="8" spans="1:16" ht="30" customHeight="1" thickBot="1">
      <c r="A8" s="39"/>
      <c r="B8" s="40"/>
      <c r="C8" s="40"/>
      <c r="D8" s="41"/>
      <c r="E8" s="41"/>
      <c r="F8" s="41"/>
      <c r="G8" s="41"/>
      <c r="H8" s="41"/>
      <c r="I8" s="42"/>
      <c r="J8" s="276"/>
      <c r="K8" s="42"/>
      <c r="L8" s="43"/>
      <c r="M8" s="250"/>
      <c r="N8" s="43"/>
      <c r="O8" s="43"/>
      <c r="P8" s="9"/>
    </row>
    <row r="9" spans="1:17" ht="30" customHeight="1" thickBot="1">
      <c r="A9" s="353" t="s">
        <v>272</v>
      </c>
      <c r="B9" s="354"/>
      <c r="C9" s="102" t="s">
        <v>311</v>
      </c>
      <c r="D9" s="145" t="str">
        <f>IF(B10="","",B10)</f>
        <v>城南Ａ</v>
      </c>
      <c r="E9" s="146" t="str">
        <f>IF(B11="","",B11)</f>
        <v>大商学園</v>
      </c>
      <c r="F9" s="146" t="str">
        <f>IF(B12="","",B12)</f>
        <v>佐賀商業Ｂ</v>
      </c>
      <c r="G9" s="146" t="str">
        <f>IF(B13="","",B13)</f>
        <v>高松中央Ｂ</v>
      </c>
      <c r="H9" s="147" t="str">
        <f>IF(B14="","",B14)</f>
        <v>篠山産業</v>
      </c>
      <c r="I9" s="334" t="s">
        <v>8</v>
      </c>
      <c r="J9" s="335"/>
      <c r="K9" s="94" t="s">
        <v>1</v>
      </c>
      <c r="L9" s="95" t="s">
        <v>2</v>
      </c>
      <c r="M9" s="31" t="s">
        <v>3</v>
      </c>
      <c r="N9" s="31" t="s">
        <v>7</v>
      </c>
      <c r="O9" s="31" t="s">
        <v>6</v>
      </c>
      <c r="P9" s="96" t="s">
        <v>0</v>
      </c>
      <c r="Q9" s="8"/>
    </row>
    <row r="10" spans="1:17" ht="30" customHeight="1">
      <c r="A10" s="83">
        <v>1</v>
      </c>
      <c r="B10" s="357" t="str">
        <f>IF('予選ﾘｰｸﾞ一覧'!F5="","",'予選ﾘｰｸﾞ一覧'!F5)</f>
        <v>城南Ａ</v>
      </c>
      <c r="C10" s="358"/>
      <c r="D10" s="140"/>
      <c r="E10" s="84" t="s">
        <v>358</v>
      </c>
      <c r="F10" s="84" t="s">
        <v>358</v>
      </c>
      <c r="G10" s="84" t="s">
        <v>358</v>
      </c>
      <c r="H10" s="84" t="s">
        <v>358</v>
      </c>
      <c r="I10" s="347" t="str">
        <f>IF(SUM(L10:O10)=0,"/",L10+N10&amp;"/"&amp;M10+O10)</f>
        <v>/</v>
      </c>
      <c r="J10" s="337"/>
      <c r="K10" s="264">
        <f>IF(SUM(L10:O10)=0,"",L10*2+M10+N10*2)</f>
      </c>
      <c r="L10" s="265">
        <f>IF(LEFT(D10,1)&gt;RIGHT(D10,1),1,0)+IF(LEFT(E10,1)&gt;RIGHT(E10,1),1,0)+IF(LEFT(F10,1)&gt;RIGHT(F10,1),1,0)+IF(LEFT(G10,1)&gt;RIGHT(G10,1),1,0)+IF(LEFT(H10,1)&gt;RIGHT(H10,1),1,0)</f>
        <v>0</v>
      </c>
      <c r="M10" s="267">
        <f>IF(LEFT(D10,1)&lt;RIGHT(D10,1),1,0)+IF(LEFT(E10,1)&lt;RIGHT(E10,1),1,0)+IF(LEFT(F10,1)&lt;RIGHT(F10,1),1,0)+IF(LEFT(G10,1)&lt;RIGHT(G10,1),1,0)+IF(LEFT(H10,1)&lt;RIGHT(H10,1),1,0)</f>
        <v>0</v>
      </c>
      <c r="N10" s="268">
        <f>IF(LEFT(H10,1)="W",1,0)+IF(LEFT(G10,1)="W",1,0)+IF(LEFT(F10,1)="W",1,0)+IF(LEFT(E10,1)="W",1,0)+IF(LEFT(D10,1)="W",1,0)</f>
        <v>0</v>
      </c>
      <c r="O10" s="268">
        <f>IF(LEFT(H10,1)="L",1,0)+IF(LEFT(G10,1)="L",1,0)+IF(LEFT(F10,1)="L",1,0)+IF(LEFT(E10,1)="L",1,0)+IF(LEFT(D10,1)="L",1,0)</f>
        <v>0</v>
      </c>
      <c r="P10" s="269">
        <f>IF(SUM(L10:O10)=0,"",RANK(K10,$K$10:$O$14,0))</f>
      </c>
      <c r="Q10" s="8" t="str">
        <f>B10</f>
        <v>城南Ａ</v>
      </c>
    </row>
    <row r="11" spans="1:17" s="8" customFormat="1" ht="30" customHeight="1">
      <c r="A11" s="4">
        <v>2</v>
      </c>
      <c r="B11" s="351" t="str">
        <f>IF('予選ﾘｰｸﾞ一覧'!F7="","",'予選ﾘｰｸﾞ一覧'!F7)</f>
        <v>大商学園</v>
      </c>
      <c r="C11" s="352"/>
      <c r="D11" s="141" t="str">
        <f>IF(LEFT(E10,1)="W","L W/O",IF(LEFT(E10,1)="L","W W/O",IF(E10="-","-",RIGHT(E10,1)&amp;"-"&amp;LEFT(E10,1))))</f>
        <v>-</v>
      </c>
      <c r="E11" s="12"/>
      <c r="F11" s="11" t="s">
        <v>358</v>
      </c>
      <c r="G11" s="11" t="s">
        <v>358</v>
      </c>
      <c r="H11" s="11" t="s">
        <v>358</v>
      </c>
      <c r="I11" s="340" t="str">
        <f>IF(SUM(L11:O11)=0,"/",L11+N11&amp;"/"&amp;M11+O11)</f>
        <v>/</v>
      </c>
      <c r="J11" s="341"/>
      <c r="K11" s="271">
        <f>IF(SUM(L11:O11)=0,"",L11*2+M11+N11*2)</f>
      </c>
      <c r="L11" s="19">
        <f>IF(LEFT(D11,1)&gt;RIGHT(D11,1),1,0)+IF(LEFT(E11,1)&gt;RIGHT(E11,1),1,0)+IF(LEFT(F11,1)&gt;RIGHT(F11,1),1,0)+IF(LEFT(G11,1)&gt;RIGHT(G11,1),1,0)+IF(LEFT(H11,1)&gt;RIGHT(H11,1),1,0)</f>
        <v>0</v>
      </c>
      <c r="M11" s="20">
        <f>IF(LEFT(D11,1)&lt;RIGHT(D11,1),1,0)+IF(LEFT(E11,1)&lt;RIGHT(E11,1),1,0)+IF(LEFT(F11,1)&lt;RIGHT(F11,1),1,0)+IF(LEFT(G11,1)&lt;RIGHT(G11,1),1,0)+IF(LEFT(H11,1)&lt;RIGHT(H11,1),1,0)</f>
        <v>0</v>
      </c>
      <c r="N11" s="21">
        <f>IF(LEFT(H11,1)="W",1,0)+IF(LEFT(G11,1)="W",1,0)+IF(LEFT(F11,1)="W",1,0)+IF(LEFT(E11,1)="W",1,0)+IF(LEFT(D11,1)="W",1,0)</f>
        <v>0</v>
      </c>
      <c r="O11" s="21">
        <f>IF(LEFT(H11,1)="L",1,0)+IF(LEFT(G11,1)="L",1,0)+IF(LEFT(F11,1)="L",1,0)+IF(LEFT(E11,1)="L",1,0)+IF(LEFT(D11,1)="L",1,0)</f>
        <v>0</v>
      </c>
      <c r="P11" s="15">
        <f>IF(SUM(L11:O11)=0,"",RANK(K11,$K$10:$O$14,0))</f>
      </c>
      <c r="Q11" s="3" t="str">
        <f>B11</f>
        <v>大商学園</v>
      </c>
    </row>
    <row r="12" spans="1:17" ht="30" customHeight="1">
      <c r="A12" s="4">
        <v>3</v>
      </c>
      <c r="B12" s="351" t="str">
        <f>IF('予選ﾘｰｸﾞ一覧'!F9="","",'予選ﾘｰｸﾞ一覧'!F9)</f>
        <v>佐賀商業Ｂ</v>
      </c>
      <c r="C12" s="352"/>
      <c r="D12" s="141" t="str">
        <f>IF(LEFT(F10,1)="W","L W/O",IF(LEFT(F10,1)="L","W W/O",IF(F10="-","-",RIGHT(F10,1)&amp;"-"&amp;LEFT(F10,1))))</f>
        <v>-</v>
      </c>
      <c r="E12" s="142" t="str">
        <f>IF(LEFT(F11,1)="W","L W/O",IF(LEFT(F11,1)="L","W W/O",IF(F11="-","-",RIGHT(F11,1)&amp;"-"&amp;LEFT(F11,1))))</f>
        <v>-</v>
      </c>
      <c r="F12" s="12"/>
      <c r="G12" s="11" t="s">
        <v>358</v>
      </c>
      <c r="H12" s="11" t="s">
        <v>358</v>
      </c>
      <c r="I12" s="340" t="str">
        <f>IF(SUM(L12:O12)=0,"/",L12+N12&amp;"/"&amp;M12+O12)</f>
        <v>/</v>
      </c>
      <c r="J12" s="341"/>
      <c r="K12" s="271">
        <f>IF(SUM(L12:O12)=0,"",L12*2+M12+N12*2)</f>
      </c>
      <c r="L12" s="19">
        <f>IF(LEFT(D12,1)&gt;RIGHT(D12,1),1,0)+IF(LEFT(E12,1)&gt;RIGHT(E12,1),1,0)+IF(LEFT(F12,1)&gt;RIGHT(F12,1),1,0)+IF(LEFT(G12,1)&gt;RIGHT(G12,1),1,0)+IF(LEFT(H12,1)&gt;RIGHT(H12,1),1,0)</f>
        <v>0</v>
      </c>
      <c r="M12" s="20">
        <f>IF(LEFT(D12,1)&lt;RIGHT(D12,1),1,0)+IF(LEFT(E12,1)&lt;RIGHT(E12,1),1,0)+IF(LEFT(F12,1)&lt;RIGHT(F12,1),1,0)+IF(LEFT(G12,1)&lt;RIGHT(G12,1),1,0)+IF(LEFT(H12,1)&lt;RIGHT(H12,1),1,0)</f>
        <v>0</v>
      </c>
      <c r="N12" s="21">
        <f>IF(LEFT(H12,1)="W",1,0)+IF(LEFT(G12,1)="W",1,0)+IF(LEFT(F12,1)="W",1,0)+IF(LEFT(E12,1)="W",1,0)+IF(LEFT(D12,1)="W",1,0)</f>
        <v>0</v>
      </c>
      <c r="O12" s="21">
        <f>IF(LEFT(H12,1)="L",1,0)+IF(LEFT(G12,1)="L",1,0)+IF(LEFT(F12,1)="L",1,0)+IF(LEFT(E12,1)="L",1,0)+IF(LEFT(D12,1)="L",1,0)</f>
        <v>0</v>
      </c>
      <c r="P12" s="15">
        <f>IF(SUM(L12:O12)=0,"",RANK(K12,$K$10:$O$14,0))</f>
      </c>
      <c r="Q12" s="3" t="str">
        <f>B12</f>
        <v>佐賀商業Ｂ</v>
      </c>
    </row>
    <row r="13" spans="1:17" ht="30" customHeight="1">
      <c r="A13" s="4">
        <v>4</v>
      </c>
      <c r="B13" s="351" t="str">
        <f>IF('予選ﾘｰｸﾞ一覧'!F11="","",'予選ﾘｰｸﾞ一覧'!F11)</f>
        <v>高松中央Ｂ</v>
      </c>
      <c r="C13" s="352"/>
      <c r="D13" s="141" t="str">
        <f>IF(LEFT(G10,1)="W","L W/O",IF(LEFT(G10,1)="L","W W/O",IF(G10="-","-",RIGHT(G10,1)&amp;"-"&amp;LEFT(G10,1))))</f>
        <v>-</v>
      </c>
      <c r="E13" s="142" t="str">
        <f>IF(LEFT(G11,1)="W","L W/O",IF(LEFT(G11,1)="L","W W/O",IF(G11="-","-",RIGHT(G11,1)&amp;"-"&amp;LEFT(G11,1))))</f>
        <v>-</v>
      </c>
      <c r="F13" s="142" t="str">
        <f>IF(LEFT(G12,1)="W","L W/O",IF(LEFT(G12,1)="L","W W/O",IF(G12="-","-",RIGHT(G12,1)&amp;"-"&amp;LEFT(G12,1))))</f>
        <v>-</v>
      </c>
      <c r="G13" s="12"/>
      <c r="H13" s="11" t="s">
        <v>358</v>
      </c>
      <c r="I13" s="338" t="str">
        <f>IF(SUM(L13:O13)=0,"/",L13+N13&amp;"/"&amp;M13+O13)</f>
        <v>/</v>
      </c>
      <c r="J13" s="339"/>
      <c r="K13" s="14">
        <f>IF(SUM(L13:O13)=0,"",L13*2+M13+N13*2)</f>
      </c>
      <c r="L13" s="19">
        <f>IF(LEFT(D13,1)&gt;RIGHT(D13,1),1,0)+IF(LEFT(E13,1)&gt;RIGHT(E13,1),1,0)+IF(LEFT(F13,1)&gt;RIGHT(F13,1),1,0)+IF(LEFT(G13,1)&gt;RIGHT(G13,1),1,0)+IF(LEFT(H13,1)&gt;RIGHT(H13,1),1,0)</f>
        <v>0</v>
      </c>
      <c r="M13" s="20">
        <f>IF(LEFT(D13,1)&lt;RIGHT(D13,1),1,0)+IF(LEFT(E13,1)&lt;RIGHT(E13,1),1,0)+IF(LEFT(F13,1)&lt;RIGHT(F13,1),1,0)+IF(LEFT(G13,1)&lt;RIGHT(G13,1),1,0)+IF(LEFT(H13,1)&lt;RIGHT(H13,1),1,0)</f>
        <v>0</v>
      </c>
      <c r="N13" s="251">
        <f>IF(LEFT(H13,1)="W",1,0)+IF(LEFT(G13,1)="W",1,0)+IF(LEFT(F13,1)="W",1,0)+IF(LEFT(E13,1)="W",1,0)+IF(LEFT(D13,1)="W",1,0)</f>
        <v>0</v>
      </c>
      <c r="O13" s="251">
        <f>IF(LEFT(H13,1)="L",1,0)+IF(LEFT(G13,1)="L",1,0)+IF(LEFT(F13,1)="L",1,0)+IF(LEFT(E13,1)="L",1,0)+IF(LEFT(D13,1)="L",1,0)</f>
        <v>0</v>
      </c>
      <c r="P13" s="15">
        <f>IF(SUM(L13:O13)=0,"",RANK(K13,$K$10:$O$14,0))</f>
      </c>
      <c r="Q13" s="3" t="str">
        <f>B13</f>
        <v>高松中央Ｂ</v>
      </c>
    </row>
    <row r="14" spans="1:17" ht="30" customHeight="1" thickBot="1">
      <c r="A14" s="5">
        <v>5</v>
      </c>
      <c r="B14" s="355" t="str">
        <f>IF('予選ﾘｰｸﾞ一覧'!F13="","",'予選ﾘｰｸﾞ一覧'!F13)</f>
        <v>篠山産業</v>
      </c>
      <c r="C14" s="356"/>
      <c r="D14" s="143" t="str">
        <f>IF(LEFT(H10,1)="W","L W/O",IF(LEFT(H10,1)="L","W W/O",IF(H10="-","-",RIGHT(H10,1)&amp;"-"&amp;LEFT(H10,1))))</f>
        <v>-</v>
      </c>
      <c r="E14" s="144" t="str">
        <f>IF(LEFT(H11,1)="W","L W/O",IF(LEFT(H11,1)="L","W W/O",IF(H11="-","-",RIGHT(H11,1)&amp;"-"&amp;LEFT(H11,1))))</f>
        <v>-</v>
      </c>
      <c r="F14" s="144" t="str">
        <f>IF(LEFT(H12,1)="W","L W/O",IF(LEFT(H12,1)="L","W W/O",IF(H12="-","-",RIGHT(H12,1)&amp;"-"&amp;LEFT(H12,1))))</f>
        <v>-</v>
      </c>
      <c r="G14" s="144" t="str">
        <f>IF(LEFT(H13,1)="W","L W/O",IF(LEFT(H13,1)="L","W W/O",IF(H13="-","-",RIGHT(H13,1)&amp;"-"&amp;LEFT(H13,1))))</f>
        <v>-</v>
      </c>
      <c r="H14" s="13"/>
      <c r="I14" s="342" t="str">
        <f>IF(SUM(L14:O14)=0,"/",L14+N14&amp;"/"&amp;M14+O14)</f>
        <v>/</v>
      </c>
      <c r="J14" s="343"/>
      <c r="K14" s="16">
        <f>IF(SUM(L14:O14)=0,"",L14*2+M14+N14*2)</f>
      </c>
      <c r="L14" s="23">
        <f>IF(LEFT(D14,1)&gt;RIGHT(D14,1),1,0)+IF(LEFT(E14,1)&gt;RIGHT(E14,1),1,0)+IF(LEFT(F14,1)&gt;RIGHT(F14,1),1,0)+IF(LEFT(G14,1)&gt;RIGHT(G14,1),1,0)+IF(LEFT(H14,1)&gt;RIGHT(H14,1),1,0)</f>
        <v>0</v>
      </c>
      <c r="M14" s="24">
        <f>IF(LEFT(D14,1)&lt;RIGHT(D14,1),1,0)+IF(LEFT(E14,1)&lt;RIGHT(E14,1),1,0)+IF(LEFT(F14,1)&lt;RIGHT(F14,1),1,0)+IF(LEFT(G14,1)&lt;RIGHT(G14,1),1,0)+IF(LEFT(H14,1)&lt;RIGHT(H14,1),1,0)</f>
        <v>0</v>
      </c>
      <c r="N14" s="248">
        <f>IF(LEFT(H14,1)="W",1,0)+IF(LEFT(G14,1)="W",1,0)+IF(LEFT(F14,1)="W",1,0)+IF(LEFT(E14,1)="W",1,0)+IF(LEFT(D14,1)="W",1,0)</f>
        <v>0</v>
      </c>
      <c r="O14" s="248">
        <f>IF(LEFT(H14,1)="L",1,0)+IF(LEFT(G14,1)="L",1,0)+IF(LEFT(F14,1)="L",1,0)+IF(LEFT(E14,1)="L",1,0)+IF(LEFT(D14,1)="L",1,0)</f>
        <v>0</v>
      </c>
      <c r="P14" s="17">
        <f>IF(SUM(L14:O14)=0,"",RANK(K14,$K$10:$O$14,0))</f>
      </c>
      <c r="Q14" s="3" t="str">
        <f>B14</f>
        <v>篠山産業</v>
      </c>
    </row>
    <row r="15" spans="1:16" ht="30" customHeight="1" thickBot="1">
      <c r="A15" s="26"/>
      <c r="B15" s="32"/>
      <c r="C15" s="32"/>
      <c r="D15" s="34"/>
      <c r="E15" s="34"/>
      <c r="F15" s="34"/>
      <c r="G15" s="34"/>
      <c r="H15" s="34"/>
      <c r="I15" s="35"/>
      <c r="J15" s="35"/>
      <c r="K15" s="35"/>
      <c r="L15" s="36"/>
      <c r="M15" s="36"/>
      <c r="N15" s="36"/>
      <c r="O15" s="36"/>
      <c r="P15" s="9"/>
    </row>
    <row r="16" spans="1:17" ht="30" customHeight="1" thickBot="1">
      <c r="A16" s="353" t="s">
        <v>273</v>
      </c>
      <c r="B16" s="354"/>
      <c r="C16" s="102" t="s">
        <v>320</v>
      </c>
      <c r="D16" s="97" t="str">
        <f>IF(B17="","",B17)</f>
        <v>航空石川</v>
      </c>
      <c r="E16" s="91" t="str">
        <f>IF(B18="","",B18)</f>
        <v>徳島商業Ａ</v>
      </c>
      <c r="F16" s="91" t="str">
        <f>IF(B19="","",B19)</f>
        <v>坂出工業</v>
      </c>
      <c r="G16" s="91" t="str">
        <f>IF(B20="","",B20)</f>
        <v>奈良学園</v>
      </c>
      <c r="H16" s="93" t="s">
        <v>8</v>
      </c>
      <c r="I16" s="94" t="s">
        <v>1</v>
      </c>
      <c r="J16" s="96" t="s">
        <v>0</v>
      </c>
      <c r="L16" s="95" t="s">
        <v>2</v>
      </c>
      <c r="M16" s="31" t="s">
        <v>3</v>
      </c>
      <c r="N16" s="31" t="s">
        <v>7</v>
      </c>
      <c r="O16" s="100" t="s">
        <v>6</v>
      </c>
      <c r="Q16" s="6"/>
    </row>
    <row r="17" spans="1:17" s="8" customFormat="1" ht="30" customHeight="1">
      <c r="A17" s="83">
        <v>1</v>
      </c>
      <c r="B17" s="357" t="str">
        <f>IF('予選ﾘｰｸﾞ一覧'!G5="","",'予選ﾘｰｸﾞ一覧'!G5)</f>
        <v>航空石川</v>
      </c>
      <c r="C17" s="358"/>
      <c r="D17" s="140"/>
      <c r="E17" s="84" t="s">
        <v>358</v>
      </c>
      <c r="F17" s="84" t="s">
        <v>358</v>
      </c>
      <c r="G17" s="84" t="s">
        <v>358</v>
      </c>
      <c r="H17" s="148" t="str">
        <f>IF(SUM(L17:O17)=0,"/",L17+N17&amp;"/"&amp;M17+O17)</f>
        <v>/</v>
      </c>
      <c r="I17" s="86">
        <f>IF(SUM(L17:O17)=0,"",L17*2+M17+N17*2)</f>
      </c>
      <c r="J17" s="90">
        <f>IF(SUM(L17:O17)=0,"",RANK(I17,$I$17:$I$20,0))</f>
      </c>
      <c r="L17" s="87">
        <f>IF(LEFT(D17,1)&gt;RIGHT(D17,1),1,0)+IF(LEFT(E17,1)&gt;RIGHT(E17,1),1,0)+IF(LEFT(F17,1)&gt;RIGHT(F17,1),1,0)+IF(LEFT(G17,1)&gt;RIGHT(G17,1),1,0)</f>
        <v>0</v>
      </c>
      <c r="M17" s="88">
        <f>IF(LEFT(D17,1)&lt;RIGHT(D17,1),1,0)+IF(LEFT(E17,1)&lt;RIGHT(E17,1),1,0)+IF(LEFT(F17,1)&lt;RIGHT(F17,1),1,0)+IF(LEFT(G17,1)&lt;RIGHT(G17,1),1,0)</f>
        <v>0</v>
      </c>
      <c r="N17" s="89">
        <f>IF(LEFT(G17,1)="W",1,0)+IF(LEFT(F17,1)="W",1,0)+IF(LEFT(E17,1)="W",1,0)+IF(LEFT(D17,1)="W",1,0)</f>
        <v>0</v>
      </c>
      <c r="O17" s="101">
        <f>IF(LEFT(G17,1)="L",1,0)+IF(LEFT(F17,1)="L",1,0)+IF(LEFT(E17,1)="L",1,0)+IF(LEFT(D17,1)="L",1,0)</f>
        <v>0</v>
      </c>
      <c r="P17" s="183">
        <f>J17</f>
      </c>
      <c r="Q17" s="3" t="str">
        <f>B17</f>
        <v>航空石川</v>
      </c>
    </row>
    <row r="18" spans="1:17" ht="30" customHeight="1">
      <c r="A18" s="4">
        <v>2</v>
      </c>
      <c r="B18" s="351" t="str">
        <f>IF('予選ﾘｰｸﾞ一覧'!G7="","",'予選ﾘｰｸﾞ一覧'!G7)</f>
        <v>徳島商業Ａ</v>
      </c>
      <c r="C18" s="352"/>
      <c r="D18" s="141" t="str">
        <f>IF(LEFT(E17,1)="W","L W/O",IF(LEFT(E17,1)="L","W W/O",IF(E17="-","-",RIGHT(E17,1)&amp;"-"&amp;LEFT(E17,1))))</f>
        <v>-</v>
      </c>
      <c r="E18" s="12"/>
      <c r="F18" s="11" t="s">
        <v>358</v>
      </c>
      <c r="G18" s="11" t="s">
        <v>358</v>
      </c>
      <c r="H18" s="149" t="str">
        <f>IF(SUM(L18:O18)=0,"/",L18+N18&amp;"/"&amp;M18+O18)</f>
        <v>/</v>
      </c>
      <c r="I18" s="14">
        <f>IF(SUM(L18:O18)=0,"",L18*2+M18+N18*2)</f>
      </c>
      <c r="J18" s="15">
        <f>IF(SUM(L18:O18)=0,"",RANK(I18,$I$17:$I$20,0))</f>
      </c>
      <c r="L18" s="87">
        <f>IF(LEFT(D18,1)&gt;RIGHT(D18,1),1,0)+IF(LEFT(E18,1)&gt;RIGHT(E18,1),1,0)+IF(LEFT(F18,1)&gt;RIGHT(F18,1),1,0)+IF(LEFT(G18,1)&gt;RIGHT(G18,1),1,0)</f>
        <v>0</v>
      </c>
      <c r="M18" s="88">
        <f>IF(LEFT(D18,1)&lt;RIGHT(D18,1),1,0)+IF(LEFT(E18,1)&lt;RIGHT(E18,1),1,0)+IF(LEFT(F18,1)&lt;RIGHT(F18,1),1,0)+IF(LEFT(G18,1)&lt;RIGHT(G18,1),1,0)</f>
        <v>0</v>
      </c>
      <c r="N18" s="89">
        <f>IF(LEFT(G18,1)="W",1,0)+IF(LEFT(F18,1)="W",1,0)+IF(LEFT(E18,1)="W",1,0)+IF(LEFT(D18,1)="W",1,0)</f>
        <v>0</v>
      </c>
      <c r="O18" s="101">
        <f>IF(LEFT(G18,1)="L",1,0)+IF(LEFT(F18,1)="L",1,0)+IF(LEFT(E18,1)="L",1,0)+IF(LEFT(D18,1)="L",1,0)</f>
        <v>0</v>
      </c>
      <c r="P18" s="183">
        <f>J18</f>
      </c>
      <c r="Q18" s="3" t="str">
        <f>B18</f>
        <v>徳島商業Ａ</v>
      </c>
    </row>
    <row r="19" spans="1:17" ht="30" customHeight="1">
      <c r="A19" s="4">
        <v>3</v>
      </c>
      <c r="B19" s="351" t="str">
        <f>IF('予選ﾘｰｸﾞ一覧'!G9="","",'予選ﾘｰｸﾞ一覧'!G9)</f>
        <v>坂出工業</v>
      </c>
      <c r="C19" s="352"/>
      <c r="D19" s="141" t="str">
        <f>IF(LEFT(F17,1)="W","L W/O",IF(LEFT(F17,1)="L","W W/O",IF(F17="-","-",RIGHT(F17,1)&amp;"-"&amp;LEFT(F17,1))))</f>
        <v>-</v>
      </c>
      <c r="E19" s="142" t="str">
        <f>IF(LEFT(F18,1)="W","L W/O",IF(LEFT(F18,1)="L","W W/O",IF(F18="-","-",RIGHT(F18,1)&amp;"-"&amp;LEFT(F18,1))))</f>
        <v>-</v>
      </c>
      <c r="F19" s="12"/>
      <c r="G19" s="11" t="s">
        <v>358</v>
      </c>
      <c r="H19" s="150" t="str">
        <f>IF(SUM(L19:O19)=0,"/",L19+N19&amp;"/"&amp;M19+O19)</f>
        <v>/</v>
      </c>
      <c r="I19" s="271">
        <f>IF(SUM(L19:O19)=0,"",L19*2+M19+N19*2)</f>
      </c>
      <c r="J19" s="274">
        <f>IF(SUM(L19:O19)=0,"",RANK(I19,$I$17:$I$20,0))</f>
      </c>
      <c r="L19" s="87">
        <f>IF(LEFT(D19,1)&gt;RIGHT(D19,1),1,0)+IF(LEFT(E19,1)&gt;RIGHT(E19,1),1,0)+IF(LEFT(F19,1)&gt;RIGHT(F19,1),1,0)+IF(LEFT(G19,1)&gt;RIGHT(G19,1),1,0)</f>
        <v>0</v>
      </c>
      <c r="M19" s="88">
        <f>IF(LEFT(D19,1)&lt;RIGHT(D19,1),1,0)+IF(LEFT(E19,1)&lt;RIGHT(E19,1),1,0)+IF(LEFT(F19,1)&lt;RIGHT(F19,1),1,0)+IF(LEFT(G19,1)&lt;RIGHT(G19,1),1,0)</f>
        <v>0</v>
      </c>
      <c r="N19" s="89">
        <f>IF(LEFT(G19,1)="W",1,0)+IF(LEFT(F19,1)="W",1,0)+IF(LEFT(E19,1)="W",1,0)+IF(LEFT(D19,1)="W",1,0)</f>
        <v>0</v>
      </c>
      <c r="O19" s="101">
        <f>IF(LEFT(G19,1)="L",1,0)+IF(LEFT(F19,1)="L",1,0)+IF(LEFT(E19,1)="L",1,0)+IF(LEFT(D19,1)="L",1,0)</f>
        <v>0</v>
      </c>
      <c r="P19" s="183">
        <f>J19</f>
      </c>
      <c r="Q19" s="3" t="str">
        <f>B19</f>
        <v>坂出工業</v>
      </c>
    </row>
    <row r="20" spans="1:17" ht="30" customHeight="1" thickBot="1">
      <c r="A20" s="5">
        <v>4</v>
      </c>
      <c r="B20" s="355" t="str">
        <f>IF('予選ﾘｰｸﾞ一覧'!G11="","",'予選ﾘｰｸﾞ一覧'!G11)</f>
        <v>奈良学園</v>
      </c>
      <c r="C20" s="356"/>
      <c r="D20" s="143" t="str">
        <f>IF(LEFT(G17,1)="W","L W/O",IF(LEFT(G17,1)="L","W W/O",IF(G17="-","-",RIGHT(G17,1)&amp;"-"&amp;LEFT(G17,1))))</f>
        <v>-</v>
      </c>
      <c r="E20" s="144" t="str">
        <f>IF(LEFT(G18,1)="W","L W/O",IF(LEFT(G18,1)="L","W W/O",IF(G18="-","-",RIGHT(G18,1)&amp;"-"&amp;LEFT(G18,1))))</f>
        <v>-</v>
      </c>
      <c r="F20" s="144" t="str">
        <f>IF(LEFT(G19,1)="W","L W/O",IF(LEFT(G19,1)="L","W W/O",IF(G19="-","-",RIGHT(G19,1)&amp;"-"&amp;LEFT(G19,1))))</f>
        <v>-</v>
      </c>
      <c r="G20" s="13"/>
      <c r="H20" s="151" t="str">
        <f>IF(SUM(L20:O20)=0,"/",L20+N20&amp;"/"&amp;M20+O20)</f>
        <v>/</v>
      </c>
      <c r="I20" s="278">
        <f>IF(SUM(L20:O20)=0,"",L20*2+M20+N20*2)</f>
      </c>
      <c r="J20" s="279">
        <f>IF(SUM(L20:O20)=0,"",RANK(I20,$I$17:$I$20,0))</f>
      </c>
      <c r="L20" s="87">
        <f>IF(LEFT(D20,1)&gt;RIGHT(D20,1),1,0)+IF(LEFT(E20,1)&gt;RIGHT(E20,1),1,0)+IF(LEFT(F20,1)&gt;RIGHT(F20,1),1,0)+IF(LEFT(G20,1)&gt;RIGHT(G20,1),1,0)</f>
        <v>0</v>
      </c>
      <c r="M20" s="88">
        <f>IF(LEFT(D20,1)&lt;RIGHT(D20,1),1,0)+IF(LEFT(E20,1)&lt;RIGHT(E20,1),1,0)+IF(LEFT(F20,1)&lt;RIGHT(F20,1),1,0)+IF(LEFT(G20,1)&lt;RIGHT(G20,1),1,0)</f>
        <v>0</v>
      </c>
      <c r="N20" s="89">
        <f>IF(LEFT(G20,1)="W",1,0)+IF(LEFT(F20,1)="W",1,0)+IF(LEFT(E20,1)="W",1,0)+IF(LEFT(D20,1)="W",1,0)</f>
        <v>0</v>
      </c>
      <c r="O20" s="101">
        <f>IF(LEFT(G20,1)="L",1,0)+IF(LEFT(F20,1)="L",1,0)+IF(LEFT(E20,1)="L",1,0)+IF(LEFT(D20,1)="L",1,0)</f>
        <v>0</v>
      </c>
      <c r="P20" s="183">
        <f>J20</f>
      </c>
      <c r="Q20" s="3" t="str">
        <f>B20</f>
        <v>奈良学園</v>
      </c>
    </row>
    <row r="21" spans="1:16" ht="30" customHeight="1" thickBot="1">
      <c r="A21" s="26"/>
      <c r="B21" s="32"/>
      <c r="C21" s="32"/>
      <c r="D21" s="34"/>
      <c r="E21" s="34"/>
      <c r="F21" s="34"/>
      <c r="G21" s="34"/>
      <c r="H21" s="34"/>
      <c r="I21" s="261"/>
      <c r="J21" s="261"/>
      <c r="K21" s="35"/>
      <c r="L21" s="36"/>
      <c r="M21" s="36"/>
      <c r="N21" s="36"/>
      <c r="O21" s="36"/>
      <c r="P21" s="6"/>
    </row>
    <row r="22" spans="1:16" ht="30" customHeight="1">
      <c r="A22" s="363"/>
      <c r="B22" s="364"/>
      <c r="C22" s="369" t="s">
        <v>69</v>
      </c>
      <c r="D22" s="370"/>
      <c r="E22" s="371"/>
      <c r="F22" s="371"/>
      <c r="G22" s="371"/>
      <c r="H22" s="372"/>
      <c r="I22" s="185"/>
      <c r="J22" s="185"/>
      <c r="K22" s="8"/>
      <c r="L22" s="8"/>
      <c r="M22" s="8"/>
      <c r="N22" s="8"/>
      <c r="O22" s="8"/>
      <c r="P22" s="8"/>
    </row>
    <row r="23" spans="1:16" ht="30" customHeight="1" thickBot="1">
      <c r="A23" s="365"/>
      <c r="B23" s="366"/>
      <c r="C23" s="221" t="s">
        <v>119</v>
      </c>
      <c r="D23" s="222" t="s">
        <v>120</v>
      </c>
      <c r="E23" s="222" t="s">
        <v>121</v>
      </c>
      <c r="F23" s="222" t="s">
        <v>122</v>
      </c>
      <c r="G23" s="223" t="s">
        <v>123</v>
      </c>
      <c r="H23" s="224" t="s">
        <v>276</v>
      </c>
      <c r="I23" s="186"/>
      <c r="J23" s="186"/>
      <c r="K23" s="8"/>
      <c r="L23" s="8"/>
      <c r="M23" s="8"/>
      <c r="N23" s="8"/>
      <c r="O23" s="8"/>
      <c r="P23" s="8"/>
    </row>
    <row r="24" spans="1:16" ht="30" customHeight="1">
      <c r="A24" s="367">
        <v>1</v>
      </c>
      <c r="B24" s="368"/>
      <c r="C24" s="153" t="e">
        <f>VLOOKUP($A24,'男ABC'!$P$3:$Q$7,2,FALSE)</f>
        <v>#N/A</v>
      </c>
      <c r="D24" s="153" t="e">
        <f>VLOOKUP(A24,'男ABC'!$P$10:$Q$14,2,FALSE)</f>
        <v>#N/A</v>
      </c>
      <c r="E24" s="153" t="e">
        <f>VLOOKUP(A24,'男ABC'!$P$17:$Q$21,2,FALSE)</f>
        <v>#N/A</v>
      </c>
      <c r="F24" s="153" t="e">
        <f>VLOOKUP(A24,$P$3:$Q$7,2,FALSE)</f>
        <v>#N/A</v>
      </c>
      <c r="G24" s="164" t="e">
        <f>VLOOKUP(A24,$P$10:$Q$14,2,FALSE)</f>
        <v>#N/A</v>
      </c>
      <c r="H24" s="154" t="e">
        <f>VLOOKUP(A24,$P$17:$Q$20,2,FALSE)</f>
        <v>#N/A</v>
      </c>
      <c r="I24" s="187"/>
      <c r="J24" s="187"/>
      <c r="K24" s="8"/>
      <c r="L24" s="8"/>
      <c r="M24" s="8"/>
      <c r="N24" s="8"/>
      <c r="O24" s="8"/>
      <c r="P24" s="8"/>
    </row>
    <row r="25" spans="1:16" ht="30" customHeight="1">
      <c r="A25" s="373">
        <v>2</v>
      </c>
      <c r="B25" s="377"/>
      <c r="C25" s="156" t="e">
        <f>VLOOKUP($A25,'男ABC'!$P$3:$Q$7,2,FALSE)</f>
        <v>#N/A</v>
      </c>
      <c r="D25" s="156" t="e">
        <f>VLOOKUP(A25,'男ABC'!$P$10:$Q$14,2,FALSE)</f>
        <v>#N/A</v>
      </c>
      <c r="E25" s="156" t="e">
        <f>VLOOKUP(A25,'男ABC'!$P$17:$Q$21,2,FALSE)</f>
        <v>#N/A</v>
      </c>
      <c r="F25" s="156" t="e">
        <f>VLOOKUP(A25,$P$3:$Q$7,2,FALSE)</f>
        <v>#N/A</v>
      </c>
      <c r="G25" s="169" t="e">
        <f>VLOOKUP(A25,$P$10:$Q$14,2,FALSE)</f>
        <v>#N/A</v>
      </c>
      <c r="H25" s="157" t="e">
        <f>VLOOKUP(A25,$P$17:$Q$20,2,FALSE)</f>
        <v>#N/A</v>
      </c>
      <c r="I25" s="199"/>
      <c r="J25" s="200"/>
      <c r="K25" s="237"/>
      <c r="L25" s="237"/>
      <c r="M25" s="237"/>
      <c r="N25" s="237"/>
      <c r="O25" s="237"/>
      <c r="P25" s="237"/>
    </row>
    <row r="26" spans="1:16" ht="30" customHeight="1">
      <c r="A26" s="373">
        <v>3</v>
      </c>
      <c r="B26" s="377"/>
      <c r="C26" s="156" t="e">
        <f>VLOOKUP($A26,'男ABC'!$P$3:$Q$7,2,FALSE)</f>
        <v>#N/A</v>
      </c>
      <c r="D26" s="156" t="e">
        <f>VLOOKUP(A26,'男ABC'!$P$10:$Q$14,2,FALSE)</f>
        <v>#N/A</v>
      </c>
      <c r="E26" s="156" t="e">
        <f>VLOOKUP(A26,'男ABC'!$P$17:$Q$21,2,FALSE)</f>
        <v>#N/A</v>
      </c>
      <c r="F26" s="156" t="e">
        <f>VLOOKUP(A26,$P$3:$Q$7,2,FALSE)</f>
        <v>#N/A</v>
      </c>
      <c r="G26" s="169" t="e">
        <f>VLOOKUP(A26,$P$10:$Q$14,2,FALSE)</f>
        <v>#N/A</v>
      </c>
      <c r="H26" s="157" t="e">
        <f>VLOOKUP(A26,$P$17:$Q$20,2,FALSE)</f>
        <v>#N/A</v>
      </c>
      <c r="I26" s="187"/>
      <c r="J26" s="187"/>
      <c r="K26" s="8"/>
      <c r="L26" s="8"/>
      <c r="M26" s="8"/>
      <c r="N26" s="8"/>
      <c r="O26" s="8"/>
      <c r="P26" s="8"/>
    </row>
    <row r="27" spans="1:10" ht="30" customHeight="1" thickBot="1">
      <c r="A27" s="373">
        <v>4</v>
      </c>
      <c r="B27" s="374"/>
      <c r="C27" s="156" t="e">
        <f>VLOOKUP($A27,'男ABC'!$P$3:$Q$7,2,FALSE)</f>
        <v>#N/A</v>
      </c>
      <c r="D27" s="156" t="e">
        <f>VLOOKUP(A27,'男ABC'!$P$10:$Q$14,2,FALSE)</f>
        <v>#N/A</v>
      </c>
      <c r="E27" s="156" t="e">
        <f>VLOOKUP(A27,'男ABC'!$P$17:$Q$21,2,FALSE)</f>
        <v>#N/A</v>
      </c>
      <c r="F27" s="156" t="e">
        <f>VLOOKUP(A27,$P$3:$Q$7,2,FALSE)</f>
        <v>#N/A</v>
      </c>
      <c r="G27" s="169" t="e">
        <f>VLOOKUP(A27,$P$10:$Q$14,2,FALSE)</f>
        <v>#N/A</v>
      </c>
      <c r="H27" s="158" t="e">
        <f>VLOOKUP(A27,$P$17:$Q$20,2,FALSE)</f>
        <v>#N/A</v>
      </c>
      <c r="I27" s="187"/>
      <c r="J27" s="187"/>
    </row>
    <row r="28" spans="1:10" ht="30" customHeight="1" thickBot="1">
      <c r="A28" s="375">
        <v>5</v>
      </c>
      <c r="B28" s="376"/>
      <c r="C28" s="163" t="e">
        <f>VLOOKUP($A28,'男ABC'!$P$3:$Q$7,2,FALSE)</f>
        <v>#N/A</v>
      </c>
      <c r="D28" s="163" t="e">
        <f>VLOOKUP(A28,'男ABC'!$P$10:$Q$14,2,FALSE)</f>
        <v>#N/A</v>
      </c>
      <c r="E28" s="163" t="e">
        <f>VLOOKUP(A28,'男ABC'!$P$17:$Q$21,2,FALSE)</f>
        <v>#N/A</v>
      </c>
      <c r="F28" s="163" t="e">
        <f>VLOOKUP(A28,$P$3:$Q$7,2,FALSE)</f>
        <v>#N/A</v>
      </c>
      <c r="G28" s="184" t="e">
        <f>VLOOKUP(A28,$P$10:$Q$14,2,FALSE)</f>
        <v>#N/A</v>
      </c>
      <c r="H28" s="188"/>
      <c r="I28" s="187"/>
      <c r="J28" s="187"/>
    </row>
  </sheetData>
  <sheetProtection/>
  <mergeCells count="38">
    <mergeCell ref="A27:B27"/>
    <mergeCell ref="A28:B28"/>
    <mergeCell ref="A25:B25"/>
    <mergeCell ref="A26:B26"/>
    <mergeCell ref="A22:B23"/>
    <mergeCell ref="A24:B24"/>
    <mergeCell ref="C22:H22"/>
    <mergeCell ref="I11:J11"/>
    <mergeCell ref="I12:J12"/>
    <mergeCell ref="I13:J13"/>
    <mergeCell ref="I14:J14"/>
    <mergeCell ref="B20:C20"/>
    <mergeCell ref="B19:C19"/>
    <mergeCell ref="B14:C14"/>
    <mergeCell ref="I6:J6"/>
    <mergeCell ref="I7:J7"/>
    <mergeCell ref="I9:J9"/>
    <mergeCell ref="I10:J10"/>
    <mergeCell ref="I2:J2"/>
    <mergeCell ref="I3:J3"/>
    <mergeCell ref="I4:J4"/>
    <mergeCell ref="I5:J5"/>
    <mergeCell ref="A1:B1"/>
    <mergeCell ref="C1:D1"/>
    <mergeCell ref="B17:C17"/>
    <mergeCell ref="B18:C18"/>
    <mergeCell ref="A16:B16"/>
    <mergeCell ref="B11:C11"/>
    <mergeCell ref="B13:C13"/>
    <mergeCell ref="A9:B9"/>
    <mergeCell ref="B12:C12"/>
    <mergeCell ref="B10:C10"/>
    <mergeCell ref="A2:B2"/>
    <mergeCell ref="B4:C4"/>
    <mergeCell ref="B7:C7"/>
    <mergeCell ref="B3:C3"/>
    <mergeCell ref="B6:C6"/>
    <mergeCell ref="B5:C5"/>
  </mergeCells>
  <conditionalFormatting sqref="C24:I28">
    <cfRule type="expression" priority="1" dxfId="0" stopIfTrue="1">
      <formula>ISERROR(C24)=TRUE</formula>
    </cfRule>
  </conditionalFormatting>
  <dataValidations count="1">
    <dataValidation allowBlank="1" showInputMessage="1" showErrorMessage="1" imeMode="off" sqref="F11:G11 H11:H13 G12 E3:H3 F4:G4 H4:H6 G5 E10:H10 F18:G18 G19 E17:G17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明朝,標準"－7－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Q28"/>
  <sheetViews>
    <sheetView tabSelected="1" view="pageBreakPreview" zoomScale="60" zoomScaleNormal="85" workbookViewId="0" topLeftCell="A1">
      <selection activeCell="H29" sqref="H29"/>
    </sheetView>
  </sheetViews>
  <sheetFormatPr defaultColWidth="9.00390625" defaultRowHeight="25.5" customHeight="1"/>
  <cols>
    <col min="1" max="2" width="4.625" style="3" customWidth="1"/>
    <col min="3" max="3" width="10.625" style="3" customWidth="1"/>
    <col min="4" max="8" width="10.75390625" style="3" customWidth="1"/>
    <col min="9" max="11" width="5.375" style="3" customWidth="1"/>
    <col min="12" max="13" width="7.00390625" style="3" hidden="1" customWidth="1"/>
    <col min="14" max="15" width="7.125" style="3" hidden="1" customWidth="1"/>
    <col min="16" max="16" width="5.375" style="3" customWidth="1"/>
    <col min="17" max="16384" width="9.00390625" style="3" customWidth="1"/>
  </cols>
  <sheetData>
    <row r="1" spans="1:16" s="1" customFormat="1" ht="34.5" customHeight="1" thickBot="1">
      <c r="A1" s="348" t="s">
        <v>4</v>
      </c>
      <c r="B1" s="348"/>
      <c r="C1" s="348" t="s">
        <v>14</v>
      </c>
      <c r="D1" s="348"/>
      <c r="E1" s="181" t="s">
        <v>279</v>
      </c>
      <c r="F1" s="180" t="s">
        <v>125</v>
      </c>
      <c r="G1" s="182"/>
      <c r="H1" s="30"/>
      <c r="I1" s="30"/>
      <c r="J1" s="30"/>
      <c r="K1" s="30"/>
      <c r="L1" s="3"/>
      <c r="M1" s="3"/>
      <c r="N1" s="3"/>
      <c r="O1" s="3"/>
      <c r="P1" s="3"/>
    </row>
    <row r="2" spans="1:16" ht="34.5" customHeight="1" thickBot="1">
      <c r="A2" s="353" t="s">
        <v>280</v>
      </c>
      <c r="B2" s="354"/>
      <c r="C2" s="102" t="s">
        <v>313</v>
      </c>
      <c r="D2" s="145" t="str">
        <f>IF(B3="","",B3)</f>
        <v>奈良Ａ</v>
      </c>
      <c r="E2" s="146" t="str">
        <f>IF(B4="","",B4)</f>
        <v>観音寺一Ａ</v>
      </c>
      <c r="F2" s="146" t="str">
        <f>IF(B5="","",B5)</f>
        <v>岡山東商</v>
      </c>
      <c r="G2" s="146" t="str">
        <f>IF(B6="","",B6)</f>
        <v>草津東Ｂ</v>
      </c>
      <c r="H2" s="147" t="str">
        <f>IF(B7="","",B7)</f>
        <v>城南Ｂ</v>
      </c>
      <c r="I2" s="334" t="s">
        <v>8</v>
      </c>
      <c r="J2" s="335"/>
      <c r="K2" s="94" t="s">
        <v>1</v>
      </c>
      <c r="L2" s="95" t="s">
        <v>2</v>
      </c>
      <c r="M2" s="31" t="s">
        <v>3</v>
      </c>
      <c r="N2" s="31" t="s">
        <v>7</v>
      </c>
      <c r="O2" s="31" t="s">
        <v>6</v>
      </c>
      <c r="P2" s="96" t="s">
        <v>0</v>
      </c>
    </row>
    <row r="3" spans="1:17" ht="34.5" customHeight="1">
      <c r="A3" s="83">
        <v>1</v>
      </c>
      <c r="B3" s="357" t="str">
        <f>IF('予選ﾘｰｸﾞ一覧'!H5="","",'予選ﾘｰｸﾞ一覧'!H5)</f>
        <v>奈良Ａ</v>
      </c>
      <c r="C3" s="358"/>
      <c r="D3" s="140"/>
      <c r="E3" s="84" t="s">
        <v>362</v>
      </c>
      <c r="F3" s="84" t="s">
        <v>362</v>
      </c>
      <c r="G3" s="84" t="s">
        <v>362</v>
      </c>
      <c r="H3" s="84" t="s">
        <v>362</v>
      </c>
      <c r="I3" s="336" t="str">
        <f>IF(SUM(L3:O3)=0,"/",L3+N3&amp;"/"&amp;M3+O3)</f>
        <v>/</v>
      </c>
      <c r="J3" s="337"/>
      <c r="K3" s="86">
        <f>IF(SUM(L3:O3)=0,"",L3*2+M3+N3*2)</f>
      </c>
      <c r="L3" s="87">
        <f>IF(LEFT(D3,1)&gt;RIGHT(D3,1),1,0)+IF(LEFT(E3,1)&gt;RIGHT(E3,1),1,0)+IF(LEFT(F3,1)&gt;RIGHT(F3,1),1,0)+IF(LEFT(G3,1)&gt;RIGHT(G3,1),1,0)+IF(LEFT(H3,1)&gt;RIGHT(H3,1),1,0)</f>
        <v>0</v>
      </c>
      <c r="M3" s="88">
        <f>IF(LEFT(D3,1)&lt;RIGHT(D3,1),1,0)+IF(LEFT(E3,1)&lt;RIGHT(E3,1),1,0)+IF(LEFT(F3,1)&lt;RIGHT(F3,1),1,0)+IF(LEFT(G3,1)&lt;RIGHT(G3,1),1,0)+IF(LEFT(H3,1)&lt;RIGHT(H3,1),1,0)</f>
        <v>0</v>
      </c>
      <c r="N3" s="89">
        <f>IF(LEFT(H3,1)="W",1,0)+IF(LEFT(G3,1)="W",1,0)+IF(LEFT(F3,1)="W",1,0)+IF(LEFT(E3,1)="W",1,0)+IF(LEFT(D3,1)="W",1,0)</f>
        <v>0</v>
      </c>
      <c r="O3" s="89">
        <f>IF(LEFT(H3,1)="L",1,0)+IF(LEFT(G3,1)="L",1,0)+IF(LEFT(F3,1)="L",1,0)+IF(LEFT(E3,1)="L",1,0)+IF(LEFT(D3,1)="L",1,0)</f>
        <v>0</v>
      </c>
      <c r="P3" s="90">
        <f>IF(SUM(L3:O3)=0,"",RANK(K3,K3:K7,0))</f>
      </c>
      <c r="Q3" s="3" t="str">
        <f>B3</f>
        <v>奈良Ａ</v>
      </c>
    </row>
    <row r="4" spans="1:17" s="8" customFormat="1" ht="34.5" customHeight="1">
      <c r="A4" s="4">
        <v>2</v>
      </c>
      <c r="B4" s="351" t="str">
        <f>IF('予選ﾘｰｸﾞ一覧'!H7="","",'予選ﾘｰｸﾞ一覧'!H7)</f>
        <v>観音寺一Ａ</v>
      </c>
      <c r="C4" s="352"/>
      <c r="D4" s="141" t="str">
        <f>IF(LEFT(E3,1)="W","L W/O",IF(LEFT(E3,1)="L","W W/O",IF(E3="-","-",RIGHT(E3,1)&amp;"-"&amp;LEFT(E3,1))))</f>
        <v>-</v>
      </c>
      <c r="E4" s="12"/>
      <c r="F4" s="11" t="s">
        <v>363</v>
      </c>
      <c r="G4" s="11" t="s">
        <v>363</v>
      </c>
      <c r="H4" s="11" t="s">
        <v>363</v>
      </c>
      <c r="I4" s="338" t="str">
        <f>IF(SUM(L4:O4)=0,"/",L4+N4&amp;"/"&amp;M4+O4)</f>
        <v>/</v>
      </c>
      <c r="J4" s="339"/>
      <c r="K4" s="14">
        <f>IF(SUM(L4:O4)=0,"",L4*2+M4+N4*2)</f>
      </c>
      <c r="L4" s="19">
        <f>IF(LEFT(D4,1)&gt;RIGHT(D4,1),1,0)+IF(LEFT(E4,1)&gt;RIGHT(E4,1),1,0)+IF(LEFT(F4,1)&gt;RIGHT(F4,1),1,0)+IF(LEFT(G4,1)&gt;RIGHT(G4,1),1,0)+IF(LEFT(H4,1)&gt;RIGHT(H4,1),1,0)</f>
        <v>0</v>
      </c>
      <c r="M4" s="20">
        <f>IF(LEFT(D4,1)&lt;RIGHT(D4,1),1,0)+IF(LEFT(E4,1)&lt;RIGHT(E4,1),1,0)+IF(LEFT(F4,1)&lt;RIGHT(F4,1),1,0)+IF(LEFT(G4,1)&lt;RIGHT(G4,1),1,0)+IF(LEFT(H4,1)&lt;RIGHT(H4,1),1,0)</f>
        <v>0</v>
      </c>
      <c r="N4" s="21">
        <f>IF(LEFT(H4,1)="W",1,0)+IF(LEFT(G4,1)="W",1,0)+IF(LEFT(F4,1)="W",1,0)+IF(LEFT(E4,1)="W",1,0)+IF(LEFT(D4,1)="W",1,0)</f>
        <v>0</v>
      </c>
      <c r="O4" s="21">
        <f>IF(LEFT(H4,1)="L",1,0)+IF(LEFT(G4,1)="L",1,0)+IF(LEFT(F4,1)="L",1,0)+IF(LEFT(E4,1)="L",1,0)+IF(LEFT(D4,1)="L",1,0)</f>
        <v>0</v>
      </c>
      <c r="P4" s="15">
        <f>IF(SUM(L4:O4)=0,"",RANK(K4,K3:K7,0))</f>
      </c>
      <c r="Q4" s="3" t="str">
        <f>B4</f>
        <v>観音寺一Ａ</v>
      </c>
    </row>
    <row r="5" spans="1:17" ht="34.5" customHeight="1">
      <c r="A5" s="4">
        <v>3</v>
      </c>
      <c r="B5" s="351" t="str">
        <f>IF('予選ﾘｰｸﾞ一覧'!H9="","",'予選ﾘｰｸﾞ一覧'!H9)</f>
        <v>岡山東商</v>
      </c>
      <c r="C5" s="361"/>
      <c r="D5" s="141" t="str">
        <f>IF(LEFT(F3,1)="W","L W/O",IF(LEFT(F3,1)="L","W W/O",IF(F3="-","-",RIGHT(F3,1)&amp;"-"&amp;LEFT(F3,1))))</f>
        <v>-</v>
      </c>
      <c r="E5" s="142" t="str">
        <f>IF(LEFT(F4,1)="W","L W/O",IF(LEFT(F4,1)="L","W W/O",IF(F4="-","-",RIGHT(F4,1)&amp;"-"&amp;LEFT(F4,1))))</f>
        <v>-</v>
      </c>
      <c r="F5" s="12"/>
      <c r="G5" s="11" t="s">
        <v>362</v>
      </c>
      <c r="H5" s="11" t="s">
        <v>362</v>
      </c>
      <c r="I5" s="338" t="str">
        <f>IF(SUM(L5:O5)=0,"/",L5+N5&amp;"/"&amp;M5+O5)</f>
        <v>/</v>
      </c>
      <c r="J5" s="339"/>
      <c r="K5" s="14">
        <f>IF(SUM(L5:O5)=0,"",L5*2+M5+N5*2)</f>
      </c>
      <c r="L5" s="19">
        <f>IF(LEFT(D5,1)&gt;RIGHT(D5,1),1,0)+IF(LEFT(E5,1)&gt;RIGHT(E5,1),1,0)+IF(LEFT(F5,1)&gt;RIGHT(F5,1),1,0)+IF(LEFT(G5,1)&gt;RIGHT(G5,1),1,0)+IF(LEFT(H5,1)&gt;RIGHT(H5,1),1,0)</f>
        <v>0</v>
      </c>
      <c r="M5" s="20">
        <f>IF(LEFT(D5,1)&lt;RIGHT(D5,1),1,0)+IF(LEFT(E5,1)&lt;RIGHT(E5,1),1,0)+IF(LEFT(F5,1)&lt;RIGHT(F5,1),1,0)+IF(LEFT(G5,1)&lt;RIGHT(G5,1),1,0)+IF(LEFT(H5,1)&lt;RIGHT(H5,1),1,0)</f>
        <v>0</v>
      </c>
      <c r="N5" s="21">
        <f>IF(LEFT(H5,1)="W",1,0)+IF(LEFT(G5,1)="W",1,0)+IF(LEFT(F5,1)="W",1,0)+IF(LEFT(E5,1)="W",1,0)+IF(LEFT(D5,1)="W",1,0)</f>
        <v>0</v>
      </c>
      <c r="O5" s="21">
        <f>IF(LEFT(H5,1)="L",1,0)+IF(LEFT(G5,1)="L",1,0)+IF(LEFT(F5,1)="L",1,0)+IF(LEFT(E5,1)="L",1,0)+IF(LEFT(D5,1)="L",1,0)</f>
        <v>0</v>
      </c>
      <c r="P5" s="15">
        <f>IF(SUM(L5:O5)=0,"",RANK(K5,K3:K7,0))</f>
      </c>
      <c r="Q5" s="3" t="str">
        <f>B5</f>
        <v>岡山東商</v>
      </c>
    </row>
    <row r="6" spans="1:17" ht="34.5" customHeight="1">
      <c r="A6" s="4">
        <v>4</v>
      </c>
      <c r="B6" s="351" t="str">
        <f>IF('予選ﾘｰｸﾞ一覧'!H11="","",'予選ﾘｰｸﾞ一覧'!H11)</f>
        <v>草津東Ｂ</v>
      </c>
      <c r="C6" s="361"/>
      <c r="D6" s="141" t="str">
        <f>IF(LEFT(G3,1)="W","L W/O",IF(LEFT(G3,1)="L","W W/O",IF(G3="-","-",RIGHT(G3,1)&amp;"-"&amp;LEFT(G3,1))))</f>
        <v>-</v>
      </c>
      <c r="E6" s="142" t="str">
        <f>IF(LEFT(G4,1)="W","L W/O",IF(LEFT(G4,1)="L","W W/O",IF(G4="-","-",RIGHT(G4,1)&amp;"-"&amp;LEFT(G4,1))))</f>
        <v>-</v>
      </c>
      <c r="F6" s="142" t="str">
        <f>IF(LEFT(G5,1)="W","L W/O",IF(LEFT(G5,1)="L","W W/O",IF(G5="-","-",RIGHT(G5,1)&amp;"-"&amp;LEFT(G5,1))))</f>
        <v>-</v>
      </c>
      <c r="G6" s="12"/>
      <c r="H6" s="11" t="s">
        <v>362</v>
      </c>
      <c r="I6" s="338" t="str">
        <f>IF(SUM(L6:O6)=0,"/",L6+N6&amp;"/"&amp;M6+O6)</f>
        <v>/</v>
      </c>
      <c r="J6" s="339"/>
      <c r="K6" s="14">
        <f>IF(SUM(L6:O6)=0,"",L6*2+M6+N6*2)</f>
      </c>
      <c r="L6" s="19">
        <f>IF(LEFT(D6,1)&gt;RIGHT(D6,1),1,0)+IF(LEFT(E6,1)&gt;RIGHT(E6,1),1,0)+IF(LEFT(F6,1)&gt;RIGHT(F6,1),1,0)+IF(LEFT(G6,1)&gt;RIGHT(G6,1),1,0)+IF(LEFT(H6,1)&gt;RIGHT(H6,1),1,0)</f>
        <v>0</v>
      </c>
      <c r="M6" s="20">
        <f>IF(LEFT(D6,1)&lt;RIGHT(D6,1),1,0)+IF(LEFT(E6,1)&lt;RIGHT(E6,1),1,0)+IF(LEFT(F6,1)&lt;RIGHT(F6,1),1,0)+IF(LEFT(G6,1)&lt;RIGHT(G6,1),1,0)+IF(LEFT(H6,1)&lt;RIGHT(H6,1),1,0)</f>
        <v>0</v>
      </c>
      <c r="N6" s="21">
        <f>IF(LEFT(H6,1)="W",1,0)+IF(LEFT(G6,1)="W",1,0)+IF(LEFT(F6,1)="W",1,0)+IF(LEFT(E6,1)="W",1,0)+IF(LEFT(D6,1)="W",1,0)</f>
        <v>0</v>
      </c>
      <c r="O6" s="21">
        <f>IF(LEFT(H6,1)="L",1,0)+IF(LEFT(G6,1)="L",1,0)+IF(LEFT(F6,1)="L",1,0)+IF(LEFT(E6,1)="L",1,0)+IF(LEFT(D6,1)="L",1,0)</f>
        <v>0</v>
      </c>
      <c r="P6" s="15">
        <f>IF(SUM(L6:O6)=0,"",RANK(K6,K3:K7,0))</f>
      </c>
      <c r="Q6" s="3" t="str">
        <f>B6</f>
        <v>草津東Ｂ</v>
      </c>
    </row>
    <row r="7" spans="1:17" ht="34.5" customHeight="1" thickBot="1">
      <c r="A7" s="5">
        <v>5</v>
      </c>
      <c r="B7" s="355" t="str">
        <f>IF('予選ﾘｰｸﾞ一覧'!H13="","",'予選ﾘｰｸﾞ一覧'!H13)</f>
        <v>城南Ｂ</v>
      </c>
      <c r="C7" s="356"/>
      <c r="D7" s="143" t="str">
        <f>IF(LEFT(H3,1)="W","L W/O",IF(LEFT(H3,1)="L","W W/O",IF(H3="-","-",RIGHT(H3,1)&amp;"-"&amp;LEFT(H3,1))))</f>
        <v>-</v>
      </c>
      <c r="E7" s="144" t="str">
        <f>IF(LEFT(H4,1)="W","L W/O",IF(LEFT(H4,1)="L","W W/O",IF(H4="-","-",RIGHT(H4,1)&amp;"-"&amp;LEFT(H4,1))))</f>
        <v>-</v>
      </c>
      <c r="F7" s="144" t="str">
        <f>IF(LEFT(H5,1)="W","L W/O",IF(LEFT(H5,1)="L","W W/O",IF(H5="-","-",RIGHT(H5,1)&amp;"-"&amp;LEFT(H5,1))))</f>
        <v>-</v>
      </c>
      <c r="G7" s="144" t="str">
        <f>IF(LEFT(H6,1)="W","L W/O",IF(LEFT(H6,1)="L","W W/O",IF(H6="-","-",RIGHT(H6,1)&amp;"-"&amp;LEFT(H6,1))))</f>
        <v>-</v>
      </c>
      <c r="H7" s="13"/>
      <c r="I7" s="342" t="str">
        <f>IF(SUM(L7:O7)=0,"/",L7+N7&amp;"/"&amp;M7+O7)</f>
        <v>/</v>
      </c>
      <c r="J7" s="346"/>
      <c r="K7" s="16">
        <f>IF(SUM(L7:O7)=0,"",L7*2+M7+N7*2)</f>
      </c>
      <c r="L7" s="23">
        <f>IF(LEFT(D7,1)&gt;RIGHT(D7,1),1,0)+IF(LEFT(E7,1)&gt;RIGHT(E7,1),1,0)+IF(LEFT(F7,1)&gt;RIGHT(F7,1),1,0)+IF(LEFT(G7,1)&gt;RIGHT(G7,1),1,0)+IF(LEFT(H7,1)&gt;RIGHT(H7,1),1,0)</f>
        <v>0</v>
      </c>
      <c r="M7" s="246">
        <f>IF(LEFT(D7,1)&lt;RIGHT(D7,1),1,0)+IF(LEFT(E7,1)&lt;RIGHT(E7,1),1,0)+IF(LEFT(F7,1)&lt;RIGHT(F7,1),1,0)+IF(LEFT(G7,1)&lt;RIGHT(G7,1),1,0)+IF(LEFT(H7,1)&lt;RIGHT(H7,1),1,0)</f>
        <v>0</v>
      </c>
      <c r="N7" s="25">
        <f>IF(LEFT(H7,1)="W",1,0)+IF(LEFT(G7,1)="W",1,0)+IF(LEFT(F7,1)="W",1,0)+IF(LEFT(E7,1)="W",1,0)+IF(LEFT(D7,1)="W",1,0)</f>
        <v>0</v>
      </c>
      <c r="O7" s="25">
        <f>IF(LEFT(H7,1)="L",1,0)+IF(LEFT(G7,1)="L",1,0)+IF(LEFT(F7,1)="L",1,0)+IF(LEFT(E7,1)="L",1,0)+IF(LEFT(D7,1)="L",1,0)</f>
        <v>0</v>
      </c>
      <c r="P7" s="17">
        <f>IF(SUM(L7:O7)=0,"",RANK(K7,K3:K7,0))</f>
      </c>
      <c r="Q7" s="3" t="str">
        <f>B7</f>
        <v>城南Ｂ</v>
      </c>
    </row>
    <row r="8" spans="1:16" ht="34.5" customHeight="1" thickBot="1">
      <c r="A8" s="39"/>
      <c r="B8" s="40"/>
      <c r="C8" s="40"/>
      <c r="D8" s="41"/>
      <c r="E8" s="41"/>
      <c r="F8" s="41"/>
      <c r="G8" s="41"/>
      <c r="H8" s="41"/>
      <c r="I8" s="42"/>
      <c r="J8" s="276"/>
      <c r="K8" s="42"/>
      <c r="L8" s="43"/>
      <c r="M8" s="250"/>
      <c r="N8" s="43"/>
      <c r="O8" s="43"/>
      <c r="P8" s="9"/>
    </row>
    <row r="9" spans="1:17" ht="34.5" customHeight="1" thickBot="1">
      <c r="A9" s="353" t="s">
        <v>281</v>
      </c>
      <c r="B9" s="354"/>
      <c r="C9" s="102" t="s">
        <v>75</v>
      </c>
      <c r="D9" s="145" t="str">
        <f>IF(B10="","",B10)</f>
        <v>松山商業Ａ</v>
      </c>
      <c r="E9" s="146" t="str">
        <f>IF(B11="","",B11)</f>
        <v>近大和歌山</v>
      </c>
      <c r="F9" s="146" t="str">
        <f>IF(B12="","",B12)</f>
        <v>合同</v>
      </c>
      <c r="G9" s="146" t="str">
        <f>IF(B13="","",B13)</f>
        <v>香芝</v>
      </c>
      <c r="H9" s="147" t="str">
        <f>IF(B14="","",B14)</f>
        <v>高専詫間</v>
      </c>
      <c r="I9" s="334" t="s">
        <v>8</v>
      </c>
      <c r="J9" s="335"/>
      <c r="K9" s="94" t="s">
        <v>1</v>
      </c>
      <c r="L9" s="95" t="s">
        <v>2</v>
      </c>
      <c r="M9" s="31" t="s">
        <v>3</v>
      </c>
      <c r="N9" s="31" t="s">
        <v>7</v>
      </c>
      <c r="O9" s="31" t="s">
        <v>6</v>
      </c>
      <c r="P9" s="96" t="s">
        <v>0</v>
      </c>
      <c r="Q9" s="8"/>
    </row>
    <row r="10" spans="1:17" ht="34.5" customHeight="1">
      <c r="A10" s="83">
        <v>1</v>
      </c>
      <c r="B10" s="357" t="str">
        <f>IF('予選ﾘｰｸﾞ一覧'!I5="","",'予選ﾘｰｸﾞ一覧'!I5)</f>
        <v>松山商業Ａ</v>
      </c>
      <c r="C10" s="358"/>
      <c r="D10" s="140"/>
      <c r="E10" s="84" t="s">
        <v>363</v>
      </c>
      <c r="F10" s="84" t="s">
        <v>363</v>
      </c>
      <c r="G10" s="84" t="s">
        <v>363</v>
      </c>
      <c r="H10" s="84" t="s">
        <v>363</v>
      </c>
      <c r="I10" s="347" t="str">
        <f>IF(SUM(L10:O10)=0,"/",L10+N10&amp;"/"&amp;M10+O10)</f>
        <v>/</v>
      </c>
      <c r="J10" s="337"/>
      <c r="K10" s="264">
        <f>IF(SUM(L10:O10)=0,"",L10*2+M10+N10*2)</f>
      </c>
      <c r="L10" s="265">
        <f>IF(LEFT(D10,1)&gt;RIGHT(D10,1),1,0)+IF(LEFT(E10,1)&gt;RIGHT(E10,1),1,0)+IF(LEFT(F10,1)&gt;RIGHT(F10,1),1,0)+IF(LEFT(G10,1)&gt;RIGHT(G10,1),1,0)+IF(LEFT(H10,1)&gt;RIGHT(H10,1),1,0)</f>
        <v>0</v>
      </c>
      <c r="M10" s="267">
        <f>IF(LEFT(D10,1)&lt;RIGHT(D10,1),1,0)+IF(LEFT(E10,1)&lt;RIGHT(E10,1),1,0)+IF(LEFT(F10,1)&lt;RIGHT(F10,1),1,0)+IF(LEFT(G10,1)&lt;RIGHT(G10,1),1,0)+IF(LEFT(H10,1)&lt;RIGHT(H10,1),1,0)</f>
        <v>0</v>
      </c>
      <c r="N10" s="268">
        <f>IF(LEFT(H10,1)="W",1,0)+IF(LEFT(G10,1)="W",1,0)+IF(LEFT(F10,1)="W",1,0)+IF(LEFT(E10,1)="W",1,0)+IF(LEFT(D10,1)="W",1,0)</f>
        <v>0</v>
      </c>
      <c r="O10" s="268">
        <f>IF(LEFT(H10,1)="L",1,0)+IF(LEFT(G10,1)="L",1,0)+IF(LEFT(F10,1)="L",1,0)+IF(LEFT(E10,1)="L",1,0)+IF(LEFT(D10,1)="L",1,0)</f>
        <v>0</v>
      </c>
      <c r="P10" s="269">
        <f>IF(SUM(L10:O10)=0,"",RANK(K10,$K$10:$K$14,0))</f>
      </c>
      <c r="Q10" s="8" t="str">
        <f>B10</f>
        <v>松山商業Ａ</v>
      </c>
    </row>
    <row r="11" spans="1:17" s="8" customFormat="1" ht="34.5" customHeight="1">
      <c r="A11" s="4">
        <v>2</v>
      </c>
      <c r="B11" s="351" t="str">
        <f>IF('予選ﾘｰｸﾞ一覧'!I7="","",'予選ﾘｰｸﾞ一覧'!I7)</f>
        <v>近大和歌山</v>
      </c>
      <c r="C11" s="352"/>
      <c r="D11" s="141" t="str">
        <f>IF(LEFT(E10,1)="W","L W/O",IF(LEFT(E10,1)="L","W W/O",IF(E10="-","-",RIGHT(E10,1)&amp;"-"&amp;LEFT(E10,1))))</f>
        <v>-</v>
      </c>
      <c r="E11" s="12"/>
      <c r="F11" s="11" t="s">
        <v>358</v>
      </c>
      <c r="G11" s="11" t="s">
        <v>358</v>
      </c>
      <c r="H11" s="11" t="s">
        <v>358</v>
      </c>
      <c r="I11" s="340" t="str">
        <f>IF(SUM(L11:O11)=0,"/",L11+N11&amp;"/"&amp;M11+O11)</f>
        <v>/</v>
      </c>
      <c r="J11" s="341"/>
      <c r="K11" s="271">
        <f>IF(SUM(L11:O11)=0,"",L11*2+M11+N11*2)</f>
      </c>
      <c r="L11" s="19">
        <f>IF(LEFT(D11,1)&gt;RIGHT(D11,1),1,0)+IF(LEFT(E11,1)&gt;RIGHT(E11,1),1,0)+IF(LEFT(F11,1)&gt;RIGHT(F11,1),1,0)+IF(LEFT(G11,1)&gt;RIGHT(G11,1),1,0)+IF(LEFT(H11,1)&gt;RIGHT(H11,1),1,0)</f>
        <v>0</v>
      </c>
      <c r="M11" s="20">
        <f>IF(LEFT(D11,1)&lt;RIGHT(D11,1),1,0)+IF(LEFT(E11,1)&lt;RIGHT(E11,1),1,0)+IF(LEFT(F11,1)&lt;RIGHT(F11,1),1,0)+IF(LEFT(G11,1)&lt;RIGHT(G11,1),1,0)+IF(LEFT(H11,1)&lt;RIGHT(H11,1),1,0)</f>
        <v>0</v>
      </c>
      <c r="N11" s="21">
        <f>IF(LEFT(H11,1)="W",1,0)+IF(LEFT(G11,1)="W",1,0)+IF(LEFT(F11,1)="W",1,0)+IF(LEFT(E11,1)="W",1,0)+IF(LEFT(D11,1)="W",1,0)</f>
        <v>0</v>
      </c>
      <c r="O11" s="21">
        <f>IF(LEFT(H11,1)="L",1,0)+IF(LEFT(G11,1)="L",1,0)+IF(LEFT(F11,1)="L",1,0)+IF(LEFT(E11,1)="L",1,0)+IF(LEFT(D11,1)="L",1,0)</f>
        <v>0</v>
      </c>
      <c r="P11" s="15">
        <f>IF(SUM(L11:O11)=0,"",RANK(K11,$K$10:$K$14,0))</f>
      </c>
      <c r="Q11" s="3" t="str">
        <f>B11</f>
        <v>近大和歌山</v>
      </c>
    </row>
    <row r="12" spans="1:17" ht="34.5" customHeight="1">
      <c r="A12" s="4">
        <v>3</v>
      </c>
      <c r="B12" s="351" t="str">
        <f>IF('予選ﾘｰｸﾞ一覧'!I9="","",'予選ﾘｰｸﾞ一覧'!I9)</f>
        <v>合同</v>
      </c>
      <c r="C12" s="352"/>
      <c r="D12" s="141" t="str">
        <f>IF(LEFT(F10,1)="W","L W/O",IF(LEFT(F10,1)="L","W W/O",IF(F10="-","-",RIGHT(F10,1)&amp;"-"&amp;LEFT(F10,1))))</f>
        <v>-</v>
      </c>
      <c r="E12" s="142" t="str">
        <f>IF(LEFT(F11,1)="W","L W/O",IF(LEFT(F11,1)="L","W W/O",IF(F11="-","-",RIGHT(F11,1)&amp;"-"&amp;LEFT(F11,1))))</f>
        <v>-</v>
      </c>
      <c r="F12" s="12"/>
      <c r="G12" s="11" t="s">
        <v>358</v>
      </c>
      <c r="H12" s="11" t="s">
        <v>358</v>
      </c>
      <c r="I12" s="340" t="str">
        <f>IF(SUM(L12:O12)=0,"/",L12+N12&amp;"/"&amp;M12+O12)</f>
        <v>/</v>
      </c>
      <c r="J12" s="341"/>
      <c r="K12" s="271">
        <f>IF(SUM(L12:O12)=0,"",L12*2+M12+N12*2)</f>
      </c>
      <c r="L12" s="19">
        <f>IF(LEFT(D12,1)&gt;RIGHT(D12,1),1,0)+IF(LEFT(E12,1)&gt;RIGHT(E12,1),1,0)+IF(LEFT(F12,1)&gt;RIGHT(F12,1),1,0)+IF(LEFT(G12,1)&gt;RIGHT(G12,1),1,0)+IF(LEFT(H12,1)&gt;RIGHT(H12,1),1,0)</f>
        <v>0</v>
      </c>
      <c r="M12" s="20">
        <f>IF(LEFT(D12,1)&lt;RIGHT(D12,1),1,0)+IF(LEFT(E12,1)&lt;RIGHT(E12,1),1,0)+IF(LEFT(F12,1)&lt;RIGHT(F12,1),1,0)+IF(LEFT(G12,1)&lt;RIGHT(G12,1),1,0)+IF(LEFT(H12,1)&lt;RIGHT(H12,1),1,0)</f>
        <v>0</v>
      </c>
      <c r="N12" s="21">
        <f>IF(LEFT(H12,1)="W",1,0)+IF(LEFT(G12,1)="W",1,0)+IF(LEFT(F12,1)="W",1,0)+IF(LEFT(E12,1)="W",1,0)+IF(LEFT(D12,1)="W",1,0)</f>
        <v>0</v>
      </c>
      <c r="O12" s="21">
        <f>IF(LEFT(H12,1)="L",1,0)+IF(LEFT(G12,1)="L",1,0)+IF(LEFT(F12,1)="L",1,0)+IF(LEFT(E12,1)="L",1,0)+IF(LEFT(D12,1)="L",1,0)</f>
        <v>0</v>
      </c>
      <c r="P12" s="15">
        <f>IF(SUM(L12:O12)=0,"",RANK(K12,$K$10:$K$14,0))</f>
      </c>
      <c r="Q12" s="3" t="str">
        <f>B12</f>
        <v>合同</v>
      </c>
    </row>
    <row r="13" spans="1:17" ht="34.5" customHeight="1">
      <c r="A13" s="4">
        <v>4</v>
      </c>
      <c r="B13" s="351" t="str">
        <f>IF('予選ﾘｰｸﾞ一覧'!I11="","",'予選ﾘｰｸﾞ一覧'!I11)</f>
        <v>香芝</v>
      </c>
      <c r="C13" s="352"/>
      <c r="D13" s="141" t="str">
        <f>IF(LEFT(G10,1)="W","L W/O",IF(LEFT(G10,1)="L","W W/O",IF(G10="-","-",RIGHT(G10,1)&amp;"-"&amp;LEFT(G10,1))))</f>
        <v>-</v>
      </c>
      <c r="E13" s="142" t="str">
        <f>IF(LEFT(G11,1)="W","L W/O",IF(LEFT(G11,1)="L","W W/O",IF(G11="-","-",RIGHT(G11,1)&amp;"-"&amp;LEFT(G11,1))))</f>
        <v>-</v>
      </c>
      <c r="F13" s="142" t="str">
        <f>IF(LEFT(G12,1)="W","L W/O",IF(LEFT(G12,1)="L","W W/O",IF(G12="-","-",RIGHT(G12,1)&amp;"-"&amp;LEFT(G12,1))))</f>
        <v>-</v>
      </c>
      <c r="G13" s="12"/>
      <c r="H13" s="11" t="s">
        <v>358</v>
      </c>
      <c r="I13" s="338" t="str">
        <f>IF(SUM(L13:O13)=0,"/",L13+N13&amp;"/"&amp;M13+O13)</f>
        <v>/</v>
      </c>
      <c r="J13" s="339"/>
      <c r="K13" s="14">
        <f>IF(SUM(L13:O13)=0,"",L13*2+M13+N13*2)</f>
      </c>
      <c r="L13" s="19">
        <f>IF(LEFT(D13,1)&gt;RIGHT(D13,1),1,0)+IF(LEFT(E13,1)&gt;RIGHT(E13,1),1,0)+IF(LEFT(F13,1)&gt;RIGHT(F13,1),1,0)+IF(LEFT(G13,1)&gt;RIGHT(G13,1),1,0)+IF(LEFT(H13,1)&gt;RIGHT(H13,1),1,0)</f>
        <v>0</v>
      </c>
      <c r="M13" s="20">
        <f>IF(LEFT(D13,1)&lt;RIGHT(D13,1),1,0)+IF(LEFT(E13,1)&lt;RIGHT(E13,1),1,0)+IF(LEFT(F13,1)&lt;RIGHT(F13,1),1,0)+IF(LEFT(G13,1)&lt;RIGHT(G13,1),1,0)+IF(LEFT(H13,1)&lt;RIGHT(H13,1),1,0)</f>
        <v>0</v>
      </c>
      <c r="N13" s="251">
        <f>IF(LEFT(H13,1)="W",1,0)+IF(LEFT(G13,1)="W",1,0)+IF(LEFT(F13,1)="W",1,0)+IF(LEFT(E13,1)="W",1,0)+IF(LEFT(D13,1)="W",1,0)</f>
        <v>0</v>
      </c>
      <c r="O13" s="251">
        <f>IF(LEFT(H13,1)="L",1,0)+IF(LEFT(G13,1)="L",1,0)+IF(LEFT(F13,1)="L",1,0)+IF(LEFT(E13,1)="L",1,0)+IF(LEFT(D13,1)="L",1,0)</f>
        <v>0</v>
      </c>
      <c r="P13" s="15">
        <f>IF(SUM(L13:O13)=0,"",RANK(K13,$K$10:$K$14,0))</f>
      </c>
      <c r="Q13" s="3" t="str">
        <f>B13</f>
        <v>香芝</v>
      </c>
    </row>
    <row r="14" spans="1:17" ht="34.5" customHeight="1" thickBot="1">
      <c r="A14" s="5">
        <v>5</v>
      </c>
      <c r="B14" s="355" t="str">
        <f>IF('予選ﾘｰｸﾞ一覧'!I13="","",'予選ﾘｰｸﾞ一覧'!I13)</f>
        <v>高専詫間</v>
      </c>
      <c r="C14" s="356"/>
      <c r="D14" s="143" t="str">
        <f>IF(LEFT(H10,1)="W","L W/O",IF(LEFT(H10,1)="L","W W/O",IF(H10="-","-",RIGHT(H10,1)&amp;"-"&amp;LEFT(H10,1))))</f>
        <v>-</v>
      </c>
      <c r="E14" s="144" t="str">
        <f>IF(LEFT(H11,1)="W","L W/O",IF(LEFT(H11,1)="L","W W/O",IF(H11="-","-",RIGHT(H11,1)&amp;"-"&amp;LEFT(H11,1))))</f>
        <v>-</v>
      </c>
      <c r="F14" s="144" t="str">
        <f>IF(LEFT(H12,1)="W","L W/O",IF(LEFT(H12,1)="L","W W/O",IF(H12="-","-",RIGHT(H12,1)&amp;"-"&amp;LEFT(H12,1))))</f>
        <v>-</v>
      </c>
      <c r="G14" s="144" t="str">
        <f>IF(LEFT(H13,1)="W","L W/O",IF(LEFT(H13,1)="L","W W/O",IF(H13="-","-",RIGHT(H13,1)&amp;"-"&amp;LEFT(H13,1))))</f>
        <v>-</v>
      </c>
      <c r="H14" s="13"/>
      <c r="I14" s="342" t="str">
        <f>IF(SUM(L14:O14)=0,"/",L14+N14&amp;"/"&amp;M14+O14)</f>
        <v>/</v>
      </c>
      <c r="J14" s="343"/>
      <c r="K14" s="16">
        <f>IF(SUM(L14:O14)=0,"",L14*2+M14+N14*2)</f>
      </c>
      <c r="L14" s="23">
        <f>IF(LEFT(D14,1)&gt;RIGHT(D14,1),1,0)+IF(LEFT(E14,1)&gt;RIGHT(E14,1),1,0)+IF(LEFT(F14,1)&gt;RIGHT(F14,1),1,0)+IF(LEFT(G14,1)&gt;RIGHT(G14,1),1,0)+IF(LEFT(H14,1)&gt;RIGHT(H14,1),1,0)</f>
        <v>0</v>
      </c>
      <c r="M14" s="24">
        <f>IF(LEFT(D14,1)&lt;RIGHT(D14,1),1,0)+IF(LEFT(E14,1)&lt;RIGHT(E14,1),1,0)+IF(LEFT(F14,1)&lt;RIGHT(F14,1),1,0)+IF(LEFT(G14,1)&lt;RIGHT(G14,1),1,0)+IF(LEFT(H14,1)&lt;RIGHT(H14,1),1,0)</f>
        <v>0</v>
      </c>
      <c r="N14" s="248">
        <f>IF(LEFT(H14,1)="W",1,0)+IF(LEFT(G14,1)="W",1,0)+IF(LEFT(F14,1)="W",1,0)+IF(LEFT(E14,1)="W",1,0)+IF(LEFT(D14,1)="W",1,0)</f>
        <v>0</v>
      </c>
      <c r="O14" s="248">
        <f>IF(LEFT(H14,1)="L",1,0)+IF(LEFT(G14,1)="L",1,0)+IF(LEFT(F14,1)="L",1,0)+IF(LEFT(E14,1)="L",1,0)+IF(LEFT(D14,1)="L",1,0)</f>
        <v>0</v>
      </c>
      <c r="P14" s="17">
        <f>IF(SUM(L14:O14)=0,"",RANK(K14,$K$10:$K$14,0))</f>
      </c>
      <c r="Q14" s="3" t="str">
        <f>B14</f>
        <v>高専詫間</v>
      </c>
    </row>
    <row r="15" spans="1:16" ht="34.5" customHeight="1" thickBot="1">
      <c r="A15" s="26"/>
      <c r="B15" s="32"/>
      <c r="C15" s="32"/>
      <c r="D15" s="34"/>
      <c r="E15" s="34"/>
      <c r="F15" s="34"/>
      <c r="G15" s="34"/>
      <c r="H15" s="34"/>
      <c r="I15" s="35"/>
      <c r="J15" s="35"/>
      <c r="K15" s="35"/>
      <c r="L15" s="36"/>
      <c r="M15" s="36"/>
      <c r="N15" s="36"/>
      <c r="O15" s="36"/>
      <c r="P15" s="9"/>
    </row>
    <row r="16" spans="1:16" ht="34.5" customHeight="1" thickBot="1">
      <c r="A16" s="353" t="s">
        <v>282</v>
      </c>
      <c r="B16" s="354"/>
      <c r="C16" s="102" t="s">
        <v>314</v>
      </c>
      <c r="D16" s="145" t="str">
        <f>IF(B17="","",B17)</f>
        <v>高松工芸Ａ</v>
      </c>
      <c r="E16" s="146" t="str">
        <f>IF(B18="","",B18)</f>
        <v>平城Ａ</v>
      </c>
      <c r="F16" s="146" t="str">
        <f>IF(B19="","",B19)</f>
        <v>宇和島東</v>
      </c>
      <c r="G16" s="146" t="str">
        <f>IF(B20="","",B20)</f>
        <v>岡山工業</v>
      </c>
      <c r="H16" s="147" t="str">
        <f>IF(B21="","",B21)</f>
        <v>常翔学園Ｂ</v>
      </c>
      <c r="I16" s="334" t="s">
        <v>8</v>
      </c>
      <c r="J16" s="335"/>
      <c r="K16" s="94" t="s">
        <v>1</v>
      </c>
      <c r="L16" s="95" t="s">
        <v>2</v>
      </c>
      <c r="M16" s="31" t="s">
        <v>3</v>
      </c>
      <c r="N16" s="31" t="s">
        <v>7</v>
      </c>
      <c r="O16" s="31" t="s">
        <v>6</v>
      </c>
      <c r="P16" s="96" t="s">
        <v>0</v>
      </c>
    </row>
    <row r="17" spans="1:17" ht="34.5" customHeight="1">
      <c r="A17" s="83">
        <v>1</v>
      </c>
      <c r="B17" s="357" t="str">
        <f>IF('予選ﾘｰｸﾞ一覧'!J5="","",'予選ﾘｰｸﾞ一覧'!J5)</f>
        <v>高松工芸Ａ</v>
      </c>
      <c r="C17" s="358"/>
      <c r="D17" s="140"/>
      <c r="E17" s="84" t="s">
        <v>361</v>
      </c>
      <c r="F17" s="84" t="s">
        <v>361</v>
      </c>
      <c r="G17" s="84" t="s">
        <v>361</v>
      </c>
      <c r="H17" s="84" t="s">
        <v>361</v>
      </c>
      <c r="I17" s="336" t="str">
        <f>IF(SUM(L17:O17)=0,"/",L17+N17&amp;"/"&amp;M17+O17)</f>
        <v>/</v>
      </c>
      <c r="J17" s="337"/>
      <c r="K17" s="86">
        <f>IF(SUM(L17:O17)=0,"",L17*2+M17+N17*2)</f>
      </c>
      <c r="L17" s="87">
        <f>IF(LEFT(D17,1)&gt;RIGHT(D17,1),1,0)+IF(LEFT(E17,1)&gt;RIGHT(E17,1),1,0)+IF(LEFT(F17,1)&gt;RIGHT(F17,1),1,0)+IF(LEFT(G17,1)&gt;RIGHT(G17,1),1,0)+IF(LEFT(H17,1)&gt;RIGHT(H17,1),1,0)</f>
        <v>0</v>
      </c>
      <c r="M17" s="88">
        <f>IF(LEFT(D17,1)&lt;RIGHT(D17,1),1,0)+IF(LEFT(E17,1)&lt;RIGHT(E17,1),1,0)+IF(LEFT(F17,1)&lt;RIGHT(F17,1),1,0)+IF(LEFT(G17,1)&lt;RIGHT(G17,1),1,0)+IF(LEFT(H17,1)&lt;RIGHT(H17,1),1,0)</f>
        <v>0</v>
      </c>
      <c r="N17" s="89">
        <f>IF(LEFT(H17,1)="W",1,0)+IF(LEFT(G17,1)="W",1,0)+IF(LEFT(F17,1)="W",1,0)+IF(LEFT(E17,1)="W",1,0)+IF(LEFT(D17,1)="W",1,0)</f>
        <v>0</v>
      </c>
      <c r="O17" s="89">
        <f>IF(LEFT(H17,1)="L",1,0)+IF(LEFT(G17,1)="L",1,0)+IF(LEFT(F17,1)="L",1,0)+IF(LEFT(E17,1)="L",1,0)+IF(LEFT(D17,1)="L",1,0)</f>
        <v>0</v>
      </c>
      <c r="P17" s="90">
        <f>IF(SUM(L17:O17)=0,"",RANK(K17,$K$17:$K$21,0))</f>
      </c>
      <c r="Q17" s="3" t="str">
        <f>B17</f>
        <v>高松工芸Ａ</v>
      </c>
    </row>
    <row r="18" spans="1:17" ht="34.5" customHeight="1">
      <c r="A18" s="4">
        <v>2</v>
      </c>
      <c r="B18" s="351" t="str">
        <f>IF('予選ﾘｰｸﾞ一覧'!J7="","",'予選ﾘｰｸﾞ一覧'!J7)</f>
        <v>平城Ａ</v>
      </c>
      <c r="C18" s="352"/>
      <c r="D18" s="141" t="str">
        <f>IF(LEFT(E17,1)="W","L W/O",IF(LEFT(E17,1)="L","W W/O",IF(E17="-","-",RIGHT(E17,1)&amp;"-"&amp;LEFT(E17,1))))</f>
        <v>-</v>
      </c>
      <c r="E18" s="12"/>
      <c r="F18" s="11" t="s">
        <v>362</v>
      </c>
      <c r="G18" s="11" t="s">
        <v>362</v>
      </c>
      <c r="H18" s="11" t="s">
        <v>362</v>
      </c>
      <c r="I18" s="338" t="str">
        <f>IF(SUM(L18:O18)=0,"/",L18+N18&amp;"/"&amp;M18+O18)</f>
        <v>/</v>
      </c>
      <c r="J18" s="339"/>
      <c r="K18" s="14">
        <f>IF(SUM(L18:O18)=0,"",L18*2+M18+N18*2)</f>
      </c>
      <c r="L18" s="19">
        <f>IF(LEFT(D18,1)&gt;RIGHT(D18,1),1,0)+IF(LEFT(E18,1)&gt;RIGHT(E18,1),1,0)+IF(LEFT(F18,1)&gt;RIGHT(F18,1),1,0)+IF(LEFT(G18,1)&gt;RIGHT(G18,1),1,0)+IF(LEFT(H18,1)&gt;RIGHT(H18,1),1,0)</f>
        <v>0</v>
      </c>
      <c r="M18" s="20">
        <f>IF(LEFT(D18,1)&lt;RIGHT(D18,1),1,0)+IF(LEFT(E18,1)&lt;RIGHT(E18,1),1,0)+IF(LEFT(F18,1)&lt;RIGHT(F18,1),1,0)+IF(LEFT(G18,1)&lt;RIGHT(G18,1),1,0)+IF(LEFT(H18,1)&lt;RIGHT(H18,1),1,0)</f>
        <v>0</v>
      </c>
      <c r="N18" s="21">
        <f>IF(LEFT(H18,1)="W",1,0)+IF(LEFT(G18,1)="W",1,0)+IF(LEFT(F18,1)="W",1,0)+IF(LEFT(E18,1)="W",1,0)+IF(LEFT(D18,1)="W",1,0)</f>
        <v>0</v>
      </c>
      <c r="O18" s="21">
        <f>IF(LEFT(H18,1)="L",1,0)+IF(LEFT(G18,1)="L",1,0)+IF(LEFT(F18,1)="L",1,0)+IF(LEFT(E18,1)="L",1,0)+IF(LEFT(D18,1)="L",1,0)</f>
        <v>0</v>
      </c>
      <c r="P18" s="15">
        <f>IF(SUM(L18:O18)=0,"",RANK(K18,$K$17:$K$21,0))</f>
      </c>
      <c r="Q18" s="3" t="str">
        <f>B18</f>
        <v>平城Ａ</v>
      </c>
    </row>
    <row r="19" spans="1:17" ht="34.5" customHeight="1">
      <c r="A19" s="4">
        <v>3</v>
      </c>
      <c r="B19" s="351" t="str">
        <f>IF('予選ﾘｰｸﾞ一覧'!J9="","",'予選ﾘｰｸﾞ一覧'!J9)</f>
        <v>宇和島東</v>
      </c>
      <c r="C19" s="352"/>
      <c r="D19" s="141" t="str">
        <f>IF(LEFT(F17,1)="W","L W/O",IF(LEFT(F17,1)="L","W W/O",IF(F17="-","-",RIGHT(F17,1)&amp;"-"&amp;LEFT(F17,1))))</f>
        <v>-</v>
      </c>
      <c r="E19" s="142" t="str">
        <f>IF(LEFT(F18,1)="W","L W/O",IF(LEFT(F18,1)="L","W W/O",IF(F18="-","-",RIGHT(F18,1)&amp;"-"&amp;LEFT(F18,1))))</f>
        <v>-</v>
      </c>
      <c r="F19" s="12"/>
      <c r="G19" s="11" t="s">
        <v>362</v>
      </c>
      <c r="H19" s="11" t="s">
        <v>362</v>
      </c>
      <c r="I19" s="340" t="str">
        <f>IF(SUM(L19:O19)=0,"/",L19+N19&amp;"/"&amp;M19+O19)</f>
        <v>/</v>
      </c>
      <c r="J19" s="341"/>
      <c r="K19" s="14">
        <f>IF(SUM(L19:O19)=0,"",L19*2+M19+N19*2)</f>
      </c>
      <c r="L19" s="19">
        <f>IF(LEFT(D19,1)&gt;RIGHT(D19,1),1,0)+IF(LEFT(E19,1)&gt;RIGHT(E19,1),1,0)+IF(LEFT(F19,1)&gt;RIGHT(F19,1),1,0)+IF(LEFT(G19,1)&gt;RIGHT(G19,1),1,0)+IF(LEFT(H19,1)&gt;RIGHT(H19,1),1,0)</f>
        <v>0</v>
      </c>
      <c r="M19" s="20">
        <f>IF(LEFT(D19,1)&lt;RIGHT(D19,1),1,0)+IF(LEFT(E19,1)&lt;RIGHT(E19,1),1,0)+IF(LEFT(F19,1)&lt;RIGHT(F19,1),1,0)+IF(LEFT(G19,1)&lt;RIGHT(G19,1),1,0)+IF(LEFT(H19,1)&lt;RIGHT(H19,1),1,0)</f>
        <v>0</v>
      </c>
      <c r="N19" s="21">
        <f>IF(LEFT(H19,1)="W",1,0)+IF(LEFT(G19,1)="W",1,0)+IF(LEFT(F19,1)="W",1,0)+IF(LEFT(E19,1)="W",1,0)+IF(LEFT(D19,1)="W",1,0)</f>
        <v>0</v>
      </c>
      <c r="O19" s="21">
        <f>IF(LEFT(H19,1)="L",1,0)+IF(LEFT(G19,1)="L",1,0)+IF(LEFT(F19,1)="L",1,0)+IF(LEFT(E19,1)="L",1,0)+IF(LEFT(D19,1)="L",1,0)</f>
        <v>0</v>
      </c>
      <c r="P19" s="15">
        <f>IF(SUM(L19:O19)=0,"",RANK(K19,$K$17:$K$21,0))</f>
      </c>
      <c r="Q19" s="3" t="str">
        <f>B19</f>
        <v>宇和島東</v>
      </c>
    </row>
    <row r="20" spans="1:17" ht="34.5" customHeight="1">
      <c r="A20" s="4">
        <v>4</v>
      </c>
      <c r="B20" s="351" t="str">
        <f>IF('予選ﾘｰｸﾞ一覧'!J11="","",'予選ﾘｰｸﾞ一覧'!J11)</f>
        <v>岡山工業</v>
      </c>
      <c r="C20" s="352"/>
      <c r="D20" s="141" t="str">
        <f>IF(LEFT(G17,1)="W","L W/O",IF(LEFT(G17,1)="L","W W/O",IF(G17="-","-",RIGHT(G17,1)&amp;"-"&amp;LEFT(G17,1))))</f>
        <v>-</v>
      </c>
      <c r="E20" s="142" t="str">
        <f>IF(LEFT(G18,1)="W","L W/O",IF(LEFT(G18,1)="L","W W/O",IF(G18="-","-",RIGHT(G18,1)&amp;"-"&amp;LEFT(G18,1))))</f>
        <v>-</v>
      </c>
      <c r="F20" s="142" t="str">
        <f>IF(LEFT(G19,1)="W","L W/O",IF(LEFT(G19,1)="L","W W/O",IF(G19="-","-",RIGHT(G19,1)&amp;"-"&amp;LEFT(G19,1))))</f>
        <v>-</v>
      </c>
      <c r="G20" s="12"/>
      <c r="H20" s="11" t="s">
        <v>362</v>
      </c>
      <c r="I20" s="340" t="str">
        <f>IF(SUM(L20:O20)=0,"/",L20+N20&amp;"/"&amp;M20+O20)</f>
        <v>/</v>
      </c>
      <c r="J20" s="341"/>
      <c r="K20" s="14">
        <f>IF(SUM(L20:O20)=0,"",L20*2+M20+N20*2)</f>
      </c>
      <c r="L20" s="19">
        <f>IF(LEFT(D20,1)&gt;RIGHT(D20,1),1,0)+IF(LEFT(E20,1)&gt;RIGHT(E20,1),1,0)+IF(LEFT(F20,1)&gt;RIGHT(F20,1),1,0)+IF(LEFT(G20,1)&gt;RIGHT(G20,1),1,0)+IF(LEFT(H20,1)&gt;RIGHT(H20,1),1,0)</f>
        <v>0</v>
      </c>
      <c r="M20" s="20">
        <f>IF(LEFT(D20,1)&lt;RIGHT(D20,1),1,0)+IF(LEFT(E20,1)&lt;RIGHT(E20,1),1,0)+IF(LEFT(F20,1)&lt;RIGHT(F20,1),1,0)+IF(LEFT(G20,1)&lt;RIGHT(G20,1),1,0)+IF(LEFT(H20,1)&lt;RIGHT(H20,1),1,0)</f>
        <v>0</v>
      </c>
      <c r="N20" s="21">
        <f>IF(LEFT(H20,1)="W",1,0)+IF(LEFT(G20,1)="W",1,0)+IF(LEFT(F20,1)="W",1,0)+IF(LEFT(E20,1)="W",1,0)+IF(LEFT(D20,1)="W",1,0)</f>
        <v>0</v>
      </c>
      <c r="O20" s="21">
        <f>IF(LEFT(H20,1)="L",1,0)+IF(LEFT(G20,1)="L",1,0)+IF(LEFT(F20,1)="L",1,0)+IF(LEFT(E20,1)="L",1,0)+IF(LEFT(D20,1)="L",1,0)</f>
        <v>0</v>
      </c>
      <c r="P20" s="15">
        <f>IF(SUM(L20:O20)=0,"",RANK(K20,$K$17:$K$21,0))</f>
      </c>
      <c r="Q20" s="3" t="str">
        <f>B20</f>
        <v>岡山工業</v>
      </c>
    </row>
    <row r="21" spans="1:17" ht="34.5" customHeight="1" thickBot="1">
      <c r="A21" s="5">
        <v>5</v>
      </c>
      <c r="B21" s="355" t="str">
        <f>IF('予選ﾘｰｸﾞ一覧'!J13="","",'予選ﾘｰｸﾞ一覧'!J13)</f>
        <v>常翔学園Ｂ</v>
      </c>
      <c r="C21" s="356"/>
      <c r="D21" s="143" t="str">
        <f>IF(LEFT(H17,1)="W","L W/O",IF(LEFT(H17,1)="L","W W/O",IF(H17="-","-",RIGHT(H17,1)&amp;"-"&amp;LEFT(H17,1))))</f>
        <v>-</v>
      </c>
      <c r="E21" s="144" t="str">
        <f>IF(LEFT(H18,1)="W","L W/O",IF(LEFT(H18,1)="L","W W/O",IF(H18="-","-",RIGHT(H18,1)&amp;"-"&amp;LEFT(H18,1))))</f>
        <v>-</v>
      </c>
      <c r="F21" s="144" t="str">
        <f>IF(LEFT(H19,1)="W","L W/O",IF(LEFT(H19,1)="L","W W/O",IF(H19="-","-",RIGHT(H19,1)&amp;"-"&amp;LEFT(H19,1))))</f>
        <v>-</v>
      </c>
      <c r="G21" s="144" t="str">
        <f>IF(LEFT(H20,1)="W","L W/O",IF(LEFT(H20,1)="L","W W/O",IF(H20="-","-",RIGHT(H20,1)&amp;"-"&amp;LEFT(H20,1))))</f>
        <v>-</v>
      </c>
      <c r="H21" s="13"/>
      <c r="I21" s="332" t="str">
        <f>IF(SUM(L21:O21)=0,"/",L21+N21&amp;"/"&amp;M21+O21)</f>
        <v>/</v>
      </c>
      <c r="J21" s="333"/>
      <c r="K21" s="16">
        <f>IF(SUM(L21:O21)=0,"",L21*2+M21+N21*2)</f>
      </c>
      <c r="L21" s="23">
        <f>IF(LEFT(D21,1)&gt;RIGHT(D21,1),1,0)+IF(LEFT(E21,1)&gt;RIGHT(E21,1),1,0)+IF(LEFT(F21,1)&gt;RIGHT(F21,1),1,0)+IF(LEFT(G21,1)&gt;RIGHT(G21,1),1,0)+IF(LEFT(H21,1)&gt;RIGHT(H21,1),1,0)</f>
        <v>0</v>
      </c>
      <c r="M21" s="24">
        <f>IF(LEFT(D21,1)&lt;RIGHT(D21,1),1,0)+IF(LEFT(E21,1)&lt;RIGHT(E21,1),1,0)+IF(LEFT(F21,1)&lt;RIGHT(F21,1),1,0)+IF(LEFT(G21,1)&lt;RIGHT(G21,1),1,0)+IF(LEFT(H21,1)&lt;RIGHT(H21,1),1,0)</f>
        <v>0</v>
      </c>
      <c r="N21" s="25">
        <f>IF(LEFT(H21,1)="W",1,0)+IF(LEFT(G21,1)="W",1,0)+IF(LEFT(F21,1)="W",1,0)+IF(LEFT(E21,1)="W",1,0)+IF(LEFT(D21,1)="W",1,0)</f>
        <v>0</v>
      </c>
      <c r="O21" s="25">
        <f>IF(LEFT(H21,1)="L",1,0)+IF(LEFT(G21,1)="L",1,0)+IF(LEFT(F21,1)="L",1,0)+IF(LEFT(E21,1)="L",1,0)+IF(LEFT(D21,1)="L",1,0)</f>
        <v>0</v>
      </c>
      <c r="P21" s="17">
        <f>IF(SUM(L21:O21)=0,"",RANK(K21,$K$17:$K$21,0))</f>
      </c>
      <c r="Q21" s="3" t="str">
        <f>B21</f>
        <v>常翔学園Ｂ</v>
      </c>
    </row>
    <row r="22" spans="1:16" ht="34.5" customHeight="1" thickBot="1">
      <c r="A22" s="6"/>
      <c r="B22" s="44"/>
      <c r="C22" s="44"/>
      <c r="D22" s="275"/>
      <c r="E22" s="37"/>
      <c r="F22" s="37"/>
      <c r="G22" s="37"/>
      <c r="H22" s="37"/>
      <c r="I22" s="6"/>
      <c r="J22" s="6"/>
      <c r="K22" s="6"/>
      <c r="L22" s="7"/>
      <c r="M22" s="7"/>
      <c r="N22" s="7"/>
      <c r="O22" s="7"/>
      <c r="P22" s="6"/>
    </row>
    <row r="23" spans="1:16" ht="34.5" customHeight="1" thickBot="1">
      <c r="A23" s="6"/>
      <c r="B23" s="44"/>
      <c r="C23" s="44"/>
      <c r="D23" s="129" t="s">
        <v>265</v>
      </c>
      <c r="E23" s="130" t="s">
        <v>266</v>
      </c>
      <c r="F23" s="130" t="s">
        <v>267</v>
      </c>
      <c r="G23" s="130" t="s">
        <v>268</v>
      </c>
      <c r="H23" s="256" t="s">
        <v>269</v>
      </c>
      <c r="I23" s="6"/>
      <c r="J23" s="6"/>
      <c r="K23" s="6"/>
      <c r="L23" s="7"/>
      <c r="M23" s="7"/>
      <c r="N23" s="7"/>
      <c r="O23" s="7"/>
      <c r="P23" s="6"/>
    </row>
    <row r="24" spans="2:16" ht="34.5" customHeight="1" thickBot="1">
      <c r="B24" s="378" t="s">
        <v>137</v>
      </c>
      <c r="C24" s="379"/>
      <c r="D24" s="137" t="s">
        <v>80</v>
      </c>
      <c r="E24" s="31" t="s">
        <v>81</v>
      </c>
      <c r="F24" s="31" t="s">
        <v>82</v>
      </c>
      <c r="G24" s="31" t="s">
        <v>83</v>
      </c>
      <c r="H24" s="258" t="s">
        <v>84</v>
      </c>
      <c r="I24" s="8"/>
      <c r="J24" s="259"/>
      <c r="K24" s="259"/>
      <c r="L24" s="259"/>
      <c r="M24" s="259"/>
      <c r="N24" s="259"/>
      <c r="O24" s="259"/>
      <c r="P24" s="259"/>
    </row>
    <row r="25" spans="9:16" ht="30" customHeight="1">
      <c r="I25" s="260"/>
      <c r="J25" s="237"/>
      <c r="K25" s="237"/>
      <c r="L25" s="237"/>
      <c r="M25" s="237"/>
      <c r="N25" s="237"/>
      <c r="O25" s="237"/>
      <c r="P25" s="237"/>
    </row>
    <row r="26" spans="9:16" ht="30" customHeight="1">
      <c r="I26" s="8"/>
      <c r="J26" s="8"/>
      <c r="K26" s="8"/>
      <c r="L26" s="8"/>
      <c r="M26" s="8"/>
      <c r="N26" s="8"/>
      <c r="O26" s="8"/>
      <c r="P26" s="8"/>
    </row>
    <row r="27" ht="30" customHeight="1">
      <c r="B27" s="8"/>
    </row>
    <row r="28" ht="25.5" customHeight="1">
      <c r="B28" s="8"/>
    </row>
  </sheetData>
  <sheetProtection/>
  <mergeCells count="39">
    <mergeCell ref="I14:J14"/>
    <mergeCell ref="I20:J20"/>
    <mergeCell ref="I21:J21"/>
    <mergeCell ref="I16:J16"/>
    <mergeCell ref="I17:J17"/>
    <mergeCell ref="I18:J18"/>
    <mergeCell ref="I19:J19"/>
    <mergeCell ref="I5:J5"/>
    <mergeCell ref="I12:J12"/>
    <mergeCell ref="I13:J13"/>
    <mergeCell ref="I11:J11"/>
    <mergeCell ref="A1:B1"/>
    <mergeCell ref="C1:D1"/>
    <mergeCell ref="B11:C11"/>
    <mergeCell ref="I6:J6"/>
    <mergeCell ref="I7:J7"/>
    <mergeCell ref="I9:J9"/>
    <mergeCell ref="I10:J10"/>
    <mergeCell ref="I2:J2"/>
    <mergeCell ref="I3:J3"/>
    <mergeCell ref="I4:J4"/>
    <mergeCell ref="B13:C13"/>
    <mergeCell ref="A9:B9"/>
    <mergeCell ref="B12:C12"/>
    <mergeCell ref="B21:C21"/>
    <mergeCell ref="B18:C18"/>
    <mergeCell ref="B17:C17"/>
    <mergeCell ref="B10:C10"/>
    <mergeCell ref="B19:C19"/>
    <mergeCell ref="B24:C24"/>
    <mergeCell ref="B20:C20"/>
    <mergeCell ref="B14:C14"/>
    <mergeCell ref="A2:B2"/>
    <mergeCell ref="B4:C4"/>
    <mergeCell ref="B7:C7"/>
    <mergeCell ref="B3:C3"/>
    <mergeCell ref="B6:C6"/>
    <mergeCell ref="B5:C5"/>
    <mergeCell ref="A16:B16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明朝,標準"－8－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Q28"/>
  <sheetViews>
    <sheetView view="pageBreakPreview" zoomScale="60" zoomScaleNormal="85" workbookViewId="0" topLeftCell="A12">
      <selection activeCell="I25" sqref="I25"/>
    </sheetView>
  </sheetViews>
  <sheetFormatPr defaultColWidth="9.00390625" defaultRowHeight="25.5" customHeight="1"/>
  <cols>
    <col min="1" max="2" width="4.625" style="3" customWidth="1"/>
    <col min="3" max="3" width="10.625" style="3" customWidth="1"/>
    <col min="4" max="8" width="10.75390625" style="3" customWidth="1"/>
    <col min="9" max="11" width="5.375" style="3" customWidth="1"/>
    <col min="12" max="13" width="7.00390625" style="3" hidden="1" customWidth="1"/>
    <col min="14" max="15" width="7.125" style="3" hidden="1" customWidth="1"/>
    <col min="16" max="16" width="5.375" style="3" customWidth="1"/>
    <col min="17" max="16384" width="9.00390625" style="3" customWidth="1"/>
  </cols>
  <sheetData>
    <row r="1" spans="1:16" s="1" customFormat="1" ht="34.5" customHeight="1" thickBot="1">
      <c r="A1" s="362" t="s">
        <v>4</v>
      </c>
      <c r="B1" s="362"/>
      <c r="C1" s="362" t="s">
        <v>14</v>
      </c>
      <c r="D1" s="362"/>
      <c r="E1" s="38" t="s">
        <v>354</v>
      </c>
      <c r="F1" s="127" t="s">
        <v>125</v>
      </c>
      <c r="G1" s="30"/>
      <c r="H1" s="30"/>
      <c r="I1" s="30"/>
      <c r="J1" s="30"/>
      <c r="K1" s="30"/>
      <c r="L1" s="3"/>
      <c r="M1" s="3"/>
      <c r="N1" s="3"/>
      <c r="O1" s="3"/>
      <c r="P1" s="3"/>
    </row>
    <row r="2" spans="1:16" ht="34.5" customHeight="1" thickBot="1">
      <c r="A2" s="353" t="s">
        <v>283</v>
      </c>
      <c r="B2" s="354"/>
      <c r="C2" s="102" t="s">
        <v>315</v>
      </c>
      <c r="D2" s="145" t="str">
        <f>IF(B3="","",B3)</f>
        <v>金光学園Ａ</v>
      </c>
      <c r="E2" s="146" t="str">
        <f>IF(B4="","",B4)</f>
        <v>土佐塾</v>
      </c>
      <c r="F2" s="146" t="str">
        <f>IF(B5="","",B5)</f>
        <v>帝塚山</v>
      </c>
      <c r="G2" s="146" t="str">
        <f>IF(B6="","",B6)</f>
        <v>尽誠学園Ｂ</v>
      </c>
      <c r="H2" s="147" t="str">
        <f>IF(B7="","",B7)</f>
        <v>南宇和</v>
      </c>
      <c r="I2" s="334" t="s">
        <v>8</v>
      </c>
      <c r="J2" s="335"/>
      <c r="K2" s="94" t="s">
        <v>1</v>
      </c>
      <c r="L2" s="95" t="s">
        <v>2</v>
      </c>
      <c r="M2" s="31" t="s">
        <v>3</v>
      </c>
      <c r="N2" s="31" t="s">
        <v>7</v>
      </c>
      <c r="O2" s="31" t="s">
        <v>6</v>
      </c>
      <c r="P2" s="96" t="s">
        <v>0</v>
      </c>
    </row>
    <row r="3" spans="1:17" ht="34.5" customHeight="1">
      <c r="A3" s="83">
        <v>1</v>
      </c>
      <c r="B3" s="357" t="str">
        <f>IF('予選ﾘｰｸﾞ一覧'!K5="","",'予選ﾘｰｸﾞ一覧'!K5)</f>
        <v>金光学園Ａ</v>
      </c>
      <c r="C3" s="358"/>
      <c r="D3" s="140"/>
      <c r="E3" s="84" t="s">
        <v>358</v>
      </c>
      <c r="F3" s="84" t="s">
        <v>358</v>
      </c>
      <c r="G3" s="84" t="s">
        <v>358</v>
      </c>
      <c r="H3" s="84" t="s">
        <v>358</v>
      </c>
      <c r="I3" s="336" t="str">
        <f>IF(SUM(L3:O3)=0,"/",L3+N3&amp;"/"&amp;M3+O3)</f>
        <v>/</v>
      </c>
      <c r="J3" s="337"/>
      <c r="K3" s="86">
        <f>IF(SUM(L3:O3)=0,"",L3*2+M3+N3*2)</f>
      </c>
      <c r="L3" s="87">
        <f>IF(LEFT(D3,1)&gt;RIGHT(D3,1),1,0)+IF(LEFT(E3,1)&gt;RIGHT(E3,1),1,0)+IF(LEFT(F3,1)&gt;RIGHT(F3,1),1,0)+IF(LEFT(G3,1)&gt;RIGHT(G3,1),1,0)+IF(LEFT(H3,1)&gt;RIGHT(H3,1),1,0)</f>
        <v>0</v>
      </c>
      <c r="M3" s="88">
        <f>IF(LEFT(D3,1)&lt;RIGHT(D3,1),1,0)+IF(LEFT(E3,1)&lt;RIGHT(E3,1),1,0)+IF(LEFT(F3,1)&lt;RIGHT(F3,1),1,0)+IF(LEFT(G3,1)&lt;RIGHT(G3,1),1,0)+IF(LEFT(H3,1)&lt;RIGHT(H3,1),1,0)</f>
        <v>0</v>
      </c>
      <c r="N3" s="89">
        <f>IF(LEFT(H3,1)="W",1,0)+IF(LEFT(G3,1)="W",1,0)+IF(LEFT(F3,1)="W",1,0)+IF(LEFT(E3,1)="W",1,0)+IF(LEFT(D3,1)="W",1,0)</f>
        <v>0</v>
      </c>
      <c r="O3" s="89">
        <f>IF(LEFT(H3,1)="L",1,0)+IF(LEFT(G3,1)="L",1,0)+IF(LEFT(F3,1)="L",1,0)+IF(LEFT(E3,1)="L",1,0)+IF(LEFT(D3,1)="L",1,0)</f>
        <v>0</v>
      </c>
      <c r="P3" s="90">
        <f>IF(SUM(L3:O3)=0,"",RANK(K3,K3:O7,0))</f>
      </c>
      <c r="Q3" s="3" t="str">
        <f>B3</f>
        <v>金光学園Ａ</v>
      </c>
    </row>
    <row r="4" spans="1:17" s="8" customFormat="1" ht="34.5" customHeight="1">
      <c r="A4" s="4">
        <v>2</v>
      </c>
      <c r="B4" s="351" t="str">
        <f>IF('予選ﾘｰｸﾞ一覧'!K7="","",'予選ﾘｰｸﾞ一覧'!K7)</f>
        <v>土佐塾</v>
      </c>
      <c r="C4" s="352"/>
      <c r="D4" s="141" t="str">
        <f>IF(LEFT(E3,1)="W","L W/O",IF(LEFT(E3,1)="L","W W/O",IF(E3="-","-",RIGHT(E3,1)&amp;"-"&amp;LEFT(E3,1))))</f>
        <v>-</v>
      </c>
      <c r="E4" s="12"/>
      <c r="F4" s="11" t="s">
        <v>358</v>
      </c>
      <c r="G4" s="11" t="s">
        <v>358</v>
      </c>
      <c r="H4" s="11" t="s">
        <v>358</v>
      </c>
      <c r="I4" s="338" t="str">
        <f>IF(SUM(L4:O4)=0,"/",L4+N4&amp;"/"&amp;M4+O4)</f>
        <v>/</v>
      </c>
      <c r="J4" s="339"/>
      <c r="K4" s="14">
        <f>IF(SUM(L4:O4)=0,"",L4*2+M4+N4*2)</f>
      </c>
      <c r="L4" s="19">
        <f>IF(LEFT(D4,1)&gt;RIGHT(D4,1),1,0)+IF(LEFT(E4,1)&gt;RIGHT(E4,1),1,0)+IF(LEFT(F4,1)&gt;RIGHT(F4,1),1,0)+IF(LEFT(G4,1)&gt;RIGHT(G4,1),1,0)+IF(LEFT(H4,1)&gt;RIGHT(H4,1),1,0)</f>
        <v>0</v>
      </c>
      <c r="M4" s="20">
        <f>IF(LEFT(D4,1)&lt;RIGHT(D4,1),1,0)+IF(LEFT(E4,1)&lt;RIGHT(E4,1),1,0)+IF(LEFT(F4,1)&lt;RIGHT(F4,1),1,0)+IF(LEFT(G4,1)&lt;RIGHT(G4,1),1,0)+IF(LEFT(H4,1)&lt;RIGHT(H4,1),1,0)</f>
        <v>0</v>
      </c>
      <c r="N4" s="21">
        <f>IF(LEFT(H4,1)="W",1,0)+IF(LEFT(G4,1)="W",1,0)+IF(LEFT(F4,1)="W",1,0)+IF(LEFT(E4,1)="W",1,0)+IF(LEFT(D4,1)="W",1,0)</f>
        <v>0</v>
      </c>
      <c r="O4" s="21">
        <f>IF(LEFT(H4,1)="L",1,0)+IF(LEFT(G4,1)="L",1,0)+IF(LEFT(F4,1)="L",1,0)+IF(LEFT(E4,1)="L",1,0)+IF(LEFT(D4,1)="L",1,0)</f>
        <v>0</v>
      </c>
      <c r="P4" s="15">
        <f>IF(SUM(L4:O4)=0,"",RANK(K4,K3:K7,0))</f>
      </c>
      <c r="Q4" s="3" t="str">
        <f>B4</f>
        <v>土佐塾</v>
      </c>
    </row>
    <row r="5" spans="1:17" ht="34.5" customHeight="1">
      <c r="A5" s="4">
        <v>3</v>
      </c>
      <c r="B5" s="351" t="str">
        <f>IF('予選ﾘｰｸﾞ一覧'!K9="","",'予選ﾘｰｸﾞ一覧'!K9)</f>
        <v>帝塚山</v>
      </c>
      <c r="C5" s="361"/>
      <c r="D5" s="141" t="str">
        <f>IF(LEFT(F3,1)="W","L W/O",IF(LEFT(F3,1)="L","W W/O",IF(F3="-","-",RIGHT(F3,1)&amp;"-"&amp;LEFT(F3,1))))</f>
        <v>-</v>
      </c>
      <c r="E5" s="142" t="str">
        <f>IF(LEFT(F4,1)="W","L W/O",IF(LEFT(F4,1)="L","W W/O",IF(F4="-","-",RIGHT(F4,1)&amp;"-"&amp;LEFT(F4,1))))</f>
        <v>-</v>
      </c>
      <c r="F5" s="12"/>
      <c r="G5" s="11" t="s">
        <v>358</v>
      </c>
      <c r="H5" s="11" t="s">
        <v>358</v>
      </c>
      <c r="I5" s="338" t="str">
        <f>IF(SUM(L5:O5)=0,"/",L5+N5&amp;"/"&amp;M5+O5)</f>
        <v>/</v>
      </c>
      <c r="J5" s="339"/>
      <c r="K5" s="14">
        <f>IF(SUM(L5:O5)=0,"",L5*2+M5+N5*2)</f>
      </c>
      <c r="L5" s="19">
        <f>IF(LEFT(D5,1)&gt;RIGHT(D5,1),1,0)+IF(LEFT(E5,1)&gt;RIGHT(E5,1),1,0)+IF(LEFT(F5,1)&gt;RIGHT(F5,1),1,0)+IF(LEFT(G5,1)&gt;RIGHT(G5,1),1,0)+IF(LEFT(H5,1)&gt;RIGHT(H5,1),1,0)</f>
        <v>0</v>
      </c>
      <c r="M5" s="20">
        <f>IF(LEFT(D5,1)&lt;RIGHT(D5,1),1,0)+IF(LEFT(E5,1)&lt;RIGHT(E5,1),1,0)+IF(LEFT(F5,1)&lt;RIGHT(F5,1),1,0)+IF(LEFT(G5,1)&lt;RIGHT(G5,1),1,0)+IF(LEFT(H5,1)&lt;RIGHT(H5,1),1,0)</f>
        <v>0</v>
      </c>
      <c r="N5" s="21">
        <f>IF(LEFT(H5,1)="W",1,0)+IF(LEFT(G5,1)="W",1,0)+IF(LEFT(F5,1)="W",1,0)+IF(LEFT(E5,1)="W",1,0)+IF(LEFT(D5,1)="W",1,0)</f>
        <v>0</v>
      </c>
      <c r="O5" s="21">
        <f>IF(LEFT(H5,1)="L",1,0)+IF(LEFT(G5,1)="L",1,0)+IF(LEFT(F5,1)="L",1,0)+IF(LEFT(E5,1)="L",1,0)+IF(LEFT(D5,1)="L",1,0)</f>
        <v>0</v>
      </c>
      <c r="P5" s="15">
        <f>IF(SUM(L5:O5)=0,"",RANK(K5,K3:K7,0))</f>
      </c>
      <c r="Q5" s="3" t="str">
        <f>B5</f>
        <v>帝塚山</v>
      </c>
    </row>
    <row r="6" spans="1:17" ht="34.5" customHeight="1">
      <c r="A6" s="4">
        <v>4</v>
      </c>
      <c r="B6" s="351" t="str">
        <f>IF('予選ﾘｰｸﾞ一覧'!K11="","",'予選ﾘｰｸﾞ一覧'!K11)</f>
        <v>尽誠学園Ｂ</v>
      </c>
      <c r="C6" s="361"/>
      <c r="D6" s="141" t="str">
        <f>IF(LEFT(G3,1)="W","L W/O",IF(LEFT(G3,1)="L","W W/O",IF(G3="-","-",RIGHT(G3,1)&amp;"-"&amp;LEFT(G3,1))))</f>
        <v>-</v>
      </c>
      <c r="E6" s="142" t="str">
        <f>IF(LEFT(G4,1)="W","L W/O",IF(LEFT(G4,1)="L","W W/O",IF(G4="-","-",RIGHT(G4,1)&amp;"-"&amp;LEFT(G4,1))))</f>
        <v>-</v>
      </c>
      <c r="F6" s="142" t="str">
        <f>IF(LEFT(G5,1)="W","L W/O",IF(LEFT(G5,1)="L","W W/O",IF(G5="-","-",RIGHT(G5,1)&amp;"-"&amp;LEFT(G5,1))))</f>
        <v>-</v>
      </c>
      <c r="G6" s="12"/>
      <c r="H6" s="11" t="s">
        <v>358</v>
      </c>
      <c r="I6" s="338" t="str">
        <f>IF(SUM(L6:O6)=0,"/",L6+N6&amp;"/"&amp;M6+O6)</f>
        <v>/</v>
      </c>
      <c r="J6" s="339"/>
      <c r="K6" s="14">
        <f>IF(SUM(L6:O6)=0,"",L6*2+M6+N6*2)</f>
      </c>
      <c r="L6" s="19">
        <f>IF(LEFT(D6,1)&gt;RIGHT(D6,1),1,0)+IF(LEFT(E6,1)&gt;RIGHT(E6,1),1,0)+IF(LEFT(F6,1)&gt;RIGHT(F6,1),1,0)+IF(LEFT(G6,1)&gt;RIGHT(G6,1),1,0)+IF(LEFT(H6,1)&gt;RIGHT(H6,1),1,0)</f>
        <v>0</v>
      </c>
      <c r="M6" s="20">
        <f>IF(LEFT(D6,1)&lt;RIGHT(D6,1),1,0)+IF(LEFT(E6,1)&lt;RIGHT(E6,1),1,0)+IF(LEFT(F6,1)&lt;RIGHT(F6,1),1,0)+IF(LEFT(G6,1)&lt;RIGHT(G6,1),1,0)+IF(LEFT(H6,1)&lt;RIGHT(H6,1),1,0)</f>
        <v>0</v>
      </c>
      <c r="N6" s="21">
        <f>IF(LEFT(H6,1)="W",1,0)+IF(LEFT(G6,1)="W",1,0)+IF(LEFT(F6,1)="W",1,0)+IF(LEFT(E6,1)="W",1,0)+IF(LEFT(D6,1)="W",1,0)</f>
        <v>0</v>
      </c>
      <c r="O6" s="21">
        <f>IF(LEFT(H6,1)="L",1,0)+IF(LEFT(G6,1)="L",1,0)+IF(LEFT(F6,1)="L",1,0)+IF(LEFT(E6,1)="L",1,0)+IF(LEFT(D6,1)="L",1,0)</f>
        <v>0</v>
      </c>
      <c r="P6" s="15">
        <f>IF(SUM(L6:O6)=0,"",RANK(K6,K3:K7,0))</f>
      </c>
      <c r="Q6" s="3" t="str">
        <f>B6</f>
        <v>尽誠学園Ｂ</v>
      </c>
    </row>
    <row r="7" spans="1:17" ht="34.5" customHeight="1" thickBot="1">
      <c r="A7" s="5">
        <v>5</v>
      </c>
      <c r="B7" s="355" t="str">
        <f>IF('予選ﾘｰｸﾞ一覧'!K13="","",'予選ﾘｰｸﾞ一覧'!K13)</f>
        <v>南宇和</v>
      </c>
      <c r="C7" s="356"/>
      <c r="D7" s="143" t="str">
        <f>IF(LEFT(H3,1)="W","L W/O",IF(LEFT(H3,1)="L","W W/O",IF(H3="-","-",RIGHT(H3,1)&amp;"-"&amp;LEFT(H3,1))))</f>
        <v>-</v>
      </c>
      <c r="E7" s="144" t="str">
        <f>IF(LEFT(H4,1)="W","L W/O",IF(LEFT(H4,1)="L","W W/O",IF(H4="-","-",RIGHT(H4,1)&amp;"-"&amp;LEFT(H4,1))))</f>
        <v>-</v>
      </c>
      <c r="F7" s="144" t="str">
        <f>IF(LEFT(H5,1)="W","L W/O",IF(LEFT(H5,1)="L","W W/O",IF(H5="-","-",RIGHT(H5,1)&amp;"-"&amp;LEFT(H5,1))))</f>
        <v>-</v>
      </c>
      <c r="G7" s="144" t="str">
        <f>IF(LEFT(H6,1)="W","L W/O",IF(LEFT(H6,1)="L","W W/O",IF(H6="-","-",RIGHT(H6,1)&amp;"-"&amp;LEFT(H6,1))))</f>
        <v>-</v>
      </c>
      <c r="H7" s="13"/>
      <c r="I7" s="342" t="str">
        <f>IF(SUM(L7:O7)=0,"/",L7+N7&amp;"/"&amp;M7+O7)</f>
        <v>/</v>
      </c>
      <c r="J7" s="346"/>
      <c r="K7" s="16">
        <f>IF(SUM(L7:O7)=0,"",L7*2+M7+N7*2)</f>
      </c>
      <c r="L7" s="23">
        <f>IF(LEFT(D7,1)&gt;RIGHT(D7,1),1,0)+IF(LEFT(E7,1)&gt;RIGHT(E7,1),1,0)+IF(LEFT(F7,1)&gt;RIGHT(F7,1),1,0)+IF(LEFT(G7,1)&gt;RIGHT(G7,1),1,0)+IF(LEFT(H7,1)&gt;RIGHT(H7,1),1,0)</f>
        <v>0</v>
      </c>
      <c r="M7" s="280">
        <f>IF(LEFT(D7,1)&lt;RIGHT(D7,1),1,0)+IF(LEFT(E7,1)&lt;RIGHT(E7,1),1,0)+IF(LEFT(F7,1)&lt;RIGHT(F7,1),1,0)+IF(LEFT(G7,1)&lt;RIGHT(G7,1),1,0)+IF(LEFT(H7,1)&lt;RIGHT(H7,1),1,0)</f>
        <v>0</v>
      </c>
      <c r="N7" s="281">
        <f>IF(LEFT(H7,1)="W",1,0)+IF(LEFT(G7,1)="W",1,0)+IF(LEFT(F7,1)="W",1,0)+IF(LEFT(E7,1)="W",1,0)+IF(LEFT(D7,1)="W",1,0)</f>
        <v>0</v>
      </c>
      <c r="O7" s="281">
        <f>IF(LEFT(H7,1)="L",1,0)+IF(LEFT(G7,1)="L",1,0)+IF(LEFT(F7,1)="L",1,0)+IF(LEFT(E7,1)="L",1,0)+IF(LEFT(D7,1)="L",1,0)</f>
        <v>0</v>
      </c>
      <c r="P7" s="17">
        <f>IF(SUM(L7:O7)=0,"",RANK(K7,K3:K7,0))</f>
      </c>
      <c r="Q7" s="3" t="str">
        <f>B7</f>
        <v>南宇和</v>
      </c>
    </row>
    <row r="8" spans="1:16" ht="34.5" customHeight="1" thickBot="1">
      <c r="A8" s="39"/>
      <c r="B8" s="40"/>
      <c r="C8" s="40"/>
      <c r="D8" s="41"/>
      <c r="E8" s="41"/>
      <c r="F8" s="41"/>
      <c r="G8" s="41"/>
      <c r="H8" s="41"/>
      <c r="I8" s="42"/>
      <c r="J8" s="276"/>
      <c r="K8" s="42"/>
      <c r="L8" s="43"/>
      <c r="M8" s="282"/>
      <c r="N8" s="282"/>
      <c r="O8" s="282"/>
      <c r="P8" s="9"/>
    </row>
    <row r="9" spans="1:17" ht="34.5" customHeight="1" thickBot="1">
      <c r="A9" s="353" t="s">
        <v>284</v>
      </c>
      <c r="B9" s="354"/>
      <c r="C9" s="102" t="s">
        <v>324</v>
      </c>
      <c r="D9" s="145" t="str">
        <f>IF(B10="","",B10)</f>
        <v>明石商業</v>
      </c>
      <c r="E9" s="146" t="str">
        <f>IF(B11="","",B11)</f>
        <v>今治南</v>
      </c>
      <c r="F9" s="146" t="str">
        <f>IF(B12="","",B12)</f>
        <v>鳥取敬愛Ｂ</v>
      </c>
      <c r="G9" s="146" t="str">
        <f>IF(B13="","",B13)</f>
        <v>小倉西Ｂ</v>
      </c>
      <c r="H9" s="147" t="str">
        <f>IF(B14="","",B14)</f>
        <v>丸亀</v>
      </c>
      <c r="I9" s="334" t="s">
        <v>8</v>
      </c>
      <c r="J9" s="335"/>
      <c r="K9" s="94" t="s">
        <v>1</v>
      </c>
      <c r="L9" s="95" t="s">
        <v>2</v>
      </c>
      <c r="M9" s="263" t="s">
        <v>3</v>
      </c>
      <c r="N9" s="263" t="s">
        <v>7</v>
      </c>
      <c r="O9" s="263" t="s">
        <v>6</v>
      </c>
      <c r="P9" s="96" t="s">
        <v>0</v>
      </c>
      <c r="Q9" s="8"/>
    </row>
    <row r="10" spans="1:17" ht="34.5" customHeight="1">
      <c r="A10" s="83">
        <v>1</v>
      </c>
      <c r="B10" s="357" t="str">
        <f>IF('予選ﾘｰｸﾞ一覧'!L5="","",'予選ﾘｰｸﾞ一覧'!L5)</f>
        <v>明石商業</v>
      </c>
      <c r="C10" s="358"/>
      <c r="D10" s="140"/>
      <c r="E10" s="84" t="s">
        <v>358</v>
      </c>
      <c r="F10" s="84" t="s">
        <v>358</v>
      </c>
      <c r="G10" s="84" t="s">
        <v>358</v>
      </c>
      <c r="H10" s="84" t="s">
        <v>358</v>
      </c>
      <c r="I10" s="347" t="str">
        <f>IF(SUM(L10:O10)=0,"/",L10+N10&amp;"/"&amp;M10+O10)</f>
        <v>/</v>
      </c>
      <c r="J10" s="337"/>
      <c r="K10" s="264">
        <f>IF(SUM(L10:O10)=0,"",L10*2+M10+N10*2)</f>
      </c>
      <c r="L10" s="265">
        <f>IF(LEFT(D10,1)&gt;RIGHT(D10,1),1,0)+IF(LEFT(E10,1)&gt;RIGHT(E10,1),1,0)+IF(LEFT(F10,1)&gt;RIGHT(F10,1),1,0)+IF(LEFT(G10,1)&gt;RIGHT(G10,1),1,0)+IF(LEFT(H10,1)&gt;RIGHT(H10,1),1,0)</f>
        <v>0</v>
      </c>
      <c r="M10" s="267">
        <f>IF(LEFT(D10,1)&lt;RIGHT(D10,1),1,0)+IF(LEFT(E10,1)&lt;RIGHT(E10,1),1,0)+IF(LEFT(F10,1)&lt;RIGHT(F10,1),1,0)+IF(LEFT(G10,1)&lt;RIGHT(G10,1),1,0)+IF(LEFT(H10,1)&lt;RIGHT(H10,1),1,0)</f>
        <v>0</v>
      </c>
      <c r="N10" s="268">
        <f>IF(LEFT(H10,1)="W",1,0)+IF(LEFT(G10,1)="W",1,0)+IF(LEFT(F10,1)="W",1,0)+IF(LEFT(E10,1)="W",1,0)+IF(LEFT(D10,1)="W",1,0)</f>
        <v>0</v>
      </c>
      <c r="O10" s="268">
        <f>IF(LEFT(H10,1)="L",1,0)+IF(LEFT(G10,1)="L",1,0)+IF(LEFT(F10,1)="L",1,0)+IF(LEFT(E10,1)="L",1,0)+IF(LEFT(D10,1)="L",1,0)</f>
        <v>0</v>
      </c>
      <c r="P10" s="269">
        <f>IF(SUM(L10:O10)=0,"",RANK(K10,$K$10:$K$14,0))</f>
      </c>
      <c r="Q10" s="8" t="str">
        <f>B10</f>
        <v>明石商業</v>
      </c>
    </row>
    <row r="11" spans="1:17" s="8" customFormat="1" ht="34.5" customHeight="1">
      <c r="A11" s="4">
        <v>2</v>
      </c>
      <c r="B11" s="351" t="str">
        <f>IF('予選ﾘｰｸﾞ一覧'!L7="","",'予選ﾘｰｸﾞ一覧'!L7)</f>
        <v>今治南</v>
      </c>
      <c r="C11" s="352"/>
      <c r="D11" s="141" t="str">
        <f>IF(LEFT(E10,1)="W","L W/O",IF(LEFT(E10,1)="L","W W/O",IF(E10="-","-",RIGHT(E10,1)&amp;"-"&amp;LEFT(E10,1))))</f>
        <v>-</v>
      </c>
      <c r="E11" s="12"/>
      <c r="F11" s="11" t="s">
        <v>358</v>
      </c>
      <c r="G11" s="11" t="s">
        <v>358</v>
      </c>
      <c r="H11" s="11" t="s">
        <v>358</v>
      </c>
      <c r="I11" s="340" t="str">
        <f>IF(SUM(L11:O11)=0,"/",L11+N11&amp;"/"&amp;M11+O11)</f>
        <v>/</v>
      </c>
      <c r="J11" s="341"/>
      <c r="K11" s="271">
        <f>IF(SUM(L11:O11)=0,"",L11*2+M11+N11*2)</f>
      </c>
      <c r="L11" s="19">
        <f>IF(LEFT(D11,1)&gt;RIGHT(D11,1),1,0)+IF(LEFT(E11,1)&gt;RIGHT(E11,1),1,0)+IF(LEFT(F11,1)&gt;RIGHT(F11,1),1,0)+IF(LEFT(G11,1)&gt;RIGHT(G11,1),1,0)+IF(LEFT(H11,1)&gt;RIGHT(H11,1),1,0)</f>
        <v>0</v>
      </c>
      <c r="M11" s="272">
        <f>IF(LEFT(D11,1)&lt;RIGHT(D11,1),1,0)+IF(LEFT(E11,1)&lt;RIGHT(E11,1),1,0)+IF(LEFT(F11,1)&lt;RIGHT(F11,1),1,0)+IF(LEFT(G11,1)&lt;RIGHT(G11,1),1,0)+IF(LEFT(H11,1)&lt;RIGHT(H11,1),1,0)</f>
        <v>0</v>
      </c>
      <c r="N11" s="273">
        <f>IF(LEFT(H11,1)="W",1,0)+IF(LEFT(G11,1)="W",1,0)+IF(LEFT(F11,1)="W",1,0)+IF(LEFT(E11,1)="W",1,0)+IF(LEFT(D11,1)="W",1,0)</f>
        <v>0</v>
      </c>
      <c r="O11" s="273">
        <f>IF(LEFT(H11,1)="L",1,0)+IF(LEFT(G11,1)="L",1,0)+IF(LEFT(F11,1)="L",1,0)+IF(LEFT(E11,1)="L",1,0)+IF(LEFT(D11,1)="L",1,0)</f>
        <v>0</v>
      </c>
      <c r="P11" s="15">
        <f>IF(SUM(L11:O11)=0,"",RANK(K11,$K$10:$K$14,0))</f>
      </c>
      <c r="Q11" s="3" t="str">
        <f>B11</f>
        <v>今治南</v>
      </c>
    </row>
    <row r="12" spans="1:17" ht="34.5" customHeight="1">
      <c r="A12" s="4">
        <v>3</v>
      </c>
      <c r="B12" s="351" t="str">
        <f>IF('予選ﾘｰｸﾞ一覧'!L9="","",'予選ﾘｰｸﾞ一覧'!L9)</f>
        <v>鳥取敬愛Ｂ</v>
      </c>
      <c r="C12" s="352"/>
      <c r="D12" s="141" t="str">
        <f>IF(LEFT(F10,1)="W","L W/O",IF(LEFT(F10,1)="L","W W/O",IF(F10="-","-",RIGHT(F10,1)&amp;"-"&amp;LEFT(F10,1))))</f>
        <v>-</v>
      </c>
      <c r="E12" s="142" t="str">
        <f>IF(LEFT(F11,1)="W","L W/O",IF(LEFT(F11,1)="L","W W/O",IF(F11="-","-",RIGHT(F11,1)&amp;"-"&amp;LEFT(F11,1))))</f>
        <v>-</v>
      </c>
      <c r="F12" s="12"/>
      <c r="G12" s="11" t="s">
        <v>358</v>
      </c>
      <c r="H12" s="11" t="s">
        <v>358</v>
      </c>
      <c r="I12" s="340" t="str">
        <f>IF(SUM(L12:O12)=0,"/",L12+N12&amp;"/"&amp;M12+O12)</f>
        <v>/</v>
      </c>
      <c r="J12" s="341"/>
      <c r="K12" s="271">
        <f>IF(SUM(L12:O12)=0,"",L12*2+M12+N12*2)</f>
      </c>
      <c r="L12" s="19">
        <f>IF(LEFT(D12,1)&gt;RIGHT(D12,1),1,0)+IF(LEFT(E12,1)&gt;RIGHT(E12,1),1,0)+IF(LEFT(F12,1)&gt;RIGHT(F12,1),1,0)+IF(LEFT(G12,1)&gt;RIGHT(G12,1),1,0)+IF(LEFT(H12,1)&gt;RIGHT(H12,1),1,0)</f>
        <v>0</v>
      </c>
      <c r="M12" s="272">
        <f>IF(LEFT(D12,1)&lt;RIGHT(D12,1),1,0)+IF(LEFT(E12,1)&lt;RIGHT(E12,1),1,0)+IF(LEFT(F12,1)&lt;RIGHT(F12,1),1,0)+IF(LEFT(G12,1)&lt;RIGHT(G12,1),1,0)+IF(LEFT(H12,1)&lt;RIGHT(H12,1),1,0)</f>
        <v>0</v>
      </c>
      <c r="N12" s="273">
        <f>IF(LEFT(H12,1)="W",1,0)+IF(LEFT(G12,1)="W",1,0)+IF(LEFT(F12,1)="W",1,0)+IF(LEFT(E12,1)="W",1,0)+IF(LEFT(D12,1)="W",1,0)</f>
        <v>0</v>
      </c>
      <c r="O12" s="273">
        <f>IF(LEFT(H12,1)="L",1,0)+IF(LEFT(G12,1)="L",1,0)+IF(LEFT(F12,1)="L",1,0)+IF(LEFT(E12,1)="L",1,0)+IF(LEFT(D12,1)="L",1,0)</f>
        <v>0</v>
      </c>
      <c r="P12" s="15">
        <f>IF(SUM(L12:O12)=0,"",RANK(K12,$K$10:$K$14,0))</f>
      </c>
      <c r="Q12" s="3" t="str">
        <f>B12</f>
        <v>鳥取敬愛Ｂ</v>
      </c>
    </row>
    <row r="13" spans="1:17" ht="34.5" customHeight="1">
      <c r="A13" s="4">
        <v>4</v>
      </c>
      <c r="B13" s="351" t="str">
        <f>IF('予選ﾘｰｸﾞ一覧'!L11="","",'予選ﾘｰｸﾞ一覧'!L11)</f>
        <v>小倉西Ｂ</v>
      </c>
      <c r="C13" s="352"/>
      <c r="D13" s="141" t="str">
        <f>IF(LEFT(G10,1)="W","L W/O",IF(LEFT(G10,1)="L","W W/O",IF(G10="-","-",RIGHT(G10,1)&amp;"-"&amp;LEFT(G10,1))))</f>
        <v>-</v>
      </c>
      <c r="E13" s="142" t="str">
        <f>IF(LEFT(G11,1)="W","L W/O",IF(LEFT(G11,1)="L","W W/O",IF(G11="-","-",RIGHT(G11,1)&amp;"-"&amp;LEFT(G11,1))))</f>
        <v>-</v>
      </c>
      <c r="F13" s="142" t="str">
        <f>IF(LEFT(G12,1)="W","L W/O",IF(LEFT(G12,1)="L","W W/O",IF(G12="-","-",RIGHT(G12,1)&amp;"-"&amp;LEFT(G12,1))))</f>
        <v>-</v>
      </c>
      <c r="G13" s="12"/>
      <c r="H13" s="11" t="s">
        <v>358</v>
      </c>
      <c r="I13" s="338" t="str">
        <f>IF(SUM(L13:O13)=0,"/",L13+N13&amp;"/"&amp;M13+O13)</f>
        <v>/</v>
      </c>
      <c r="J13" s="339"/>
      <c r="K13" s="14">
        <f>IF(SUM(L13:O13)=0,"",L13*2+M13+N13*2)</f>
      </c>
      <c r="L13" s="19">
        <f>IF(LEFT(D13,1)&gt;RIGHT(D13,1),1,0)+IF(LEFT(E13,1)&gt;RIGHT(E13,1),1,0)+IF(LEFT(F13,1)&gt;RIGHT(F13,1),1,0)+IF(LEFT(G13,1)&gt;RIGHT(G13,1),1,0)+IF(LEFT(H13,1)&gt;RIGHT(H13,1),1,0)</f>
        <v>0</v>
      </c>
      <c r="M13" s="272">
        <f>IF(LEFT(D13,1)&lt;RIGHT(D13,1),1,0)+IF(LEFT(E13,1)&lt;RIGHT(E13,1),1,0)+IF(LEFT(F13,1)&lt;RIGHT(F13,1),1,0)+IF(LEFT(G13,1)&lt;RIGHT(G13,1),1,0)+IF(LEFT(H13,1)&lt;RIGHT(H13,1),1,0)</f>
        <v>0</v>
      </c>
      <c r="N13" s="273">
        <f>IF(LEFT(H13,1)="W",1,0)+IF(LEFT(G13,1)="W",1,0)+IF(LEFT(F13,1)="W",1,0)+IF(LEFT(E13,1)="W",1,0)+IF(LEFT(D13,1)="W",1,0)</f>
        <v>0</v>
      </c>
      <c r="O13" s="273">
        <f>IF(LEFT(H13,1)="L",1,0)+IF(LEFT(G13,1)="L",1,0)+IF(LEFT(F13,1)="L",1,0)+IF(LEFT(E13,1)="L",1,0)+IF(LEFT(D13,1)="L",1,0)</f>
        <v>0</v>
      </c>
      <c r="P13" s="15">
        <f>IF(SUM(L13:O13)=0,"",RANK(K13,$K$10:$K$14,0))</f>
      </c>
      <c r="Q13" s="3" t="str">
        <f>B13</f>
        <v>小倉西Ｂ</v>
      </c>
    </row>
    <row r="14" spans="1:17" ht="34.5" customHeight="1" thickBot="1">
      <c r="A14" s="5">
        <v>5</v>
      </c>
      <c r="B14" s="355" t="str">
        <f>IF('予選ﾘｰｸﾞ一覧'!L13="","",'予選ﾘｰｸﾞ一覧'!L13)</f>
        <v>丸亀</v>
      </c>
      <c r="C14" s="356"/>
      <c r="D14" s="143" t="str">
        <f>IF(LEFT(H10,1)="W","L W/O",IF(LEFT(H10,1)="L","W W/O",IF(H10="-","-",RIGHT(H10,1)&amp;"-"&amp;LEFT(H10,1))))</f>
        <v>-</v>
      </c>
      <c r="E14" s="144" t="str">
        <f>IF(LEFT(H11,1)="W","L W/O",IF(LEFT(H11,1)="L","W W/O",IF(H11="-","-",RIGHT(H11,1)&amp;"-"&amp;LEFT(H11,1))))</f>
        <v>-</v>
      </c>
      <c r="F14" s="144" t="str">
        <f>IF(LEFT(H12,1)="W","L W/O",IF(LEFT(H12,1)="L","W W/O",IF(H12="-","-",RIGHT(H12,1)&amp;"-"&amp;LEFT(H12,1))))</f>
        <v>-</v>
      </c>
      <c r="G14" s="144" t="str">
        <f>IF(LEFT(H13,1)="W","L W/O",IF(LEFT(H13,1)="L","W W/O",IF(H13="-","-",RIGHT(H13,1)&amp;"-"&amp;LEFT(H13,1))))</f>
        <v>-</v>
      </c>
      <c r="H14" s="13"/>
      <c r="I14" s="342" t="str">
        <f>IF(SUM(L14:O14)=0,"/",L14+N14&amp;"/"&amp;M14+O14)</f>
        <v>/</v>
      </c>
      <c r="J14" s="343"/>
      <c r="K14" s="16">
        <f>IF(SUM(L14:O14)=0,"",L14*2+M14+N14*2)</f>
      </c>
      <c r="L14" s="23">
        <f>IF(LEFT(D14,1)&gt;RIGHT(D14,1),1,0)+IF(LEFT(E14,1)&gt;RIGHT(E14,1),1,0)+IF(LEFT(F14,1)&gt;RIGHT(F14,1),1,0)+IF(LEFT(G14,1)&gt;RIGHT(G14,1),1,0)+IF(LEFT(H14,1)&gt;RIGHT(H14,1),1,0)</f>
        <v>0</v>
      </c>
      <c r="M14" s="280">
        <f>IF(LEFT(D14,1)&lt;RIGHT(D14,1),1,0)+IF(LEFT(E14,1)&lt;RIGHT(E14,1),1,0)+IF(LEFT(F14,1)&lt;RIGHT(F14,1),1,0)+IF(LEFT(G14,1)&lt;RIGHT(G14,1),1,0)+IF(LEFT(H14,1)&lt;RIGHT(H14,1),1,0)</f>
        <v>0</v>
      </c>
      <c r="N14" s="281">
        <f>IF(LEFT(H14,1)="W",1,0)+IF(LEFT(G14,1)="W",1,0)+IF(LEFT(F14,1)="W",1,0)+IF(LEFT(E14,1)="W",1,0)+IF(LEFT(D14,1)="W",1,0)</f>
        <v>0</v>
      </c>
      <c r="O14" s="281">
        <f>IF(LEFT(H14,1)="L",1,0)+IF(LEFT(G14,1)="L",1,0)+IF(LEFT(F14,1)="L",1,0)+IF(LEFT(E14,1)="L",1,0)+IF(LEFT(D14,1)="L",1,0)</f>
        <v>0</v>
      </c>
      <c r="P14" s="17">
        <f>IF(SUM(L14:O14)=0,"",RANK(K14,$K$10:$K$14,0))</f>
      </c>
      <c r="Q14" s="3" t="str">
        <f>B14</f>
        <v>丸亀</v>
      </c>
    </row>
    <row r="15" spans="1:16" ht="34.5" customHeight="1" thickBot="1">
      <c r="A15" s="26"/>
      <c r="B15" s="32"/>
      <c r="C15" s="32"/>
      <c r="D15" s="34"/>
      <c r="E15" s="34"/>
      <c r="F15" s="34"/>
      <c r="G15" s="34"/>
      <c r="H15" s="34"/>
      <c r="I15" s="35"/>
      <c r="J15" s="35"/>
      <c r="K15" s="35"/>
      <c r="L15" s="36"/>
      <c r="M15" s="36"/>
      <c r="N15" s="36"/>
      <c r="O15" s="36"/>
      <c r="P15" s="9"/>
    </row>
    <row r="16" spans="1:10" ht="34.5" customHeight="1">
      <c r="A16" s="363"/>
      <c r="B16" s="364"/>
      <c r="C16" s="369" t="s">
        <v>70</v>
      </c>
      <c r="D16" s="371"/>
      <c r="E16" s="371"/>
      <c r="F16" s="371"/>
      <c r="G16" s="372"/>
      <c r="H16" s="185"/>
      <c r="I16" s="185"/>
      <c r="J16" s="185"/>
    </row>
    <row r="17" spans="1:10" ht="34.5" customHeight="1" thickBot="1">
      <c r="A17" s="365"/>
      <c r="B17" s="366"/>
      <c r="C17" s="221" t="s">
        <v>285</v>
      </c>
      <c r="D17" s="222" t="s">
        <v>286</v>
      </c>
      <c r="E17" s="222" t="s">
        <v>127</v>
      </c>
      <c r="F17" s="222" t="s">
        <v>126</v>
      </c>
      <c r="G17" s="224" t="s">
        <v>287</v>
      </c>
      <c r="H17" s="186"/>
      <c r="I17" s="186"/>
      <c r="J17" s="186"/>
    </row>
    <row r="18" spans="1:10" ht="34.5" customHeight="1">
      <c r="A18" s="367">
        <v>1</v>
      </c>
      <c r="B18" s="368"/>
      <c r="C18" s="153" t="e">
        <f>VLOOKUP($A18,'男GHI'!$P$3:$Q$7,2,FALSE)</f>
        <v>#N/A</v>
      </c>
      <c r="D18" s="153" t="e">
        <f>VLOOKUP(A18,'男GHI'!$P$10:$Q$14,2,FALSE)</f>
        <v>#N/A</v>
      </c>
      <c r="E18" s="153" t="e">
        <f>VLOOKUP(A18,'男GHI'!$P$17:$Q$21,2,FALSE)</f>
        <v>#N/A</v>
      </c>
      <c r="F18" s="153" t="e">
        <f>VLOOKUP(A18,$P$3:$Q$7,2,FALSE)</f>
        <v>#N/A</v>
      </c>
      <c r="G18" s="154" t="e">
        <f>VLOOKUP(A18,$P$10:$Q$14,2,FALSE)</f>
        <v>#N/A</v>
      </c>
      <c r="H18" s="187"/>
      <c r="I18" s="187"/>
      <c r="J18" s="187"/>
    </row>
    <row r="19" spans="1:10" ht="34.5" customHeight="1">
      <c r="A19" s="373">
        <v>2</v>
      </c>
      <c r="B19" s="377"/>
      <c r="C19" s="156" t="e">
        <f>VLOOKUP($A19,'男GHI'!$P$3:$Q$7,2,FALSE)</f>
        <v>#N/A</v>
      </c>
      <c r="D19" s="156" t="e">
        <f>VLOOKUP(A19,'男GHI'!$P$10:$Q$14,2,FALSE)</f>
        <v>#N/A</v>
      </c>
      <c r="E19" s="156" t="e">
        <f>VLOOKUP(A19,'男GHI'!$P$17:$Q$21,2,FALSE)</f>
        <v>#N/A</v>
      </c>
      <c r="F19" s="156" t="e">
        <f>VLOOKUP(A19,$P$3:$Q$7,2,FALSE)</f>
        <v>#N/A</v>
      </c>
      <c r="G19" s="157" t="e">
        <f>VLOOKUP(A19,$P$10:$Q$14,2,FALSE)</f>
        <v>#N/A</v>
      </c>
      <c r="H19" s="187"/>
      <c r="I19" s="187"/>
      <c r="J19" s="187"/>
    </row>
    <row r="20" spans="1:10" ht="34.5" customHeight="1">
      <c r="A20" s="373">
        <v>3</v>
      </c>
      <c r="B20" s="377"/>
      <c r="C20" s="156" t="e">
        <f>VLOOKUP($A20,'男GHI'!$P$3:$Q$7,2,FALSE)</f>
        <v>#N/A</v>
      </c>
      <c r="D20" s="156" t="e">
        <f>VLOOKUP(A20,'男GHI'!$P$10:$Q$14,2,FALSE)</f>
        <v>#N/A</v>
      </c>
      <c r="E20" s="156" t="e">
        <f>VLOOKUP(A20,'男GHI'!$P$17:$Q$21,2,FALSE)</f>
        <v>#N/A</v>
      </c>
      <c r="F20" s="156" t="e">
        <f>VLOOKUP(A20,$P$3:$Q$7,2,FALSE)</f>
        <v>#N/A</v>
      </c>
      <c r="G20" s="157" t="e">
        <f>VLOOKUP(A20,$P$10:$Q$14,2,FALSE)</f>
        <v>#N/A</v>
      </c>
      <c r="H20" s="187"/>
      <c r="I20" s="187"/>
      <c r="J20" s="187"/>
    </row>
    <row r="21" spans="1:10" ht="34.5" customHeight="1">
      <c r="A21" s="373">
        <v>4</v>
      </c>
      <c r="B21" s="377"/>
      <c r="C21" s="156" t="e">
        <f>VLOOKUP($A21,'男GHI'!$P$3:$Q$7,2,FALSE)</f>
        <v>#N/A</v>
      </c>
      <c r="D21" s="156" t="e">
        <f>VLOOKUP(A21,'男GHI'!$P$10:$Q$14,2,FALSE)</f>
        <v>#N/A</v>
      </c>
      <c r="E21" s="156" t="e">
        <f>VLOOKUP(A21,'男GHI'!$P$17:$Q$21,2,FALSE)</f>
        <v>#N/A</v>
      </c>
      <c r="F21" s="156" t="e">
        <f>VLOOKUP(A21,$P$3:$Q$7,2,FALSE)</f>
        <v>#N/A</v>
      </c>
      <c r="G21" s="157" t="e">
        <f>VLOOKUP(A21,$P$10:$Q$14,2,FALSE)</f>
        <v>#N/A</v>
      </c>
      <c r="H21" s="187"/>
      <c r="I21" s="187"/>
      <c r="J21" s="187"/>
    </row>
    <row r="22" spans="1:16" ht="34.5" customHeight="1" thickBot="1">
      <c r="A22" s="375">
        <v>5</v>
      </c>
      <c r="B22" s="380"/>
      <c r="C22" s="163" t="e">
        <f>VLOOKUP($A22,'男GHI'!$P$3:$Q$7,2,FALSE)</f>
        <v>#N/A</v>
      </c>
      <c r="D22" s="163" t="e">
        <f>VLOOKUP(A22,'男GHI'!$P$10:$Q$14,2,FALSE)</f>
        <v>#N/A</v>
      </c>
      <c r="E22" s="163" t="e">
        <f>VLOOKUP(A22,'男GHI'!$P$17:$Q$21,2,FALSE)</f>
        <v>#N/A</v>
      </c>
      <c r="F22" s="163" t="e">
        <f>VLOOKUP(A22,$P$3:$Q$7,2,FALSE)</f>
        <v>#N/A</v>
      </c>
      <c r="G22" s="159" t="e">
        <f>VLOOKUP(A22,$P$10:$Q$14,2,FALSE)</f>
        <v>#N/A</v>
      </c>
      <c r="H22" s="187"/>
      <c r="I22" s="187"/>
      <c r="J22" s="187"/>
      <c r="K22" s="8"/>
      <c r="L22" s="8"/>
      <c r="M22" s="8"/>
      <c r="N22" s="8"/>
      <c r="O22" s="8"/>
      <c r="P22" s="8"/>
    </row>
    <row r="23" spans="8:16" ht="34.5" customHeight="1">
      <c r="H23" s="8"/>
      <c r="I23" s="8"/>
      <c r="J23" s="8"/>
      <c r="K23" s="8"/>
      <c r="L23" s="8"/>
      <c r="M23" s="8"/>
      <c r="N23" s="8"/>
      <c r="O23" s="8"/>
      <c r="P23" s="8"/>
    </row>
    <row r="24" spans="8:16" ht="34.5" customHeight="1">
      <c r="H24" s="8"/>
      <c r="I24" s="8"/>
      <c r="J24" s="8"/>
      <c r="K24" s="8"/>
      <c r="L24" s="8"/>
      <c r="M24" s="8"/>
      <c r="N24" s="8"/>
      <c r="O24" s="8"/>
      <c r="P24" s="8"/>
    </row>
    <row r="25" spans="9:16" ht="25.5" customHeight="1">
      <c r="I25" s="260"/>
      <c r="J25" s="237"/>
      <c r="K25" s="237"/>
      <c r="L25" s="237"/>
      <c r="M25" s="237"/>
      <c r="N25" s="237"/>
      <c r="O25" s="237"/>
      <c r="P25" s="237"/>
    </row>
    <row r="26" spans="9:16" ht="25.5" customHeight="1">
      <c r="I26" s="8"/>
      <c r="J26" s="8"/>
      <c r="K26" s="8"/>
      <c r="L26" s="8"/>
      <c r="M26" s="8"/>
      <c r="N26" s="8"/>
      <c r="O26" s="8"/>
      <c r="P26" s="8"/>
    </row>
    <row r="27" ht="25.5" customHeight="1">
      <c r="B27" s="8"/>
    </row>
    <row r="28" ht="25.5" customHeight="1">
      <c r="B28" s="8"/>
    </row>
  </sheetData>
  <sheetProtection/>
  <mergeCells count="33">
    <mergeCell ref="B3:C3"/>
    <mergeCell ref="B6:C6"/>
    <mergeCell ref="B5:C5"/>
    <mergeCell ref="A16:B17"/>
    <mergeCell ref="A1:B1"/>
    <mergeCell ref="C1:D1"/>
    <mergeCell ref="B11:C11"/>
    <mergeCell ref="B13:C13"/>
    <mergeCell ref="A9:B9"/>
    <mergeCell ref="B12:C12"/>
    <mergeCell ref="B10:C10"/>
    <mergeCell ref="A2:B2"/>
    <mergeCell ref="B4:C4"/>
    <mergeCell ref="B7:C7"/>
    <mergeCell ref="I2:J2"/>
    <mergeCell ref="I3:J3"/>
    <mergeCell ref="I4:J4"/>
    <mergeCell ref="I5:J5"/>
    <mergeCell ref="I6:J6"/>
    <mergeCell ref="I7:J7"/>
    <mergeCell ref="I9:J9"/>
    <mergeCell ref="I10:J10"/>
    <mergeCell ref="A18:B18"/>
    <mergeCell ref="I11:J11"/>
    <mergeCell ref="I12:J12"/>
    <mergeCell ref="I13:J13"/>
    <mergeCell ref="I14:J14"/>
    <mergeCell ref="B14:C14"/>
    <mergeCell ref="C16:G16"/>
    <mergeCell ref="A21:B21"/>
    <mergeCell ref="A22:B22"/>
    <mergeCell ref="A19:B19"/>
    <mergeCell ref="A20:B20"/>
  </mergeCells>
  <conditionalFormatting sqref="C18:I22">
    <cfRule type="expression" priority="1" dxfId="0" stopIfTrue="1">
      <formula>ISERROR(C18)=TRUE</formula>
    </cfRule>
  </conditionalFormatting>
  <dataValidations count="1">
    <dataValidation allowBlank="1" showInputMessage="1" showErrorMessage="1" imeMode="off" sqref="F11:G11 H11:H13 G12 E3:H3 F4:G4 H4:H6 G5 E10:H10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明朝,標準"－9－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Q28"/>
  <sheetViews>
    <sheetView zoomScale="70" zoomScaleNormal="70" workbookViewId="0" topLeftCell="A1">
      <selection activeCell="I25" sqref="I25"/>
    </sheetView>
  </sheetViews>
  <sheetFormatPr defaultColWidth="9.00390625" defaultRowHeight="25.5" customHeight="1"/>
  <cols>
    <col min="1" max="2" width="4.625" style="3" customWidth="1"/>
    <col min="3" max="3" width="10.625" style="3" customWidth="1"/>
    <col min="4" max="8" width="10.75390625" style="3" customWidth="1"/>
    <col min="9" max="11" width="5.375" style="3" customWidth="1"/>
    <col min="12" max="13" width="7.00390625" style="3" hidden="1" customWidth="1"/>
    <col min="14" max="15" width="7.125" style="3" hidden="1" customWidth="1"/>
    <col min="16" max="16" width="5.375" style="3" customWidth="1"/>
    <col min="17" max="16384" width="9.00390625" style="3" customWidth="1"/>
  </cols>
  <sheetData>
    <row r="1" spans="1:16" s="1" customFormat="1" ht="34.5" customHeight="1" thickBot="1">
      <c r="A1" s="348" t="s">
        <v>4</v>
      </c>
      <c r="B1" s="348"/>
      <c r="C1" s="348" t="s">
        <v>14</v>
      </c>
      <c r="D1" s="348"/>
      <c r="E1" s="181" t="s">
        <v>129</v>
      </c>
      <c r="F1" s="180" t="s">
        <v>130</v>
      </c>
      <c r="G1" s="182"/>
      <c r="H1" s="30"/>
      <c r="I1" s="30"/>
      <c r="J1" s="30"/>
      <c r="K1" s="30"/>
      <c r="L1" s="3"/>
      <c r="M1" s="3"/>
      <c r="N1" s="3"/>
      <c r="O1" s="3"/>
      <c r="P1" s="3"/>
    </row>
    <row r="2" spans="1:16" ht="34.5" customHeight="1" thickBot="1">
      <c r="A2" s="353" t="s">
        <v>79</v>
      </c>
      <c r="B2" s="354"/>
      <c r="C2" s="102" t="s">
        <v>317</v>
      </c>
      <c r="D2" s="145" t="str">
        <f>IF(B3="","",B3)</f>
        <v>松山北</v>
      </c>
      <c r="E2" s="146" t="str">
        <f>IF(B4="","",B4)</f>
        <v>水口東</v>
      </c>
      <c r="F2" s="146" t="str">
        <f>IF(B5="","",B5)</f>
        <v>柳井商工</v>
      </c>
      <c r="G2" s="146" t="str">
        <f>IF(B6="","",B6)</f>
        <v>興國</v>
      </c>
      <c r="H2" s="147" t="str">
        <f>IF(B7="","",B7)</f>
        <v>高松工芸Ｂ</v>
      </c>
      <c r="I2" s="334" t="s">
        <v>8</v>
      </c>
      <c r="J2" s="335"/>
      <c r="K2" s="94" t="s">
        <v>1</v>
      </c>
      <c r="L2" s="95" t="s">
        <v>2</v>
      </c>
      <c r="M2" s="31" t="s">
        <v>3</v>
      </c>
      <c r="N2" s="31" t="s">
        <v>7</v>
      </c>
      <c r="O2" s="31" t="s">
        <v>6</v>
      </c>
      <c r="P2" s="96" t="s">
        <v>0</v>
      </c>
    </row>
    <row r="3" spans="1:17" ht="34.5" customHeight="1">
      <c r="A3" s="83">
        <v>1</v>
      </c>
      <c r="B3" s="357" t="str">
        <f>IF('予選ﾘｰｸﾞ一覧'!M5="","",'予選ﾘｰｸﾞ一覧'!M5)</f>
        <v>松山北</v>
      </c>
      <c r="C3" s="358"/>
      <c r="D3" s="140"/>
      <c r="E3" s="84" t="s">
        <v>362</v>
      </c>
      <c r="F3" s="84" t="s">
        <v>362</v>
      </c>
      <c r="G3" s="84" t="s">
        <v>362</v>
      </c>
      <c r="H3" s="84" t="s">
        <v>362</v>
      </c>
      <c r="I3" s="336" t="str">
        <f>IF(SUM(L3:O3)=0,"/",L3+N3&amp;"/"&amp;M3+O3)</f>
        <v>/</v>
      </c>
      <c r="J3" s="337"/>
      <c r="K3" s="86">
        <f>IF(SUM(L3:O3)=0,"",L3*2+M3+N3*2)</f>
      </c>
      <c r="L3" s="87">
        <f>IF(LEFT(D3,1)&gt;RIGHT(D3,1),1,0)+IF(LEFT(E3,1)&gt;RIGHT(E3,1),1,0)+IF(LEFT(F3,1)&gt;RIGHT(F3,1),1,0)+IF(LEFT(G3,1)&gt;RIGHT(G3,1),1,0)+IF(LEFT(H3,1)&gt;RIGHT(H3,1),1,0)</f>
        <v>0</v>
      </c>
      <c r="M3" s="88">
        <f>IF(LEFT(D3,1)&lt;RIGHT(D3,1),1,0)+IF(LEFT(E3,1)&lt;RIGHT(E3,1),1,0)+IF(LEFT(F3,1)&lt;RIGHT(F3,1),1,0)+IF(LEFT(G3,1)&lt;RIGHT(G3,1),1,0)+IF(LEFT(H3,1)&lt;RIGHT(H3,1),1,0)</f>
        <v>0</v>
      </c>
      <c r="N3" s="89">
        <f>IF(LEFT(H3,1)="W",1,0)+IF(LEFT(G3,1)="W",1,0)+IF(LEFT(F3,1)="W",1,0)+IF(LEFT(E3,1)="W",1,0)+IF(LEFT(D3,1)="W",1,0)</f>
        <v>0</v>
      </c>
      <c r="O3" s="89">
        <f>IF(LEFT(H3,1)="L",1,0)+IF(LEFT(G3,1)="L",1,0)+IF(LEFT(F3,1)="L",1,0)+IF(LEFT(E3,1)="L",1,0)+IF(LEFT(D3,1)="L",1,0)</f>
        <v>0</v>
      </c>
      <c r="P3" s="90">
        <f>IF(SUM(L3:O3)=0,"",RANK(K3,K3:O7,0))</f>
      </c>
      <c r="Q3" s="3" t="str">
        <f>B3</f>
        <v>松山北</v>
      </c>
    </row>
    <row r="4" spans="1:17" s="8" customFormat="1" ht="34.5" customHeight="1">
      <c r="A4" s="4">
        <v>2</v>
      </c>
      <c r="B4" s="351" t="str">
        <f>IF('予選ﾘｰｸﾞ一覧'!M7="","",'予選ﾘｰｸﾞ一覧'!M7)</f>
        <v>水口東</v>
      </c>
      <c r="C4" s="352"/>
      <c r="D4" s="141" t="str">
        <f>IF(LEFT(E3,1)="W","L W/O",IF(LEFT(E3,1)="L","W W/O",IF(E3="-","-",RIGHT(E3,1)&amp;"-"&amp;LEFT(E3,1))))</f>
        <v>-</v>
      </c>
      <c r="E4" s="12"/>
      <c r="F4" s="11" t="s">
        <v>363</v>
      </c>
      <c r="G4" s="11" t="s">
        <v>363</v>
      </c>
      <c r="H4" s="11" t="s">
        <v>363</v>
      </c>
      <c r="I4" s="338" t="str">
        <f>IF(SUM(L4:O4)=0,"/",L4+N4&amp;"/"&amp;M4+O4)</f>
        <v>/</v>
      </c>
      <c r="J4" s="339"/>
      <c r="K4" s="14">
        <f>IF(SUM(L4:O4)=0,"",L4*2+M4+N4*2)</f>
      </c>
      <c r="L4" s="19">
        <f>IF(LEFT(D4,1)&gt;RIGHT(D4,1),1,0)+IF(LEFT(E4,1)&gt;RIGHT(E4,1),1,0)+IF(LEFT(F4,1)&gt;RIGHT(F4,1),1,0)+IF(LEFT(G4,1)&gt;RIGHT(G4,1),1,0)+IF(LEFT(H4,1)&gt;RIGHT(H4,1),1,0)</f>
        <v>0</v>
      </c>
      <c r="M4" s="20">
        <f>IF(LEFT(D4,1)&lt;RIGHT(D4,1),1,0)+IF(LEFT(E4,1)&lt;RIGHT(E4,1),1,0)+IF(LEFT(F4,1)&lt;RIGHT(F4,1),1,0)+IF(LEFT(G4,1)&lt;RIGHT(G4,1),1,0)+IF(LEFT(H4,1)&lt;RIGHT(H4,1),1,0)</f>
        <v>0</v>
      </c>
      <c r="N4" s="21">
        <f>IF(LEFT(H4,1)="W",1,0)+IF(LEFT(G4,1)="W",1,0)+IF(LEFT(F4,1)="W",1,0)+IF(LEFT(E4,1)="W",1,0)+IF(LEFT(D4,1)="W",1,0)</f>
        <v>0</v>
      </c>
      <c r="O4" s="21">
        <f>IF(LEFT(H4,1)="L",1,0)+IF(LEFT(G4,1)="L",1,0)+IF(LEFT(F4,1)="L",1,0)+IF(LEFT(E4,1)="L",1,0)+IF(LEFT(D4,1)="L",1,0)</f>
        <v>0</v>
      </c>
      <c r="P4" s="15">
        <f>IF(SUM(L4:O4)=0,"",RANK(K4,K3:K7,0))</f>
      </c>
      <c r="Q4" s="3" t="str">
        <f>B4</f>
        <v>水口東</v>
      </c>
    </row>
    <row r="5" spans="1:17" ht="34.5" customHeight="1">
      <c r="A5" s="4">
        <v>3</v>
      </c>
      <c r="B5" s="351" t="str">
        <f>IF('予選ﾘｰｸﾞ一覧'!M9="","",'予選ﾘｰｸﾞ一覧'!M9)</f>
        <v>柳井商工</v>
      </c>
      <c r="C5" s="361"/>
      <c r="D5" s="141" t="str">
        <f>IF(LEFT(F3,1)="W","L W/O",IF(LEFT(F3,1)="L","W W/O",IF(F3="-","-",RIGHT(F3,1)&amp;"-"&amp;LEFT(F3,1))))</f>
        <v>-</v>
      </c>
      <c r="E5" s="142" t="str">
        <f>IF(LEFT(F4,1)="W","L W/O",IF(LEFT(F4,1)="L","W W/O",IF(F4="-","-",RIGHT(F4,1)&amp;"-"&amp;LEFT(F4,1))))</f>
        <v>-</v>
      </c>
      <c r="F5" s="12"/>
      <c r="G5" s="11" t="s">
        <v>362</v>
      </c>
      <c r="H5" s="11" t="s">
        <v>362</v>
      </c>
      <c r="I5" s="338" t="str">
        <f>IF(SUM(L5:O5)=0,"/",L5+N5&amp;"/"&amp;M5+O5)</f>
        <v>/</v>
      </c>
      <c r="J5" s="339"/>
      <c r="K5" s="14">
        <f>IF(SUM(L5:O5)=0,"",L5*2+M5+N5*2)</f>
      </c>
      <c r="L5" s="19">
        <f>IF(LEFT(D5,1)&gt;RIGHT(D5,1),1,0)+IF(LEFT(E5,1)&gt;RIGHT(E5,1),1,0)+IF(LEFT(F5,1)&gt;RIGHT(F5,1),1,0)+IF(LEFT(G5,1)&gt;RIGHT(G5,1),1,0)+IF(LEFT(H5,1)&gt;RIGHT(H5,1),1,0)</f>
        <v>0</v>
      </c>
      <c r="M5" s="20">
        <f>IF(LEFT(D5,1)&lt;RIGHT(D5,1),1,0)+IF(LEFT(E5,1)&lt;RIGHT(E5,1),1,0)+IF(LEFT(F5,1)&lt;RIGHT(F5,1),1,0)+IF(LEFT(G5,1)&lt;RIGHT(G5,1),1,0)+IF(LEFT(H5,1)&lt;RIGHT(H5,1),1,0)</f>
        <v>0</v>
      </c>
      <c r="N5" s="21">
        <f>IF(LEFT(H5,1)="W",1,0)+IF(LEFT(G5,1)="W",1,0)+IF(LEFT(F5,1)="W",1,0)+IF(LEFT(E5,1)="W",1,0)+IF(LEFT(D5,1)="W",1,0)</f>
        <v>0</v>
      </c>
      <c r="O5" s="21">
        <f>IF(LEFT(H5,1)="L",1,0)+IF(LEFT(G5,1)="L",1,0)+IF(LEFT(F5,1)="L",1,0)+IF(LEFT(E5,1)="L",1,0)+IF(LEFT(D5,1)="L",1,0)</f>
        <v>0</v>
      </c>
      <c r="P5" s="15">
        <f>IF(SUM(L5:O5)=0,"",RANK(K5,K3:K7,0))</f>
      </c>
      <c r="Q5" s="3" t="str">
        <f>B5</f>
        <v>柳井商工</v>
      </c>
    </row>
    <row r="6" spans="1:17" ht="34.5" customHeight="1">
      <c r="A6" s="4">
        <v>4</v>
      </c>
      <c r="B6" s="351" t="str">
        <f>IF('予選ﾘｰｸﾞ一覧'!M11="","",'予選ﾘｰｸﾞ一覧'!M11)</f>
        <v>興國</v>
      </c>
      <c r="C6" s="361"/>
      <c r="D6" s="141" t="str">
        <f>IF(LEFT(G3,1)="W","L W/O",IF(LEFT(G3,1)="L","W W/O",IF(G3="-","-",RIGHT(G3,1)&amp;"-"&amp;LEFT(G3,1))))</f>
        <v>-</v>
      </c>
      <c r="E6" s="142" t="str">
        <f>IF(LEFT(G4,1)="W","L W/O",IF(LEFT(G4,1)="L","W W/O",IF(G4="-","-",RIGHT(G4,1)&amp;"-"&amp;LEFT(G4,1))))</f>
        <v>-</v>
      </c>
      <c r="F6" s="142" t="str">
        <f>IF(LEFT(G5,1)="W","L W/O",IF(LEFT(G5,1)="L","W W/O",IF(G5="-","-",RIGHT(G5,1)&amp;"-"&amp;LEFT(G5,1))))</f>
        <v>-</v>
      </c>
      <c r="G6" s="12"/>
      <c r="H6" s="11" t="s">
        <v>362</v>
      </c>
      <c r="I6" s="338" t="str">
        <f>IF(SUM(L6:O6)=0,"/",L6+N6&amp;"/"&amp;M6+O6)</f>
        <v>/</v>
      </c>
      <c r="J6" s="339"/>
      <c r="K6" s="14">
        <f>IF(SUM(L6:O6)=0,"",L6*2+M6+N6*2)</f>
      </c>
      <c r="L6" s="19">
        <f>IF(LEFT(D6,1)&gt;RIGHT(D6,1),1,0)+IF(LEFT(E6,1)&gt;RIGHT(E6,1),1,0)+IF(LEFT(F6,1)&gt;RIGHT(F6,1),1,0)+IF(LEFT(G6,1)&gt;RIGHT(G6,1),1,0)+IF(LEFT(H6,1)&gt;RIGHT(H6,1),1,0)</f>
        <v>0</v>
      </c>
      <c r="M6" s="20">
        <f>IF(LEFT(D6,1)&lt;RIGHT(D6,1),1,0)+IF(LEFT(E6,1)&lt;RIGHT(E6,1),1,0)+IF(LEFT(F6,1)&lt;RIGHT(F6,1),1,0)+IF(LEFT(G6,1)&lt;RIGHT(G6,1),1,0)+IF(LEFT(H6,1)&lt;RIGHT(H6,1),1,0)</f>
        <v>0</v>
      </c>
      <c r="N6" s="21">
        <f>IF(LEFT(H6,1)="W",1,0)+IF(LEFT(G6,1)="W",1,0)+IF(LEFT(F6,1)="W",1,0)+IF(LEFT(E6,1)="W",1,0)+IF(LEFT(D6,1)="W",1,0)</f>
        <v>0</v>
      </c>
      <c r="O6" s="21">
        <f>IF(LEFT(H6,1)="L",1,0)+IF(LEFT(G6,1)="L",1,0)+IF(LEFT(F6,1)="L",1,0)+IF(LEFT(E6,1)="L",1,0)+IF(LEFT(D6,1)="L",1,0)</f>
        <v>0</v>
      </c>
      <c r="P6" s="15">
        <f>IF(SUM(L6:O6)=0,"",RANK(K6,K3:K7,0))</f>
      </c>
      <c r="Q6" s="3" t="str">
        <f>B6</f>
        <v>興國</v>
      </c>
    </row>
    <row r="7" spans="1:17" ht="34.5" customHeight="1" thickBot="1">
      <c r="A7" s="5">
        <v>5</v>
      </c>
      <c r="B7" s="355" t="str">
        <f>IF('予選ﾘｰｸﾞ一覧'!M13="","",'予選ﾘｰｸﾞ一覧'!M13)</f>
        <v>高松工芸Ｂ</v>
      </c>
      <c r="C7" s="356"/>
      <c r="D7" s="143" t="str">
        <f>IF(LEFT(H3,1)="W","L W/O",IF(LEFT(H3,1)="L","W W/O",IF(H3="-","-",RIGHT(H3,1)&amp;"-"&amp;LEFT(H3,1))))</f>
        <v>-</v>
      </c>
      <c r="E7" s="144" t="str">
        <f>IF(LEFT(H4,1)="W","L W/O",IF(LEFT(H4,1)="L","W W/O",IF(H4="-","-",RIGHT(H4,1)&amp;"-"&amp;LEFT(H4,1))))</f>
        <v>-</v>
      </c>
      <c r="F7" s="144" t="str">
        <f>IF(LEFT(H5,1)="W","L W/O",IF(LEFT(H5,1)="L","W W/O",IF(H5="-","-",RIGHT(H5,1)&amp;"-"&amp;LEFT(H5,1))))</f>
        <v>-</v>
      </c>
      <c r="G7" s="144" t="str">
        <f>IF(LEFT(H6,1)="W","L W/O",IF(LEFT(H6,1)="L","W W/O",IF(H6="-","-",RIGHT(H6,1)&amp;"-"&amp;LEFT(H6,1))))</f>
        <v>-</v>
      </c>
      <c r="H7" s="13"/>
      <c r="I7" s="342" t="str">
        <f>IF(SUM(L7:O7)=0,"/",L7+N7&amp;"/"&amp;M7+O7)</f>
        <v>/</v>
      </c>
      <c r="J7" s="346"/>
      <c r="K7" s="16">
        <f>IF(SUM(L7:O7)=0,"",L7*2+M7+N7*2)</f>
      </c>
      <c r="L7" s="23">
        <f>IF(LEFT(D7,1)&gt;RIGHT(D7,1),1,0)+IF(LEFT(E7,1)&gt;RIGHT(E7,1),1,0)+IF(LEFT(F7,1)&gt;RIGHT(F7,1),1,0)+IF(LEFT(G7,1)&gt;RIGHT(G7,1),1,0)+IF(LEFT(H7,1)&gt;RIGHT(H7,1),1,0)</f>
        <v>0</v>
      </c>
      <c r="M7" s="280">
        <f>IF(LEFT(D7,1)&lt;RIGHT(D7,1),1,0)+IF(LEFT(E7,1)&lt;RIGHT(E7,1),1,0)+IF(LEFT(F7,1)&lt;RIGHT(F7,1),1,0)+IF(LEFT(G7,1)&lt;RIGHT(G7,1),1,0)+IF(LEFT(H7,1)&lt;RIGHT(H7,1),1,0)</f>
        <v>0</v>
      </c>
      <c r="N7" s="281">
        <f>IF(LEFT(H7,1)="W",1,0)+IF(LEFT(G7,1)="W",1,0)+IF(LEFT(F7,1)="W",1,0)+IF(LEFT(E7,1)="W",1,0)+IF(LEFT(D7,1)="W",1,0)</f>
        <v>0</v>
      </c>
      <c r="O7" s="281">
        <f>IF(LEFT(H7,1)="L",1,0)+IF(LEFT(G7,1)="L",1,0)+IF(LEFT(F7,1)="L",1,0)+IF(LEFT(E7,1)="L",1,0)+IF(LEFT(D7,1)="L",1,0)</f>
        <v>0</v>
      </c>
      <c r="P7" s="17">
        <f>IF(SUM(L7:O7)=0,"",RANK(K7,K3:K7,0))</f>
      </c>
      <c r="Q7" s="3" t="str">
        <f>B7</f>
        <v>高松工芸Ｂ</v>
      </c>
    </row>
    <row r="8" spans="1:16" ht="34.5" customHeight="1" thickBot="1">
      <c r="A8" s="39"/>
      <c r="B8" s="40"/>
      <c r="C8" s="40"/>
      <c r="D8" s="41"/>
      <c r="E8" s="41"/>
      <c r="F8" s="41"/>
      <c r="G8" s="41"/>
      <c r="H8" s="41"/>
      <c r="I8" s="42"/>
      <c r="J8" s="276"/>
      <c r="K8" s="42"/>
      <c r="L8" s="43"/>
      <c r="M8" s="282"/>
      <c r="N8" s="282"/>
      <c r="O8" s="282"/>
      <c r="P8" s="9"/>
    </row>
    <row r="9" spans="1:17" ht="34.5" customHeight="1" thickBot="1">
      <c r="A9" s="353" t="s">
        <v>293</v>
      </c>
      <c r="B9" s="354"/>
      <c r="C9" s="102" t="s">
        <v>318</v>
      </c>
      <c r="D9" s="145" t="str">
        <f>IF(B10="","",B10)</f>
        <v>高松中央Ａ</v>
      </c>
      <c r="E9" s="146" t="str">
        <f>IF(B11="","",B11)</f>
        <v>常翔学園Ａ</v>
      </c>
      <c r="F9" s="146" t="str">
        <f>IF(B12="","",B12)</f>
        <v>阿波</v>
      </c>
      <c r="G9" s="146" t="str">
        <f>IF(B13="","",B13)</f>
        <v>金光学園Ｂ</v>
      </c>
      <c r="H9" s="147" t="str">
        <f>IF(B14="","",B14)</f>
        <v>郡山Ｂ</v>
      </c>
      <c r="I9" s="334" t="s">
        <v>8</v>
      </c>
      <c r="J9" s="335"/>
      <c r="K9" s="94" t="s">
        <v>1</v>
      </c>
      <c r="L9" s="95" t="s">
        <v>2</v>
      </c>
      <c r="M9" s="263" t="s">
        <v>3</v>
      </c>
      <c r="N9" s="263" t="s">
        <v>7</v>
      </c>
      <c r="O9" s="263" t="s">
        <v>6</v>
      </c>
      <c r="P9" s="96" t="s">
        <v>0</v>
      </c>
      <c r="Q9" s="8"/>
    </row>
    <row r="10" spans="1:17" ht="34.5" customHeight="1">
      <c r="A10" s="83">
        <v>1</v>
      </c>
      <c r="B10" s="357" t="str">
        <f>IF('予選ﾘｰｸﾞ一覧'!N5="","",'予選ﾘｰｸﾞ一覧'!N5)</f>
        <v>高松中央Ａ</v>
      </c>
      <c r="C10" s="358"/>
      <c r="D10" s="140"/>
      <c r="E10" s="84" t="s">
        <v>363</v>
      </c>
      <c r="F10" s="84" t="s">
        <v>363</v>
      </c>
      <c r="G10" s="84" t="s">
        <v>363</v>
      </c>
      <c r="H10" s="84" t="s">
        <v>363</v>
      </c>
      <c r="I10" s="347" t="str">
        <f>IF(SUM(L10:O10)=0,"/",L10+N10&amp;"/"&amp;M10+O10)</f>
        <v>/</v>
      </c>
      <c r="J10" s="337"/>
      <c r="K10" s="264">
        <f>IF(SUM(L10:O10)=0,"",L10*2+M10+N10*2)</f>
      </c>
      <c r="L10" s="265">
        <f>IF(LEFT(D10,1)&gt;RIGHT(D10,1),1,0)+IF(LEFT(E10,1)&gt;RIGHT(E10,1),1,0)+IF(LEFT(F10,1)&gt;RIGHT(F10,1),1,0)+IF(LEFT(G10,1)&gt;RIGHT(G10,1),1,0)+IF(LEFT(H10,1)&gt;RIGHT(H10,1),1,0)</f>
        <v>0</v>
      </c>
      <c r="M10" s="267">
        <f>IF(LEFT(D10,1)&lt;RIGHT(D10,1),1,0)+IF(LEFT(E10,1)&lt;RIGHT(E10,1),1,0)+IF(LEFT(F10,1)&lt;RIGHT(F10,1),1,0)+IF(LEFT(G10,1)&lt;RIGHT(G10,1),1,0)+IF(LEFT(H10,1)&lt;RIGHT(H10,1),1,0)</f>
        <v>0</v>
      </c>
      <c r="N10" s="268">
        <f>IF(LEFT(H10,1)="W",1,0)+IF(LEFT(G10,1)="W",1,0)+IF(LEFT(F10,1)="W",1,0)+IF(LEFT(E10,1)="W",1,0)+IF(LEFT(D10,1)="W",1,0)</f>
        <v>0</v>
      </c>
      <c r="O10" s="268">
        <f>IF(LEFT(H10,1)="L",1,0)+IF(LEFT(G10,1)="L",1,0)+IF(LEFT(F10,1)="L",1,0)+IF(LEFT(E10,1)="L",1,0)+IF(LEFT(D10,1)="L",1,0)</f>
        <v>0</v>
      </c>
      <c r="P10" s="269">
        <f>IF(SUM(L10:O10)=0,"",RANK(K10,$K$10:$K$14,0))</f>
      </c>
      <c r="Q10" s="8" t="str">
        <f>B10</f>
        <v>高松中央Ａ</v>
      </c>
    </row>
    <row r="11" spans="1:17" s="8" customFormat="1" ht="34.5" customHeight="1">
      <c r="A11" s="4">
        <v>2</v>
      </c>
      <c r="B11" s="351" t="str">
        <f>IF('予選ﾘｰｸﾞ一覧'!N7="","",'予選ﾘｰｸﾞ一覧'!N7)</f>
        <v>常翔学園Ａ</v>
      </c>
      <c r="C11" s="352"/>
      <c r="D11" s="141" t="str">
        <f>IF(LEFT(E10,1)="W","L W/O",IF(LEFT(E10,1)="L","W W/O",IF(E10="-","-",RIGHT(E10,1)&amp;"-"&amp;LEFT(E10,1))))</f>
        <v>-</v>
      </c>
      <c r="E11" s="12"/>
      <c r="F11" s="11" t="s">
        <v>364</v>
      </c>
      <c r="G11" s="11" t="s">
        <v>364</v>
      </c>
      <c r="H11" s="11" t="s">
        <v>364</v>
      </c>
      <c r="I11" s="340" t="str">
        <f>IF(SUM(L11:O11)=0,"/",L11+N11&amp;"/"&amp;M11+O11)</f>
        <v>/</v>
      </c>
      <c r="J11" s="341"/>
      <c r="K11" s="271">
        <f>IF(SUM(L11:O11)=0,"",L11*2+M11+N11*2)</f>
      </c>
      <c r="L11" s="19">
        <f>IF(LEFT(D11,1)&gt;RIGHT(D11,1),1,0)+IF(LEFT(E11,1)&gt;RIGHT(E11,1),1,0)+IF(LEFT(F11,1)&gt;RIGHT(F11,1),1,0)+IF(LEFT(G11,1)&gt;RIGHT(G11,1),1,0)+IF(LEFT(H11,1)&gt;RIGHT(H11,1),1,0)</f>
        <v>0</v>
      </c>
      <c r="M11" s="272">
        <f>IF(LEFT(D11,1)&lt;RIGHT(D11,1),1,0)+IF(LEFT(E11,1)&lt;RIGHT(E11,1),1,0)+IF(LEFT(F11,1)&lt;RIGHT(F11,1),1,0)+IF(LEFT(G11,1)&lt;RIGHT(G11,1),1,0)+IF(LEFT(H11,1)&lt;RIGHT(H11,1),1,0)</f>
        <v>0</v>
      </c>
      <c r="N11" s="273">
        <f>IF(LEFT(H11,1)="W",1,0)+IF(LEFT(G11,1)="W",1,0)+IF(LEFT(F11,1)="W",1,0)+IF(LEFT(E11,1)="W",1,0)+IF(LEFT(D11,1)="W",1,0)</f>
        <v>0</v>
      </c>
      <c r="O11" s="273">
        <f>IF(LEFT(H11,1)="L",1,0)+IF(LEFT(G11,1)="L",1,0)+IF(LEFT(F11,1)="L",1,0)+IF(LEFT(E11,1)="L",1,0)+IF(LEFT(D11,1)="L",1,0)</f>
        <v>0</v>
      </c>
      <c r="P11" s="15">
        <f>IF(SUM(L11:O11)=0,"",RANK(K11,$K$10:$K$14,0))</f>
      </c>
      <c r="Q11" s="3" t="str">
        <f>B11</f>
        <v>常翔学園Ａ</v>
      </c>
    </row>
    <row r="12" spans="1:17" ht="34.5" customHeight="1">
      <c r="A12" s="4">
        <v>3</v>
      </c>
      <c r="B12" s="351" t="str">
        <f>IF('予選ﾘｰｸﾞ一覧'!N9="","",'予選ﾘｰｸﾞ一覧'!N9)</f>
        <v>阿波</v>
      </c>
      <c r="C12" s="352"/>
      <c r="D12" s="141" t="str">
        <f>IF(LEFT(F10,1)="W","L W/O",IF(LEFT(F10,1)="L","W W/O",IF(F10="-","-",RIGHT(F10,1)&amp;"-"&amp;LEFT(F10,1))))</f>
        <v>-</v>
      </c>
      <c r="E12" s="142" t="str">
        <f>IF(LEFT(F11,1)="W","L W/O",IF(LEFT(F11,1)="L","W W/O",IF(F11="-","-",RIGHT(F11,1)&amp;"-"&amp;LEFT(F11,1))))</f>
        <v>-</v>
      </c>
      <c r="F12" s="12"/>
      <c r="G12" s="11" t="s">
        <v>358</v>
      </c>
      <c r="H12" s="11" t="s">
        <v>358</v>
      </c>
      <c r="I12" s="340" t="str">
        <f>IF(SUM(L12:O12)=0,"/",L12+N12&amp;"/"&amp;M12+O12)</f>
        <v>/</v>
      </c>
      <c r="J12" s="341"/>
      <c r="K12" s="271">
        <f>IF(SUM(L12:O12)=0,"",L12*2+M12+N12*2)</f>
      </c>
      <c r="L12" s="19">
        <f>IF(LEFT(D12,1)&gt;RIGHT(D12,1),1,0)+IF(LEFT(E12,1)&gt;RIGHT(E12,1),1,0)+IF(LEFT(F12,1)&gt;RIGHT(F12,1),1,0)+IF(LEFT(G12,1)&gt;RIGHT(G12,1),1,0)+IF(LEFT(H12,1)&gt;RIGHT(H12,1),1,0)</f>
        <v>0</v>
      </c>
      <c r="M12" s="272">
        <f>IF(LEFT(D12,1)&lt;RIGHT(D12,1),1,0)+IF(LEFT(E12,1)&lt;RIGHT(E12,1),1,0)+IF(LEFT(F12,1)&lt;RIGHT(F12,1),1,0)+IF(LEFT(G12,1)&lt;RIGHT(G12,1),1,0)+IF(LEFT(H12,1)&lt;RIGHT(H12,1),1,0)</f>
        <v>0</v>
      </c>
      <c r="N12" s="273">
        <f>IF(LEFT(H12,1)="W",1,0)+IF(LEFT(G12,1)="W",1,0)+IF(LEFT(F12,1)="W",1,0)+IF(LEFT(E12,1)="W",1,0)+IF(LEFT(D12,1)="W",1,0)</f>
        <v>0</v>
      </c>
      <c r="O12" s="273">
        <f>IF(LEFT(H12,1)="L",1,0)+IF(LEFT(G12,1)="L",1,0)+IF(LEFT(F12,1)="L",1,0)+IF(LEFT(E12,1)="L",1,0)+IF(LEFT(D12,1)="L",1,0)</f>
        <v>0</v>
      </c>
      <c r="P12" s="15">
        <f>IF(SUM(L12:O12)=0,"",RANK(K12,$K$10:$K$14,0))</f>
      </c>
      <c r="Q12" s="3" t="str">
        <f>B12</f>
        <v>阿波</v>
      </c>
    </row>
    <row r="13" spans="1:17" ht="34.5" customHeight="1">
      <c r="A13" s="4">
        <v>4</v>
      </c>
      <c r="B13" s="351" t="str">
        <f>IF('予選ﾘｰｸﾞ一覧'!N11="","",'予選ﾘｰｸﾞ一覧'!N11)</f>
        <v>金光学園Ｂ</v>
      </c>
      <c r="C13" s="352"/>
      <c r="D13" s="141" t="str">
        <f>IF(LEFT(G10,1)="W","L W/O",IF(LEFT(G10,1)="L","W W/O",IF(G10="-","-",RIGHT(G10,1)&amp;"-"&amp;LEFT(G10,1))))</f>
        <v>-</v>
      </c>
      <c r="E13" s="142" t="str">
        <f>IF(LEFT(G11,1)="W","L W/O",IF(LEFT(G11,1)="L","W W/O",IF(G11="-","-",RIGHT(G11,1)&amp;"-"&amp;LEFT(G11,1))))</f>
        <v>-</v>
      </c>
      <c r="F13" s="142" t="str">
        <f>IF(LEFT(G12,1)="W","L W/O",IF(LEFT(G12,1)="L","W W/O",IF(G12="-","-",RIGHT(G12,1)&amp;"-"&amp;LEFT(G12,1))))</f>
        <v>-</v>
      </c>
      <c r="G13" s="12"/>
      <c r="H13" s="11" t="s">
        <v>358</v>
      </c>
      <c r="I13" s="338" t="str">
        <f>IF(SUM(L13:O13)=0,"/",L13+N13&amp;"/"&amp;M13+O13)</f>
        <v>/</v>
      </c>
      <c r="J13" s="339"/>
      <c r="K13" s="14">
        <f>IF(SUM(L13:O13)=0,"",L13*2+M13+N13*2)</f>
      </c>
      <c r="L13" s="19">
        <f>IF(LEFT(D13,1)&gt;RIGHT(D13,1),1,0)+IF(LEFT(E13,1)&gt;RIGHT(E13,1),1,0)+IF(LEFT(F13,1)&gt;RIGHT(F13,1),1,0)+IF(LEFT(G13,1)&gt;RIGHT(G13,1),1,0)+IF(LEFT(H13,1)&gt;RIGHT(H13,1),1,0)</f>
        <v>0</v>
      </c>
      <c r="M13" s="272">
        <f>IF(LEFT(D13,1)&lt;RIGHT(D13,1),1,0)+IF(LEFT(E13,1)&lt;RIGHT(E13,1),1,0)+IF(LEFT(F13,1)&lt;RIGHT(F13,1),1,0)+IF(LEFT(G13,1)&lt;RIGHT(G13,1),1,0)+IF(LEFT(H13,1)&lt;RIGHT(H13,1),1,0)</f>
        <v>0</v>
      </c>
      <c r="N13" s="273">
        <f>IF(LEFT(H13,1)="W",1,0)+IF(LEFT(G13,1)="W",1,0)+IF(LEFT(F13,1)="W",1,0)+IF(LEFT(E13,1)="W",1,0)+IF(LEFT(D13,1)="W",1,0)</f>
        <v>0</v>
      </c>
      <c r="O13" s="273">
        <f>IF(LEFT(H13,1)="L",1,0)+IF(LEFT(G13,1)="L",1,0)+IF(LEFT(F13,1)="L",1,0)+IF(LEFT(E13,1)="L",1,0)+IF(LEFT(D13,1)="L",1,0)</f>
        <v>0</v>
      </c>
      <c r="P13" s="15">
        <f>IF(SUM(L13:O13)=0,"",RANK(K13,$K$10:$K$14,0))</f>
      </c>
      <c r="Q13" s="3" t="str">
        <f>B13</f>
        <v>金光学園Ｂ</v>
      </c>
    </row>
    <row r="14" spans="1:17" ht="34.5" customHeight="1" thickBot="1">
      <c r="A14" s="5">
        <v>5</v>
      </c>
      <c r="B14" s="355" t="str">
        <f>IF('予選ﾘｰｸﾞ一覧'!N13="","",'予選ﾘｰｸﾞ一覧'!N13)</f>
        <v>郡山Ｂ</v>
      </c>
      <c r="C14" s="356"/>
      <c r="D14" s="143" t="str">
        <f>IF(LEFT(H10,1)="W","L W/O",IF(LEFT(H10,1)="L","W W/O",IF(H10="-","-",RIGHT(H10,1)&amp;"-"&amp;LEFT(H10,1))))</f>
        <v>-</v>
      </c>
      <c r="E14" s="144" t="str">
        <f>IF(LEFT(H11,1)="W","L W/O",IF(LEFT(H11,1)="L","W W/O",IF(H11="-","-",RIGHT(H11,1)&amp;"-"&amp;LEFT(H11,1))))</f>
        <v>-</v>
      </c>
      <c r="F14" s="144" t="str">
        <f>IF(LEFT(H12,1)="W","L W/O",IF(LEFT(H12,1)="L","W W/O",IF(H12="-","-",RIGHT(H12,1)&amp;"-"&amp;LEFT(H12,1))))</f>
        <v>-</v>
      </c>
      <c r="G14" s="144" t="str">
        <f>IF(LEFT(H13,1)="W","L W/O",IF(LEFT(H13,1)="L","W W/O",IF(H13="-","-",RIGHT(H13,1)&amp;"-"&amp;LEFT(H13,1))))</f>
        <v>-</v>
      </c>
      <c r="H14" s="13"/>
      <c r="I14" s="342" t="str">
        <f>IF(SUM(L14:O14)=0,"/",L14+N14&amp;"/"&amp;M14+O14)</f>
        <v>/</v>
      </c>
      <c r="J14" s="343"/>
      <c r="K14" s="16">
        <f>IF(SUM(L14:O14)=0,"",L14*2+M14+N14*2)</f>
      </c>
      <c r="L14" s="23">
        <f>IF(LEFT(D14,1)&gt;RIGHT(D14,1),1,0)+IF(LEFT(E14,1)&gt;RIGHT(E14,1),1,0)+IF(LEFT(F14,1)&gt;RIGHT(F14,1),1,0)+IF(LEFT(G14,1)&gt;RIGHT(G14,1),1,0)+IF(LEFT(H14,1)&gt;RIGHT(H14,1),1,0)</f>
        <v>0</v>
      </c>
      <c r="M14" s="280">
        <f>IF(LEFT(D14,1)&lt;RIGHT(D14,1),1,0)+IF(LEFT(E14,1)&lt;RIGHT(E14,1),1,0)+IF(LEFT(F14,1)&lt;RIGHT(F14,1),1,0)+IF(LEFT(G14,1)&lt;RIGHT(G14,1),1,0)+IF(LEFT(H14,1)&lt;RIGHT(H14,1),1,0)</f>
        <v>0</v>
      </c>
      <c r="N14" s="281">
        <f>IF(LEFT(H14,1)="W",1,0)+IF(LEFT(G14,1)="W",1,0)+IF(LEFT(F14,1)="W",1,0)+IF(LEFT(E14,1)="W",1,0)+IF(LEFT(D14,1)="W",1,0)</f>
        <v>0</v>
      </c>
      <c r="O14" s="281">
        <f>IF(LEFT(H14,1)="L",1,0)+IF(LEFT(G14,1)="L",1,0)+IF(LEFT(F14,1)="L",1,0)+IF(LEFT(E14,1)="L",1,0)+IF(LEFT(D14,1)="L",1,0)</f>
        <v>0</v>
      </c>
      <c r="P14" s="17">
        <f>IF(SUM(L14:O14)=0,"",RANK(K14,$K$10:$K$14,0))</f>
      </c>
      <c r="Q14" s="3" t="str">
        <f>B14</f>
        <v>郡山Ｂ</v>
      </c>
    </row>
    <row r="15" spans="1:16" ht="34.5" customHeight="1" thickBot="1">
      <c r="A15" s="26"/>
      <c r="B15" s="32"/>
      <c r="C15" s="32"/>
      <c r="D15" s="34"/>
      <c r="E15" s="34"/>
      <c r="F15" s="34"/>
      <c r="G15" s="34"/>
      <c r="H15" s="34"/>
      <c r="I15" s="35"/>
      <c r="J15" s="35"/>
      <c r="K15" s="35"/>
      <c r="L15" s="36"/>
      <c r="M15" s="36"/>
      <c r="N15" s="36"/>
      <c r="O15" s="36"/>
      <c r="P15" s="9"/>
    </row>
    <row r="16" spans="1:16" ht="34.5" customHeight="1" thickBot="1">
      <c r="A16" s="353" t="s">
        <v>294</v>
      </c>
      <c r="B16" s="354"/>
      <c r="C16" s="102" t="s">
        <v>329</v>
      </c>
      <c r="D16" s="145" t="str">
        <f>IF(B17="","",B17)</f>
        <v>金光大阪Ａ</v>
      </c>
      <c r="E16" s="146" t="str">
        <f>IF(B18="","",B18)</f>
        <v>岡山操山</v>
      </c>
      <c r="F16" s="146" t="str">
        <f>IF(B19="","",B19)</f>
        <v>新田</v>
      </c>
      <c r="G16" s="146" t="str">
        <f>IF(B20="","",B20)</f>
        <v>三豊工業</v>
      </c>
      <c r="H16" s="147" t="str">
        <f>IF(B21="","",B21)</f>
        <v>一条</v>
      </c>
      <c r="I16" s="334" t="s">
        <v>8</v>
      </c>
      <c r="J16" s="335"/>
      <c r="K16" s="94" t="s">
        <v>1</v>
      </c>
      <c r="L16" s="95" t="s">
        <v>2</v>
      </c>
      <c r="M16" s="31" t="s">
        <v>3</v>
      </c>
      <c r="N16" s="31" t="s">
        <v>7</v>
      </c>
      <c r="O16" s="31" t="s">
        <v>6</v>
      </c>
      <c r="P16" s="96" t="s">
        <v>0</v>
      </c>
    </row>
    <row r="17" spans="1:17" ht="34.5" customHeight="1">
      <c r="A17" s="83">
        <v>1</v>
      </c>
      <c r="B17" s="357" t="str">
        <f>IF('予選ﾘｰｸﾞ一覧'!O5="","",'予選ﾘｰｸﾞ一覧'!O5)</f>
        <v>金光大阪Ａ</v>
      </c>
      <c r="C17" s="358"/>
      <c r="D17" s="140"/>
      <c r="E17" s="84" t="s">
        <v>361</v>
      </c>
      <c r="F17" s="84" t="s">
        <v>361</v>
      </c>
      <c r="G17" s="84" t="s">
        <v>361</v>
      </c>
      <c r="H17" s="84" t="s">
        <v>361</v>
      </c>
      <c r="I17" s="336" t="str">
        <f>IF(SUM(L17:O17)=0,"/",L17+N17&amp;"/"&amp;M17+O17)</f>
        <v>/</v>
      </c>
      <c r="J17" s="337"/>
      <c r="K17" s="86">
        <f>IF(SUM(L17:O17)=0,"",L17*2+M17+N17*2)</f>
      </c>
      <c r="L17" s="87">
        <f>IF(LEFT(D17,1)&gt;RIGHT(D17,1),1,0)+IF(LEFT(E17,1)&gt;RIGHT(E17,1),1,0)+IF(LEFT(F17,1)&gt;RIGHT(F17,1),1,0)+IF(LEFT(G17,1)&gt;RIGHT(G17,1),1,0)+IF(LEFT(H17,1)&gt;RIGHT(H17,1),1,0)</f>
        <v>0</v>
      </c>
      <c r="M17" s="88">
        <f>IF(LEFT(D17,1)&lt;RIGHT(D17,1),1,0)+IF(LEFT(E17,1)&lt;RIGHT(E17,1),1,0)+IF(LEFT(F17,1)&lt;RIGHT(F17,1),1,0)+IF(LEFT(G17,1)&lt;RIGHT(G17,1),1,0)+IF(LEFT(H17,1)&lt;RIGHT(H17,1),1,0)</f>
        <v>0</v>
      </c>
      <c r="N17" s="89">
        <f>IF(LEFT(H17,1)="W",1,0)+IF(LEFT(G17,1)="W",1,0)+IF(LEFT(F17,1)="W",1,0)+IF(LEFT(E17,1)="W",1,0)+IF(LEFT(D17,1)="W",1,0)</f>
        <v>0</v>
      </c>
      <c r="O17" s="89">
        <f>IF(LEFT(H17,1)="L",1,0)+IF(LEFT(G17,1)="L",1,0)+IF(LEFT(F17,1)="L",1,0)+IF(LEFT(E17,1)="L",1,0)+IF(LEFT(D17,1)="L",1,0)</f>
        <v>0</v>
      </c>
      <c r="P17" s="90">
        <f>IF(SUM(L17:O17)=0,"",RANK(K17,K17:O21,0))</f>
      </c>
      <c r="Q17" s="3" t="str">
        <f>B17</f>
        <v>金光大阪Ａ</v>
      </c>
    </row>
    <row r="18" spans="1:17" ht="34.5" customHeight="1">
      <c r="A18" s="4">
        <v>2</v>
      </c>
      <c r="B18" s="351" t="str">
        <f>IF('予選ﾘｰｸﾞ一覧'!O7="","",'予選ﾘｰｸﾞ一覧'!O7)</f>
        <v>岡山操山</v>
      </c>
      <c r="C18" s="352"/>
      <c r="D18" s="141" t="str">
        <f>IF(LEFT(E17,1)="W","L W/O",IF(LEFT(E17,1)="L","W W/O",IF(E17="-","-",RIGHT(E17,1)&amp;"-"&amp;LEFT(E17,1))))</f>
        <v>-</v>
      </c>
      <c r="E18" s="12"/>
      <c r="F18" s="11" t="s">
        <v>362</v>
      </c>
      <c r="G18" s="11" t="s">
        <v>362</v>
      </c>
      <c r="H18" s="11" t="s">
        <v>362</v>
      </c>
      <c r="I18" s="338" t="str">
        <f>IF(SUM(L18:O18)=0,"/",L18+N18&amp;"/"&amp;M18+O18)</f>
        <v>/</v>
      </c>
      <c r="J18" s="339"/>
      <c r="K18" s="14">
        <f>IF(SUM(L18:O18)=0,"",L18*2+M18+N18*2)</f>
      </c>
      <c r="L18" s="19">
        <f>IF(LEFT(D18,1)&gt;RIGHT(D18,1),1,0)+IF(LEFT(E18,1)&gt;RIGHT(E18,1),1,0)+IF(LEFT(F18,1)&gt;RIGHT(F18,1),1,0)+IF(LEFT(G18,1)&gt;RIGHT(G18,1),1,0)+IF(LEFT(H18,1)&gt;RIGHT(H18,1),1,0)</f>
        <v>0</v>
      </c>
      <c r="M18" s="20">
        <f>IF(LEFT(D18,1)&lt;RIGHT(D18,1),1,0)+IF(LEFT(E18,1)&lt;RIGHT(E18,1),1,0)+IF(LEFT(F18,1)&lt;RIGHT(F18,1),1,0)+IF(LEFT(G18,1)&lt;RIGHT(G18,1),1,0)+IF(LEFT(H18,1)&lt;RIGHT(H18,1),1,0)</f>
        <v>0</v>
      </c>
      <c r="N18" s="21">
        <f>IF(LEFT(H18,1)="W",1,0)+IF(LEFT(G18,1)="W",1,0)+IF(LEFT(F18,1)="W",1,0)+IF(LEFT(E18,1)="W",1,0)+IF(LEFT(D18,1)="W",1,0)</f>
        <v>0</v>
      </c>
      <c r="O18" s="21">
        <f>IF(LEFT(H18,1)="L",1,0)+IF(LEFT(G18,1)="L",1,0)+IF(LEFT(F18,1)="L",1,0)+IF(LEFT(E18,1)="L",1,0)+IF(LEFT(D18,1)="L",1,0)</f>
        <v>0</v>
      </c>
      <c r="P18" s="15">
        <f>IF(SUM(L18:O18)=0,"",RANK(K18,K17:K21,0))</f>
      </c>
      <c r="Q18" s="3" t="str">
        <f>B18</f>
        <v>岡山操山</v>
      </c>
    </row>
    <row r="19" spans="1:17" ht="34.5" customHeight="1">
      <c r="A19" s="4">
        <v>3</v>
      </c>
      <c r="B19" s="351" t="str">
        <f>IF('予選ﾘｰｸﾞ一覧'!O9="","",'予選ﾘｰｸﾞ一覧'!O9)</f>
        <v>新田</v>
      </c>
      <c r="C19" s="352"/>
      <c r="D19" s="141" t="str">
        <f>IF(LEFT(F17,1)="W","L W/O",IF(LEFT(F17,1)="L","W W/O",IF(F17="-","-",RIGHT(F17,1)&amp;"-"&amp;LEFT(F17,1))))</f>
        <v>-</v>
      </c>
      <c r="E19" s="142" t="str">
        <f>IF(LEFT(F18,1)="W","L W/O",IF(LEFT(F18,1)="L","W W/O",IF(F18="-","-",RIGHT(F18,1)&amp;"-"&amp;LEFT(F18,1))))</f>
        <v>-</v>
      </c>
      <c r="F19" s="12"/>
      <c r="G19" s="11" t="s">
        <v>362</v>
      </c>
      <c r="H19" s="11" t="s">
        <v>362</v>
      </c>
      <c r="I19" s="340" t="str">
        <f>IF(SUM(L19:O19)=0,"/",L19+N19&amp;"/"&amp;M19+O19)</f>
        <v>/</v>
      </c>
      <c r="J19" s="341"/>
      <c r="K19" s="14">
        <f>IF(SUM(L19:O19)=0,"",L19*2+M19+N19*2)</f>
      </c>
      <c r="L19" s="19">
        <f>IF(LEFT(D19,1)&gt;RIGHT(D19,1),1,0)+IF(LEFT(E19,1)&gt;RIGHT(E19,1),1,0)+IF(LEFT(F19,1)&gt;RIGHT(F19,1),1,0)+IF(LEFT(G19,1)&gt;RIGHT(G19,1),1,0)+IF(LEFT(H19,1)&gt;RIGHT(H19,1),1,0)</f>
        <v>0</v>
      </c>
      <c r="M19" s="20">
        <f>IF(LEFT(D19,1)&lt;RIGHT(D19,1),1,0)+IF(LEFT(E19,1)&lt;RIGHT(E19,1),1,0)+IF(LEFT(F19,1)&lt;RIGHT(F19,1),1,0)+IF(LEFT(G19,1)&lt;RIGHT(G19,1),1,0)+IF(LEFT(H19,1)&lt;RIGHT(H19,1),1,0)</f>
        <v>0</v>
      </c>
      <c r="N19" s="21">
        <f>IF(LEFT(H19,1)="W",1,0)+IF(LEFT(G19,1)="W",1,0)+IF(LEFT(F19,1)="W",1,0)+IF(LEFT(E19,1)="W",1,0)+IF(LEFT(D19,1)="W",1,0)</f>
        <v>0</v>
      </c>
      <c r="O19" s="21">
        <f>IF(LEFT(H19,1)="L",1,0)+IF(LEFT(G19,1)="L",1,0)+IF(LEFT(F19,1)="L",1,0)+IF(LEFT(E19,1)="L",1,0)+IF(LEFT(D19,1)="L",1,0)</f>
        <v>0</v>
      </c>
      <c r="P19" s="15">
        <f>IF(SUM(L19:O19)=0,"",RANK(K19,K17:K21,0))</f>
      </c>
      <c r="Q19" s="3" t="str">
        <f>B19</f>
        <v>新田</v>
      </c>
    </row>
    <row r="20" spans="1:17" ht="34.5" customHeight="1">
      <c r="A20" s="4">
        <v>4</v>
      </c>
      <c r="B20" s="351" t="str">
        <f>IF('予選ﾘｰｸﾞ一覧'!O11="","",'予選ﾘｰｸﾞ一覧'!O11)</f>
        <v>三豊工業</v>
      </c>
      <c r="C20" s="352"/>
      <c r="D20" s="141" t="str">
        <f>IF(LEFT(G17,1)="W","L W/O",IF(LEFT(G17,1)="L","W W/O",IF(G17="-","-",RIGHT(G17,1)&amp;"-"&amp;LEFT(G17,1))))</f>
        <v>-</v>
      </c>
      <c r="E20" s="142" t="str">
        <f>IF(LEFT(G18,1)="W","L W/O",IF(LEFT(G18,1)="L","W W/O",IF(G18="-","-",RIGHT(G18,1)&amp;"-"&amp;LEFT(G18,1))))</f>
        <v>-</v>
      </c>
      <c r="F20" s="142" t="str">
        <f>IF(LEFT(G19,1)="W","L W/O",IF(LEFT(G19,1)="L","W W/O",IF(G19="-","-",RIGHT(G19,1)&amp;"-"&amp;LEFT(G19,1))))</f>
        <v>-</v>
      </c>
      <c r="G20" s="12"/>
      <c r="H20" s="11" t="s">
        <v>362</v>
      </c>
      <c r="I20" s="340" t="str">
        <f>IF(SUM(L20:O20)=0,"/",L20+N20&amp;"/"&amp;M20+O20)</f>
        <v>/</v>
      </c>
      <c r="J20" s="341"/>
      <c r="K20" s="14">
        <f>IF(SUM(L20:O20)=0,"",L20*2+M20+N20*2)</f>
      </c>
      <c r="L20" s="19">
        <f>IF(LEFT(D20,1)&gt;RIGHT(D20,1),1,0)+IF(LEFT(E20,1)&gt;RIGHT(E20,1),1,0)+IF(LEFT(F20,1)&gt;RIGHT(F20,1),1,0)+IF(LEFT(G20,1)&gt;RIGHT(G20,1),1,0)+IF(LEFT(H20,1)&gt;RIGHT(H20,1),1,0)</f>
        <v>0</v>
      </c>
      <c r="M20" s="20">
        <f>IF(LEFT(D20,1)&lt;RIGHT(D20,1),1,0)+IF(LEFT(E20,1)&lt;RIGHT(E20,1),1,0)+IF(LEFT(F20,1)&lt;RIGHT(F20,1),1,0)+IF(LEFT(G20,1)&lt;RIGHT(G20,1),1,0)+IF(LEFT(H20,1)&lt;RIGHT(H20,1),1,0)</f>
        <v>0</v>
      </c>
      <c r="N20" s="21">
        <f>IF(LEFT(H20,1)="W",1,0)+IF(LEFT(G20,1)="W",1,0)+IF(LEFT(F20,1)="W",1,0)+IF(LEFT(E20,1)="W",1,0)+IF(LEFT(D20,1)="W",1,0)</f>
        <v>0</v>
      </c>
      <c r="O20" s="21">
        <f>IF(LEFT(H20,1)="L",1,0)+IF(LEFT(G20,1)="L",1,0)+IF(LEFT(F20,1)="L",1,0)+IF(LEFT(E20,1)="L",1,0)+IF(LEFT(D20,1)="L",1,0)</f>
        <v>0</v>
      </c>
      <c r="P20" s="15">
        <f>IF(SUM(L20:O20)=0,"",RANK(K20,K17:K21,0))</f>
      </c>
      <c r="Q20" s="3" t="str">
        <f>B20</f>
        <v>三豊工業</v>
      </c>
    </row>
    <row r="21" spans="1:17" ht="34.5" customHeight="1" thickBot="1">
      <c r="A21" s="5">
        <v>5</v>
      </c>
      <c r="B21" s="355" t="str">
        <f>IF('予選ﾘｰｸﾞ一覧'!O13="","",'予選ﾘｰｸﾞ一覧'!O13)</f>
        <v>一条</v>
      </c>
      <c r="C21" s="356"/>
      <c r="D21" s="143" t="str">
        <f>IF(LEFT(H17,1)="W","L W/O",IF(LEFT(H17,1)="L","W W/O",IF(H17="-","-",RIGHT(H17,1)&amp;"-"&amp;LEFT(H17,1))))</f>
        <v>-</v>
      </c>
      <c r="E21" s="144" t="str">
        <f>IF(LEFT(H18,1)="W","L W/O",IF(LEFT(H18,1)="L","W W/O",IF(H18="-","-",RIGHT(H18,1)&amp;"-"&amp;LEFT(H18,1))))</f>
        <v>-</v>
      </c>
      <c r="F21" s="144" t="str">
        <f>IF(LEFT(H19,1)="W","L W/O",IF(LEFT(H19,1)="L","W W/O",IF(H19="-","-",RIGHT(H19,1)&amp;"-"&amp;LEFT(H19,1))))</f>
        <v>-</v>
      </c>
      <c r="G21" s="144" t="str">
        <f>IF(LEFT(H20,1)="W","L W/O",IF(LEFT(H20,1)="L","W W/O",IF(H20="-","-",RIGHT(H20,1)&amp;"-"&amp;LEFT(H20,1))))</f>
        <v>-</v>
      </c>
      <c r="H21" s="13"/>
      <c r="I21" s="332" t="str">
        <f>IF(SUM(L21:O21)=0,"/",L21+N21&amp;"/"&amp;M21+O21)</f>
        <v>/</v>
      </c>
      <c r="J21" s="333"/>
      <c r="K21" s="16">
        <f>IF(SUM(L21:O21)=0,"",L21*2+M21+N21*2)</f>
      </c>
      <c r="L21" s="23">
        <f>IF(LEFT(D21,1)&gt;RIGHT(D21,1),1,0)+IF(LEFT(E21,1)&gt;RIGHT(E21,1),1,0)+IF(LEFT(F21,1)&gt;RIGHT(F21,1),1,0)+IF(LEFT(G21,1)&gt;RIGHT(G21,1),1,0)+IF(LEFT(H21,1)&gt;RIGHT(H21,1),1,0)</f>
        <v>0</v>
      </c>
      <c r="M21" s="24">
        <f>IF(LEFT(D21,1)&lt;RIGHT(D21,1),1,0)+IF(LEFT(E21,1)&lt;RIGHT(E21,1),1,0)+IF(LEFT(F21,1)&lt;RIGHT(F21,1),1,0)+IF(LEFT(G21,1)&lt;RIGHT(G21,1),1,0)+IF(LEFT(H21,1)&lt;RIGHT(H21,1),1,0)</f>
        <v>0</v>
      </c>
      <c r="N21" s="25">
        <f>IF(LEFT(H21,1)="W",1,0)+IF(LEFT(G21,1)="W",1,0)+IF(LEFT(F21,1)="W",1,0)+IF(LEFT(E21,1)="W",1,0)+IF(LEFT(D21,1)="W",1,0)</f>
        <v>0</v>
      </c>
      <c r="O21" s="25">
        <f>IF(LEFT(H21,1)="L",1,0)+IF(LEFT(G21,1)="L",1,0)+IF(LEFT(F21,1)="L",1,0)+IF(LEFT(E21,1)="L",1,0)+IF(LEFT(D21,1)="L",1,0)</f>
        <v>0</v>
      </c>
      <c r="P21" s="17">
        <f>IF(SUM(L21:O21)=0,"",RANK(K21,K17:K21,0))</f>
      </c>
      <c r="Q21" s="3" t="str">
        <f>B21</f>
        <v>一条</v>
      </c>
    </row>
    <row r="22" spans="1:16" ht="34.5" customHeight="1" thickBot="1">
      <c r="A22" s="6"/>
      <c r="B22" s="44"/>
      <c r="C22" s="44"/>
      <c r="D22" s="275"/>
      <c r="E22" s="37"/>
      <c r="F22" s="37"/>
      <c r="G22" s="37"/>
      <c r="H22" s="37"/>
      <c r="I22" s="6"/>
      <c r="J22" s="6"/>
      <c r="K22" s="6"/>
      <c r="L22" s="7"/>
      <c r="M22" s="7"/>
      <c r="N22" s="7"/>
      <c r="O22" s="7"/>
      <c r="P22" s="6"/>
    </row>
    <row r="23" spans="1:16" ht="34.5" customHeight="1" thickBot="1">
      <c r="A23" s="6"/>
      <c r="B23" s="44"/>
      <c r="C23" s="44"/>
      <c r="D23" s="129" t="s">
        <v>288</v>
      </c>
      <c r="E23" s="130" t="s">
        <v>289</v>
      </c>
      <c r="F23" s="130" t="s">
        <v>290</v>
      </c>
      <c r="G23" s="130" t="s">
        <v>291</v>
      </c>
      <c r="H23" s="256" t="s">
        <v>292</v>
      </c>
      <c r="I23" s="6"/>
      <c r="J23" s="6"/>
      <c r="K23" s="6"/>
      <c r="L23" s="7"/>
      <c r="M23" s="7"/>
      <c r="N23" s="7"/>
      <c r="O23" s="7"/>
      <c r="P23" s="6"/>
    </row>
    <row r="24" spans="2:16" ht="34.5" customHeight="1" thickBot="1">
      <c r="B24" s="378" t="s">
        <v>137</v>
      </c>
      <c r="C24" s="379"/>
      <c r="D24" s="137" t="s">
        <v>80</v>
      </c>
      <c r="E24" s="31" t="s">
        <v>81</v>
      </c>
      <c r="F24" s="31" t="s">
        <v>82</v>
      </c>
      <c r="G24" s="31" t="s">
        <v>83</v>
      </c>
      <c r="H24" s="258" t="s">
        <v>84</v>
      </c>
      <c r="I24" s="8"/>
      <c r="J24" s="259"/>
      <c r="K24" s="259"/>
      <c r="L24" s="259"/>
      <c r="M24" s="259"/>
      <c r="N24" s="259"/>
      <c r="O24" s="259"/>
      <c r="P24" s="259"/>
    </row>
    <row r="25" spans="9:16" ht="30" customHeight="1">
      <c r="I25" s="260"/>
      <c r="J25" s="237"/>
      <c r="K25" s="237"/>
      <c r="L25" s="237"/>
      <c r="M25" s="237"/>
      <c r="N25" s="237"/>
      <c r="O25" s="237"/>
      <c r="P25" s="237"/>
    </row>
    <row r="26" spans="9:16" ht="30" customHeight="1">
      <c r="I26" s="8"/>
      <c r="J26" s="8"/>
      <c r="K26" s="8"/>
      <c r="L26" s="8"/>
      <c r="M26" s="8"/>
      <c r="N26" s="8"/>
      <c r="O26" s="8"/>
      <c r="P26" s="8"/>
    </row>
    <row r="27" ht="30" customHeight="1">
      <c r="B27" s="8"/>
    </row>
    <row r="28" ht="25.5" customHeight="1">
      <c r="B28" s="8"/>
    </row>
  </sheetData>
  <sheetProtection/>
  <mergeCells count="39">
    <mergeCell ref="B24:C24"/>
    <mergeCell ref="B20:C20"/>
    <mergeCell ref="B14:C14"/>
    <mergeCell ref="A2:B2"/>
    <mergeCell ref="B4:C4"/>
    <mergeCell ref="B7:C7"/>
    <mergeCell ref="B3:C3"/>
    <mergeCell ref="B6:C6"/>
    <mergeCell ref="B5:C5"/>
    <mergeCell ref="A16:B16"/>
    <mergeCell ref="B13:C13"/>
    <mergeCell ref="A9:B9"/>
    <mergeCell ref="B12:C12"/>
    <mergeCell ref="B21:C21"/>
    <mergeCell ref="B18:C18"/>
    <mergeCell ref="B17:C17"/>
    <mergeCell ref="B10:C10"/>
    <mergeCell ref="B19:C19"/>
    <mergeCell ref="A1:B1"/>
    <mergeCell ref="C1:D1"/>
    <mergeCell ref="B11:C11"/>
    <mergeCell ref="I6:J6"/>
    <mergeCell ref="I7:J7"/>
    <mergeCell ref="I9:J9"/>
    <mergeCell ref="I10:J10"/>
    <mergeCell ref="I2:J2"/>
    <mergeCell ref="I3:J3"/>
    <mergeCell ref="I4:J4"/>
    <mergeCell ref="I5:J5"/>
    <mergeCell ref="I12:J12"/>
    <mergeCell ref="I13:J13"/>
    <mergeCell ref="I11:J11"/>
    <mergeCell ref="I14:J14"/>
    <mergeCell ref="I20:J20"/>
    <mergeCell ref="I21:J21"/>
    <mergeCell ref="I16:J16"/>
    <mergeCell ref="I17:J17"/>
    <mergeCell ref="I18:J18"/>
    <mergeCell ref="I19:J19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明朝,標準"－10－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Q28"/>
  <sheetViews>
    <sheetView view="pageBreakPreview" zoomScale="60" zoomScaleNormal="70" workbookViewId="0" topLeftCell="A1">
      <selection activeCell="I25" sqref="I25"/>
    </sheetView>
  </sheetViews>
  <sheetFormatPr defaultColWidth="9.00390625" defaultRowHeight="25.5" customHeight="1"/>
  <cols>
    <col min="1" max="2" width="4.625" style="3" customWidth="1"/>
    <col min="3" max="3" width="10.625" style="3" customWidth="1"/>
    <col min="4" max="8" width="10.75390625" style="3" customWidth="1"/>
    <col min="9" max="11" width="5.375" style="3" customWidth="1"/>
    <col min="12" max="13" width="7.00390625" style="3" hidden="1" customWidth="1"/>
    <col min="14" max="15" width="7.125" style="3" hidden="1" customWidth="1"/>
    <col min="16" max="16" width="5.375" style="3" customWidth="1"/>
    <col min="17" max="16384" width="9.00390625" style="3" customWidth="1"/>
  </cols>
  <sheetData>
    <row r="1" spans="1:16" s="1" customFormat="1" ht="34.5" customHeight="1" thickBot="1">
      <c r="A1" s="362" t="s">
        <v>4</v>
      </c>
      <c r="B1" s="362"/>
      <c r="C1" s="362" t="s">
        <v>14</v>
      </c>
      <c r="D1" s="362"/>
      <c r="E1" s="38" t="s">
        <v>295</v>
      </c>
      <c r="F1" s="127" t="s">
        <v>130</v>
      </c>
      <c r="G1" s="30"/>
      <c r="H1" s="30"/>
      <c r="I1" s="30"/>
      <c r="J1" s="30"/>
      <c r="K1" s="30"/>
      <c r="L1" s="3"/>
      <c r="M1" s="3"/>
      <c r="N1" s="3"/>
      <c r="O1" s="3"/>
      <c r="P1" s="3"/>
    </row>
    <row r="2" spans="1:16" ht="34.5" customHeight="1" thickBot="1">
      <c r="A2" s="353" t="s">
        <v>296</v>
      </c>
      <c r="B2" s="354"/>
      <c r="C2" s="102" t="s">
        <v>319</v>
      </c>
      <c r="D2" s="145" t="str">
        <f>IF(B3="","",B3)</f>
        <v>敦賀</v>
      </c>
      <c r="E2" s="146" t="str">
        <f>IF(B4="","",B4)</f>
        <v>佐賀商業Ａ</v>
      </c>
      <c r="F2" s="146" t="str">
        <f>IF(B5="","",B5)</f>
        <v>奈良北</v>
      </c>
      <c r="G2" s="146" t="str">
        <f>IF(B6="","",B6)</f>
        <v>今治北</v>
      </c>
      <c r="H2" s="147" t="str">
        <f>IF(B7="","",B7)</f>
        <v>観音寺中央</v>
      </c>
      <c r="I2" s="334" t="s">
        <v>8</v>
      </c>
      <c r="J2" s="335"/>
      <c r="K2" s="94" t="s">
        <v>1</v>
      </c>
      <c r="L2" s="95" t="s">
        <v>2</v>
      </c>
      <c r="M2" s="31" t="s">
        <v>3</v>
      </c>
      <c r="N2" s="31" t="s">
        <v>7</v>
      </c>
      <c r="O2" s="31" t="s">
        <v>6</v>
      </c>
      <c r="P2" s="96" t="s">
        <v>0</v>
      </c>
    </row>
    <row r="3" spans="1:17" ht="34.5" customHeight="1">
      <c r="A3" s="83">
        <v>1</v>
      </c>
      <c r="B3" s="357" t="str">
        <f>IF('予選ﾘｰｸﾞ一覧'!P5="","",'予選ﾘｰｸﾞ一覧'!P5)</f>
        <v>敦賀</v>
      </c>
      <c r="C3" s="358"/>
      <c r="D3" s="140"/>
      <c r="E3" s="84" t="s">
        <v>358</v>
      </c>
      <c r="F3" s="84" t="s">
        <v>358</v>
      </c>
      <c r="G3" s="84" t="s">
        <v>358</v>
      </c>
      <c r="H3" s="84" t="s">
        <v>358</v>
      </c>
      <c r="I3" s="336" t="str">
        <f>IF(SUM(L3:O3)=0,"/",L3+N3&amp;"/"&amp;M3+O3)</f>
        <v>/</v>
      </c>
      <c r="J3" s="337"/>
      <c r="K3" s="86">
        <f>IF(SUM(L3:O3)=0,"",L3*2+M3+N3*2)</f>
      </c>
      <c r="L3" s="87">
        <f>IF(LEFT(D3,1)&gt;RIGHT(D3,1),1,0)+IF(LEFT(E3,1)&gt;RIGHT(E3,1),1,0)+IF(LEFT(F3,1)&gt;RIGHT(F3,1),1,0)+IF(LEFT(G3,1)&gt;RIGHT(G3,1),1,0)+IF(LEFT(H3,1)&gt;RIGHT(H3,1),1,0)</f>
        <v>0</v>
      </c>
      <c r="M3" s="88">
        <f>IF(LEFT(D3,1)&lt;RIGHT(D3,1),1,0)+IF(LEFT(E3,1)&lt;RIGHT(E3,1),1,0)+IF(LEFT(F3,1)&lt;RIGHT(F3,1),1,0)+IF(LEFT(G3,1)&lt;RIGHT(G3,1),1,0)+IF(LEFT(H3,1)&lt;RIGHT(H3,1),1,0)</f>
        <v>0</v>
      </c>
      <c r="N3" s="89">
        <f>IF(LEFT(H3,1)="W",1,0)+IF(LEFT(G3,1)="W",1,0)+IF(LEFT(F3,1)="W",1,0)+IF(LEFT(E3,1)="W",1,0)+IF(LEFT(D3,1)="W",1,0)</f>
        <v>0</v>
      </c>
      <c r="O3" s="89">
        <f>IF(LEFT(H3,1)="L",1,0)+IF(LEFT(G3,1)="L",1,0)+IF(LEFT(F3,1)="L",1,0)+IF(LEFT(E3,1)="L",1,0)+IF(LEFT(D3,1)="L",1,0)</f>
        <v>0</v>
      </c>
      <c r="P3" s="90">
        <f>IF(SUM(L3:O3)=0,"",RANK(K3,K3:O7,0))</f>
      </c>
      <c r="Q3" s="3" t="str">
        <f>B3</f>
        <v>敦賀</v>
      </c>
    </row>
    <row r="4" spans="1:17" s="8" customFormat="1" ht="34.5" customHeight="1">
      <c r="A4" s="4">
        <v>2</v>
      </c>
      <c r="B4" s="351" t="str">
        <f>IF('予選ﾘｰｸﾞ一覧'!P7="","",'予選ﾘｰｸﾞ一覧'!P7)</f>
        <v>佐賀商業Ａ</v>
      </c>
      <c r="C4" s="352"/>
      <c r="D4" s="141" t="str">
        <f>IF(LEFT(E3,1)="W","L W/O",IF(LEFT(E3,1)="L","W W/O",IF(E3="-","-",RIGHT(E3,1)&amp;"-"&amp;LEFT(E3,1))))</f>
        <v>-</v>
      </c>
      <c r="E4" s="12"/>
      <c r="F4" s="11" t="s">
        <v>358</v>
      </c>
      <c r="G4" s="11" t="s">
        <v>358</v>
      </c>
      <c r="H4" s="11" t="s">
        <v>358</v>
      </c>
      <c r="I4" s="338" t="str">
        <f>IF(SUM(L4:O4)=0,"/",L4+N4&amp;"/"&amp;M4+O4)</f>
        <v>/</v>
      </c>
      <c r="J4" s="339"/>
      <c r="K4" s="14">
        <f>IF(SUM(L4:O4)=0,"",L4*2+M4+N4*2)</f>
      </c>
      <c r="L4" s="19">
        <f>IF(LEFT(D4,1)&gt;RIGHT(D4,1),1,0)+IF(LEFT(E4,1)&gt;RIGHT(E4,1),1,0)+IF(LEFT(F4,1)&gt;RIGHT(F4,1),1,0)+IF(LEFT(G4,1)&gt;RIGHT(G4,1),1,0)+IF(LEFT(H4,1)&gt;RIGHT(H4,1),1,0)</f>
        <v>0</v>
      </c>
      <c r="M4" s="20">
        <f>IF(LEFT(D4,1)&lt;RIGHT(D4,1),1,0)+IF(LEFT(E4,1)&lt;RIGHT(E4,1),1,0)+IF(LEFT(F4,1)&lt;RIGHT(F4,1),1,0)+IF(LEFT(G4,1)&lt;RIGHT(G4,1),1,0)+IF(LEFT(H4,1)&lt;RIGHT(H4,1),1,0)</f>
        <v>0</v>
      </c>
      <c r="N4" s="21">
        <f>IF(LEFT(H4,1)="W",1,0)+IF(LEFT(G4,1)="W",1,0)+IF(LEFT(F4,1)="W",1,0)+IF(LEFT(E4,1)="W",1,0)+IF(LEFT(D4,1)="W",1,0)</f>
        <v>0</v>
      </c>
      <c r="O4" s="21">
        <f>IF(LEFT(H4,1)="L",1,0)+IF(LEFT(G4,1)="L",1,0)+IF(LEFT(F4,1)="L",1,0)+IF(LEFT(E4,1)="L",1,0)+IF(LEFT(D4,1)="L",1,0)</f>
        <v>0</v>
      </c>
      <c r="P4" s="15">
        <f>IF(SUM(L4:O4)=0,"",RANK(K4,K3:K7,0))</f>
      </c>
      <c r="Q4" s="3" t="str">
        <f>B4</f>
        <v>佐賀商業Ａ</v>
      </c>
    </row>
    <row r="5" spans="1:17" ht="34.5" customHeight="1">
      <c r="A5" s="4">
        <v>3</v>
      </c>
      <c r="B5" s="351" t="str">
        <f>IF('予選ﾘｰｸﾞ一覧'!P9="","",'予選ﾘｰｸﾞ一覧'!P9)</f>
        <v>奈良北</v>
      </c>
      <c r="C5" s="361"/>
      <c r="D5" s="141" t="str">
        <f>IF(LEFT(F3,1)="W","L W/O",IF(LEFT(F3,1)="L","W W/O",IF(F3="-","-",RIGHT(F3,1)&amp;"-"&amp;LEFT(F3,1))))</f>
        <v>-</v>
      </c>
      <c r="E5" s="142" t="str">
        <f>IF(LEFT(F4,1)="W","L W/O",IF(LEFT(F4,1)="L","W W/O",IF(F4="-","-",RIGHT(F4,1)&amp;"-"&amp;LEFT(F4,1))))</f>
        <v>-</v>
      </c>
      <c r="F5" s="12"/>
      <c r="G5" s="11" t="s">
        <v>358</v>
      </c>
      <c r="H5" s="11" t="s">
        <v>358</v>
      </c>
      <c r="I5" s="338" t="str">
        <f>IF(SUM(L5:O5)=0,"/",L5+N5&amp;"/"&amp;M5+O5)</f>
        <v>/</v>
      </c>
      <c r="J5" s="339"/>
      <c r="K5" s="14">
        <f>IF(SUM(L5:O5)=0,"",L5*2+M5+N5*2)</f>
      </c>
      <c r="L5" s="19">
        <f>IF(LEFT(D5,1)&gt;RIGHT(D5,1),1,0)+IF(LEFT(E5,1)&gt;RIGHT(E5,1),1,0)+IF(LEFT(F5,1)&gt;RIGHT(F5,1),1,0)+IF(LEFT(G5,1)&gt;RIGHT(G5,1),1,0)+IF(LEFT(H5,1)&gt;RIGHT(H5,1),1,0)</f>
        <v>0</v>
      </c>
      <c r="M5" s="20">
        <f>IF(LEFT(D5,1)&lt;RIGHT(D5,1),1,0)+IF(LEFT(E5,1)&lt;RIGHT(E5,1),1,0)+IF(LEFT(F5,1)&lt;RIGHT(F5,1),1,0)+IF(LEFT(G5,1)&lt;RIGHT(G5,1),1,0)+IF(LEFT(H5,1)&lt;RIGHT(H5,1),1,0)</f>
        <v>0</v>
      </c>
      <c r="N5" s="21">
        <f>IF(LEFT(H5,1)="W",1,0)+IF(LEFT(G5,1)="W",1,0)+IF(LEFT(F5,1)="W",1,0)+IF(LEFT(E5,1)="W",1,0)+IF(LEFT(D5,1)="W",1,0)</f>
        <v>0</v>
      </c>
      <c r="O5" s="21">
        <f>IF(LEFT(H5,1)="L",1,0)+IF(LEFT(G5,1)="L",1,0)+IF(LEFT(F5,1)="L",1,0)+IF(LEFT(E5,1)="L",1,0)+IF(LEFT(D5,1)="L",1,0)</f>
        <v>0</v>
      </c>
      <c r="P5" s="15">
        <f>IF(SUM(L5:O5)=0,"",RANK(K5,K3:K7,0))</f>
      </c>
      <c r="Q5" s="3" t="str">
        <f>B5</f>
        <v>奈良北</v>
      </c>
    </row>
    <row r="6" spans="1:17" ht="34.5" customHeight="1">
      <c r="A6" s="4">
        <v>4</v>
      </c>
      <c r="B6" s="351" t="str">
        <f>IF('予選ﾘｰｸﾞ一覧'!P11="","",'予選ﾘｰｸﾞ一覧'!P11)</f>
        <v>今治北</v>
      </c>
      <c r="C6" s="361"/>
      <c r="D6" s="141" t="str">
        <f>IF(LEFT(G3,1)="W","L W/O",IF(LEFT(G3,1)="L","W W/O",IF(G3="-","-",RIGHT(G3,1)&amp;"-"&amp;LEFT(G3,1))))</f>
        <v>-</v>
      </c>
      <c r="E6" s="142" t="str">
        <f>IF(LEFT(G4,1)="W","L W/O",IF(LEFT(G4,1)="L","W W/O",IF(G4="-","-",RIGHT(G4,1)&amp;"-"&amp;LEFT(G4,1))))</f>
        <v>-</v>
      </c>
      <c r="F6" s="142" t="str">
        <f>IF(LEFT(G5,1)="W","L W/O",IF(LEFT(G5,1)="L","W W/O",IF(G5="-","-",RIGHT(G5,1)&amp;"-"&amp;LEFT(G5,1))))</f>
        <v>-</v>
      </c>
      <c r="G6" s="12"/>
      <c r="H6" s="11" t="s">
        <v>358</v>
      </c>
      <c r="I6" s="338" t="str">
        <f>IF(SUM(L6:O6)=0,"/",L6+N6&amp;"/"&amp;M6+O6)</f>
        <v>/</v>
      </c>
      <c r="J6" s="339"/>
      <c r="K6" s="14">
        <f>IF(SUM(L6:O6)=0,"",L6*2+M6+N6*2)</f>
      </c>
      <c r="L6" s="19">
        <f>IF(LEFT(D6,1)&gt;RIGHT(D6,1),1,0)+IF(LEFT(E6,1)&gt;RIGHT(E6,1),1,0)+IF(LEFT(F6,1)&gt;RIGHT(F6,1),1,0)+IF(LEFT(G6,1)&gt;RIGHT(G6,1),1,0)+IF(LEFT(H6,1)&gt;RIGHT(H6,1),1,0)</f>
        <v>0</v>
      </c>
      <c r="M6" s="20">
        <f>IF(LEFT(D6,1)&lt;RIGHT(D6,1),1,0)+IF(LEFT(E6,1)&lt;RIGHT(E6,1),1,0)+IF(LEFT(F6,1)&lt;RIGHT(F6,1),1,0)+IF(LEFT(G6,1)&lt;RIGHT(G6,1),1,0)+IF(LEFT(H6,1)&lt;RIGHT(H6,1),1,0)</f>
        <v>0</v>
      </c>
      <c r="N6" s="21">
        <f>IF(LEFT(H6,1)="W",1,0)+IF(LEFT(G6,1)="W",1,0)+IF(LEFT(F6,1)="W",1,0)+IF(LEFT(E6,1)="W",1,0)+IF(LEFT(D6,1)="W",1,0)</f>
        <v>0</v>
      </c>
      <c r="O6" s="21">
        <f>IF(LEFT(H6,1)="L",1,0)+IF(LEFT(G6,1)="L",1,0)+IF(LEFT(F6,1)="L",1,0)+IF(LEFT(E6,1)="L",1,0)+IF(LEFT(D6,1)="L",1,0)</f>
        <v>0</v>
      </c>
      <c r="P6" s="15">
        <f>IF(SUM(L6:O6)=0,"",RANK(K6,K3:K7,0))</f>
      </c>
      <c r="Q6" s="3" t="str">
        <f>B6</f>
        <v>今治北</v>
      </c>
    </row>
    <row r="7" spans="1:17" ht="34.5" customHeight="1" thickBot="1">
      <c r="A7" s="5">
        <v>5</v>
      </c>
      <c r="B7" s="355" t="str">
        <f>IF('予選ﾘｰｸﾞ一覧'!P13="","",'予選ﾘｰｸﾞ一覧'!P13)</f>
        <v>観音寺中央</v>
      </c>
      <c r="C7" s="356"/>
      <c r="D7" s="143" t="str">
        <f>IF(LEFT(H3,1)="W","L W/O",IF(LEFT(H3,1)="L","W W/O",IF(H3="-","-",RIGHT(H3,1)&amp;"-"&amp;LEFT(H3,1))))</f>
        <v>-</v>
      </c>
      <c r="E7" s="144" t="str">
        <f>IF(LEFT(H4,1)="W","L W/O",IF(LEFT(H4,1)="L","W W/O",IF(H4="-","-",RIGHT(H4,1)&amp;"-"&amp;LEFT(H4,1))))</f>
        <v>-</v>
      </c>
      <c r="F7" s="144" t="str">
        <f>IF(LEFT(H5,1)="W","L W/O",IF(LEFT(H5,1)="L","W W/O",IF(H5="-","-",RIGHT(H5,1)&amp;"-"&amp;LEFT(H5,1))))</f>
        <v>-</v>
      </c>
      <c r="G7" s="144" t="str">
        <f>IF(LEFT(H6,1)="W","L W/O",IF(LEFT(H6,1)="L","W W/O",IF(H6="-","-",RIGHT(H6,1)&amp;"-"&amp;LEFT(H6,1))))</f>
        <v>-</v>
      </c>
      <c r="H7" s="13"/>
      <c r="I7" s="342" t="str">
        <f>IF(SUM(L7:O7)=0,"/",L7+N7&amp;"/"&amp;M7+O7)</f>
        <v>/</v>
      </c>
      <c r="J7" s="346"/>
      <c r="K7" s="16">
        <f>IF(SUM(L7:O7)=0,"",L7*2+M7+N7*2)</f>
      </c>
      <c r="L7" s="23">
        <f>IF(LEFT(D7,1)&gt;RIGHT(D7,1),1,0)+IF(LEFT(E7,1)&gt;RIGHT(E7,1),1,0)+IF(LEFT(F7,1)&gt;RIGHT(F7,1),1,0)+IF(LEFT(G7,1)&gt;RIGHT(G7,1),1,0)+IF(LEFT(H7,1)&gt;RIGHT(H7,1),1,0)</f>
        <v>0</v>
      </c>
      <c r="M7" s="246">
        <f>IF(LEFT(D7,1)&lt;RIGHT(D7,1),1,0)+IF(LEFT(E7,1)&lt;RIGHT(E7,1),1,0)+IF(LEFT(F7,1)&lt;RIGHT(F7,1),1,0)+IF(LEFT(G7,1)&lt;RIGHT(G7,1),1,0)+IF(LEFT(H7,1)&lt;RIGHT(H7,1),1,0)</f>
        <v>0</v>
      </c>
      <c r="N7" s="25">
        <f>IF(LEFT(H7,1)="W",1,0)+IF(LEFT(G7,1)="W",1,0)+IF(LEFT(F7,1)="W",1,0)+IF(LEFT(E7,1)="W",1,0)+IF(LEFT(D7,1)="W",1,0)</f>
        <v>0</v>
      </c>
      <c r="O7" s="25">
        <f>IF(LEFT(H7,1)="L",1,0)+IF(LEFT(G7,1)="L",1,0)+IF(LEFT(F7,1)="L",1,0)+IF(LEFT(E7,1)="L",1,0)+IF(LEFT(D7,1)="L",1,0)</f>
        <v>0</v>
      </c>
      <c r="P7" s="17">
        <f>IF(SUM(L7:O7)=0,"",RANK(K7,K3:K7,0))</f>
      </c>
      <c r="Q7" s="3" t="str">
        <f>B7</f>
        <v>観音寺中央</v>
      </c>
    </row>
    <row r="8" spans="1:16" ht="34.5" customHeight="1" thickBot="1">
      <c r="A8" s="39"/>
      <c r="B8" s="40"/>
      <c r="C8" s="40"/>
      <c r="D8" s="41"/>
      <c r="E8" s="41"/>
      <c r="F8" s="41"/>
      <c r="G8" s="41"/>
      <c r="H8" s="41"/>
      <c r="I8" s="42"/>
      <c r="J8" s="276"/>
      <c r="K8" s="42"/>
      <c r="L8" s="43"/>
      <c r="M8" s="250"/>
      <c r="N8" s="43"/>
      <c r="O8" s="43"/>
      <c r="P8" s="9"/>
    </row>
    <row r="9" spans="1:17" ht="34.5" customHeight="1" thickBot="1">
      <c r="A9" s="353" t="s">
        <v>297</v>
      </c>
      <c r="B9" s="354"/>
      <c r="C9" s="102" t="s">
        <v>328</v>
      </c>
      <c r="D9" s="145" t="str">
        <f>IF(B10="","",B10)</f>
        <v>鳥取敬愛Ａ</v>
      </c>
      <c r="E9" s="146" t="str">
        <f>IF(B11="","",B11)</f>
        <v>小倉西Ａ</v>
      </c>
      <c r="F9" s="146" t="str">
        <f>IF(B12="","",B12)</f>
        <v>奈良朱雀</v>
      </c>
      <c r="G9" s="146" t="str">
        <f>IF(B13="","",B13)</f>
        <v>徳島商業Ｂ</v>
      </c>
      <c r="H9" s="147" t="str">
        <f>IF(B14="","",B14)</f>
        <v>坂出</v>
      </c>
      <c r="I9" s="334" t="s">
        <v>8</v>
      </c>
      <c r="J9" s="335"/>
      <c r="K9" s="94" t="s">
        <v>1</v>
      </c>
      <c r="L9" s="95" t="s">
        <v>2</v>
      </c>
      <c r="M9" s="31" t="s">
        <v>3</v>
      </c>
      <c r="N9" s="31" t="s">
        <v>7</v>
      </c>
      <c r="O9" s="31" t="s">
        <v>6</v>
      </c>
      <c r="P9" s="96" t="s">
        <v>0</v>
      </c>
      <c r="Q9" s="8"/>
    </row>
    <row r="10" spans="1:17" ht="34.5" customHeight="1">
      <c r="A10" s="83">
        <v>1</v>
      </c>
      <c r="B10" s="357" t="str">
        <f>IF('予選ﾘｰｸﾞ一覧'!Q5="","",'予選ﾘｰｸﾞ一覧'!Q5)</f>
        <v>鳥取敬愛Ａ</v>
      </c>
      <c r="C10" s="358"/>
      <c r="D10" s="140"/>
      <c r="E10" s="84" t="s">
        <v>358</v>
      </c>
      <c r="F10" s="84" t="s">
        <v>358</v>
      </c>
      <c r="G10" s="84" t="s">
        <v>358</v>
      </c>
      <c r="H10" s="84" t="s">
        <v>358</v>
      </c>
      <c r="I10" s="347" t="str">
        <f>IF(SUM(L10:O10)=0,"/",L10+N10&amp;"/"&amp;M10+O10)</f>
        <v>/</v>
      </c>
      <c r="J10" s="337"/>
      <c r="K10" s="264">
        <f>IF(SUM(L10:O10)=0,"",L10*2+M10+N10*2)</f>
      </c>
      <c r="L10" s="265">
        <f>IF(LEFT(D10,1)&gt;RIGHT(D10,1),1,0)+IF(LEFT(E10,1)&gt;RIGHT(E10,1),1,0)+IF(LEFT(F10,1)&gt;RIGHT(F10,1),1,0)+IF(LEFT(G10,1)&gt;RIGHT(G10,1),1,0)+IF(LEFT(H10,1)&gt;RIGHT(H10,1),1,0)</f>
        <v>0</v>
      </c>
      <c r="M10" s="267">
        <f>IF(LEFT(D10,1)&lt;RIGHT(D10,1),1,0)+IF(LEFT(E10,1)&lt;RIGHT(E10,1),1,0)+IF(LEFT(F10,1)&lt;RIGHT(F10,1),1,0)+IF(LEFT(G10,1)&lt;RIGHT(G10,1),1,0)+IF(LEFT(H10,1)&lt;RIGHT(H10,1),1,0)</f>
        <v>0</v>
      </c>
      <c r="N10" s="268">
        <f>IF(LEFT(H10,1)="W",1,0)+IF(LEFT(G10,1)="W",1,0)+IF(LEFT(F10,1)="W",1,0)+IF(LEFT(E10,1)="W",1,0)+IF(LEFT(D10,1)="W",1,0)</f>
        <v>0</v>
      </c>
      <c r="O10" s="268">
        <f>IF(LEFT(H10,1)="L",1,0)+IF(LEFT(G10,1)="L",1,0)+IF(LEFT(F10,1)="L",1,0)+IF(LEFT(E10,1)="L",1,0)+IF(LEFT(D10,1)="L",1,0)</f>
        <v>0</v>
      </c>
      <c r="P10" s="269">
        <f>IF(SUM(L10:O10)=0,"",RANK(K10,$K$10:$K$14,0))</f>
      </c>
      <c r="Q10" s="8" t="str">
        <f>B10</f>
        <v>鳥取敬愛Ａ</v>
      </c>
    </row>
    <row r="11" spans="1:17" s="8" customFormat="1" ht="34.5" customHeight="1">
      <c r="A11" s="4">
        <v>2</v>
      </c>
      <c r="B11" s="351" t="str">
        <f>IF('予選ﾘｰｸﾞ一覧'!Q7="","",'予選ﾘｰｸﾞ一覧'!Q7)</f>
        <v>小倉西Ａ</v>
      </c>
      <c r="C11" s="352"/>
      <c r="D11" s="141" t="str">
        <f>IF(LEFT(E10,1)="W","L W/O",IF(LEFT(E10,1)="L","W W/O",IF(E10="-","-",RIGHT(E10,1)&amp;"-"&amp;LEFT(E10,1))))</f>
        <v>-</v>
      </c>
      <c r="E11" s="12"/>
      <c r="F11" s="11" t="s">
        <v>358</v>
      </c>
      <c r="G11" s="11" t="s">
        <v>358</v>
      </c>
      <c r="H11" s="11" t="s">
        <v>358</v>
      </c>
      <c r="I11" s="340" t="str">
        <f>IF(SUM(L11:O11)=0,"/",L11+N11&amp;"/"&amp;M11+O11)</f>
        <v>/</v>
      </c>
      <c r="J11" s="341"/>
      <c r="K11" s="271">
        <f>IF(SUM(L11:O11)=0,"",L11*2+M11+N11*2)</f>
      </c>
      <c r="L11" s="19">
        <f>IF(LEFT(D11,1)&gt;RIGHT(D11,1),1,0)+IF(LEFT(E11,1)&gt;RIGHT(E11,1),1,0)+IF(LEFT(F11,1)&gt;RIGHT(F11,1),1,0)+IF(LEFT(G11,1)&gt;RIGHT(G11,1),1,0)+IF(LEFT(H11,1)&gt;RIGHT(H11,1),1,0)</f>
        <v>0</v>
      </c>
      <c r="M11" s="20">
        <f>IF(LEFT(D11,1)&lt;RIGHT(D11,1),1,0)+IF(LEFT(E11,1)&lt;RIGHT(E11,1),1,0)+IF(LEFT(F11,1)&lt;RIGHT(F11,1),1,0)+IF(LEFT(G11,1)&lt;RIGHT(G11,1),1,0)+IF(LEFT(H11,1)&lt;RIGHT(H11,1),1,0)</f>
        <v>0</v>
      </c>
      <c r="N11" s="21">
        <f>IF(LEFT(H11,1)="W",1,0)+IF(LEFT(G11,1)="W",1,0)+IF(LEFT(F11,1)="W",1,0)+IF(LEFT(E11,1)="W",1,0)+IF(LEFT(D11,1)="W",1,0)</f>
        <v>0</v>
      </c>
      <c r="O11" s="21">
        <f>IF(LEFT(H11,1)="L",1,0)+IF(LEFT(G11,1)="L",1,0)+IF(LEFT(F11,1)="L",1,0)+IF(LEFT(E11,1)="L",1,0)+IF(LEFT(D11,1)="L",1,0)</f>
        <v>0</v>
      </c>
      <c r="P11" s="15">
        <f>IF(SUM(L11:O11)=0,"",RANK(K11,$K$10:$K$14,0))</f>
      </c>
      <c r="Q11" s="3" t="str">
        <f>B11</f>
        <v>小倉西Ａ</v>
      </c>
    </row>
    <row r="12" spans="1:17" ht="34.5" customHeight="1">
      <c r="A12" s="4">
        <v>3</v>
      </c>
      <c r="B12" s="351" t="str">
        <f>IF('予選ﾘｰｸﾞ一覧'!Q9="","",'予選ﾘｰｸﾞ一覧'!Q9)</f>
        <v>奈良朱雀</v>
      </c>
      <c r="C12" s="352"/>
      <c r="D12" s="141" t="str">
        <f>IF(LEFT(F10,1)="W","L W/O",IF(LEFT(F10,1)="L","W W/O",IF(F10="-","-",RIGHT(F10,1)&amp;"-"&amp;LEFT(F10,1))))</f>
        <v>-</v>
      </c>
      <c r="E12" s="142" t="str">
        <f>IF(LEFT(F11,1)="W","L W/O",IF(LEFT(F11,1)="L","W W/O",IF(F11="-","-",RIGHT(F11,1)&amp;"-"&amp;LEFT(F11,1))))</f>
        <v>-</v>
      </c>
      <c r="F12" s="12"/>
      <c r="G12" s="11" t="s">
        <v>358</v>
      </c>
      <c r="H12" s="11" t="s">
        <v>358</v>
      </c>
      <c r="I12" s="340" t="str">
        <f>IF(SUM(L12:O12)=0,"/",L12+N12&amp;"/"&amp;M12+O12)</f>
        <v>/</v>
      </c>
      <c r="J12" s="341"/>
      <c r="K12" s="271">
        <f>IF(SUM(L12:O12)=0,"",L12*2+M12+N12*2)</f>
      </c>
      <c r="L12" s="19">
        <f>IF(LEFT(D12,1)&gt;RIGHT(D12,1),1,0)+IF(LEFT(E12,1)&gt;RIGHT(E12,1),1,0)+IF(LEFT(F12,1)&gt;RIGHT(F12,1),1,0)+IF(LEFT(G12,1)&gt;RIGHT(G12,1),1,0)+IF(LEFT(H12,1)&gt;RIGHT(H12,1),1,0)</f>
        <v>0</v>
      </c>
      <c r="M12" s="20">
        <f>IF(LEFT(D12,1)&lt;RIGHT(D12,1),1,0)+IF(LEFT(E12,1)&lt;RIGHT(E12,1),1,0)+IF(LEFT(F12,1)&lt;RIGHT(F12,1),1,0)+IF(LEFT(G12,1)&lt;RIGHT(G12,1),1,0)+IF(LEFT(H12,1)&lt;RIGHT(H12,1),1,0)</f>
        <v>0</v>
      </c>
      <c r="N12" s="21">
        <f>IF(LEFT(H12,1)="W",1,0)+IF(LEFT(G12,1)="W",1,0)+IF(LEFT(F12,1)="W",1,0)+IF(LEFT(E12,1)="W",1,0)+IF(LEFT(D12,1)="W",1,0)</f>
        <v>0</v>
      </c>
      <c r="O12" s="21">
        <f>IF(LEFT(H12,1)="L",1,0)+IF(LEFT(G12,1)="L",1,0)+IF(LEFT(F12,1)="L",1,0)+IF(LEFT(E12,1)="L",1,0)+IF(LEFT(D12,1)="L",1,0)</f>
        <v>0</v>
      </c>
      <c r="P12" s="15">
        <f>IF(SUM(L12:O12)=0,"",RANK(K12,$K$10:$K$14,0))</f>
      </c>
      <c r="Q12" s="3" t="str">
        <f>B12</f>
        <v>奈良朱雀</v>
      </c>
    </row>
    <row r="13" spans="1:17" ht="34.5" customHeight="1">
      <c r="A13" s="4">
        <v>4</v>
      </c>
      <c r="B13" s="351" t="str">
        <f>IF('予選ﾘｰｸﾞ一覧'!Q11="","",'予選ﾘｰｸﾞ一覧'!Q11)</f>
        <v>徳島商業Ｂ</v>
      </c>
      <c r="C13" s="352"/>
      <c r="D13" s="141" t="str">
        <f>IF(LEFT(G10,1)="W","L W/O",IF(LEFT(G10,1)="L","W W/O",IF(G10="-","-",RIGHT(G10,1)&amp;"-"&amp;LEFT(G10,1))))</f>
        <v>-</v>
      </c>
      <c r="E13" s="142" t="str">
        <f>IF(LEFT(G11,1)="W","L W/O",IF(LEFT(G11,1)="L","W W/O",IF(G11="-","-",RIGHT(G11,1)&amp;"-"&amp;LEFT(G11,1))))</f>
        <v>-</v>
      </c>
      <c r="F13" s="142" t="str">
        <f>IF(LEFT(G12,1)="W","L W/O",IF(LEFT(G12,1)="L","W W/O",IF(G12="-","-",RIGHT(G12,1)&amp;"-"&amp;LEFT(G12,1))))</f>
        <v>-</v>
      </c>
      <c r="G13" s="12"/>
      <c r="H13" s="11" t="s">
        <v>365</v>
      </c>
      <c r="I13" s="338" t="str">
        <f>IF(SUM(L13:O13)=0,"/",L13+N13&amp;"/"&amp;M13+O13)</f>
        <v>/</v>
      </c>
      <c r="J13" s="339"/>
      <c r="K13" s="14">
        <f>IF(SUM(L13:O13)=0,"",L13*2+M13+N13*2)</f>
      </c>
      <c r="L13" s="19">
        <f>IF(LEFT(D13,1)&gt;RIGHT(D13,1),1,0)+IF(LEFT(E13,1)&gt;RIGHT(E13,1),1,0)+IF(LEFT(F13,1)&gt;RIGHT(F13,1),1,0)+IF(LEFT(G13,1)&gt;RIGHT(G13,1),1,0)+IF(LEFT(H13,1)&gt;RIGHT(H13,1),1,0)</f>
        <v>0</v>
      </c>
      <c r="M13" s="20">
        <f>IF(LEFT(D13,1)&lt;RIGHT(D13,1),1,0)+IF(LEFT(E13,1)&lt;RIGHT(E13,1),1,0)+IF(LEFT(F13,1)&lt;RIGHT(F13,1),1,0)+IF(LEFT(G13,1)&lt;RIGHT(G13,1),1,0)+IF(LEFT(H13,1)&lt;RIGHT(H13,1),1,0)</f>
        <v>0</v>
      </c>
      <c r="N13" s="251">
        <f>IF(LEFT(H13,1)="W",1,0)+IF(LEFT(G13,1)="W",1,0)+IF(LEFT(F13,1)="W",1,0)+IF(LEFT(E13,1)="W",1,0)+IF(LEFT(D13,1)="W",1,0)</f>
        <v>0</v>
      </c>
      <c r="O13" s="251">
        <f>IF(LEFT(H13,1)="L",1,0)+IF(LEFT(G13,1)="L",1,0)+IF(LEFT(F13,1)="L",1,0)+IF(LEFT(E13,1)="L",1,0)+IF(LEFT(D13,1)="L",1,0)</f>
        <v>0</v>
      </c>
      <c r="P13" s="15">
        <f>IF(SUM(L13:O13)=0,"",RANK(K13,$K$10:$K$14,0))</f>
      </c>
      <c r="Q13" s="3" t="str">
        <f>B13</f>
        <v>徳島商業Ｂ</v>
      </c>
    </row>
    <row r="14" spans="1:17" ht="34.5" customHeight="1" thickBot="1">
      <c r="A14" s="5">
        <v>5</v>
      </c>
      <c r="B14" s="355" t="str">
        <f>IF('予選ﾘｰｸﾞ一覧'!Q13="","",'予選ﾘｰｸﾞ一覧'!Q13)</f>
        <v>坂出</v>
      </c>
      <c r="C14" s="356"/>
      <c r="D14" s="143" t="str">
        <f>IF(LEFT(H10,1)="W","L W/O",IF(LEFT(H10,1)="L","W W/O",IF(H10="-","-",RIGHT(H10,1)&amp;"-"&amp;LEFT(H10,1))))</f>
        <v>-</v>
      </c>
      <c r="E14" s="144" t="str">
        <f>IF(LEFT(H11,1)="W","L W/O",IF(LEFT(H11,1)="L","W W/O",IF(H11="-","-",RIGHT(H11,1)&amp;"-"&amp;LEFT(H11,1))))</f>
        <v>-</v>
      </c>
      <c r="F14" s="144" t="str">
        <f>IF(LEFT(H12,1)="W","L W/O",IF(LEFT(H12,1)="L","W W/O",IF(H12="-","-",RIGHT(H12,1)&amp;"-"&amp;LEFT(H12,1))))</f>
        <v>-</v>
      </c>
      <c r="G14" s="144" t="str">
        <f>IF(LEFT(H13,1)="W","L W/O",IF(LEFT(H13,1)="L","W W/O",IF(H13="-","-",RIGHT(H13,1)&amp;"-"&amp;LEFT(H13,1))))</f>
        <v>-</v>
      </c>
      <c r="H14" s="13"/>
      <c r="I14" s="342" t="str">
        <f>IF(SUM(L14:O14)=0,"/",L14+N14&amp;"/"&amp;M14+O14)</f>
        <v>/</v>
      </c>
      <c r="J14" s="343"/>
      <c r="K14" s="16">
        <f>IF(SUM(L14:O14)=0,"",L14*2+M14+N14*2)</f>
      </c>
      <c r="L14" s="23">
        <f>IF(LEFT(D14,1)&gt;RIGHT(D14,1),1,0)+IF(LEFT(E14,1)&gt;RIGHT(E14,1),1,0)+IF(LEFT(F14,1)&gt;RIGHT(F14,1),1,0)+IF(LEFT(G14,1)&gt;RIGHT(G14,1),1,0)+IF(LEFT(H14,1)&gt;RIGHT(H14,1),1,0)</f>
        <v>0</v>
      </c>
      <c r="M14" s="24">
        <f>IF(LEFT(D14,1)&lt;RIGHT(D14,1),1,0)+IF(LEFT(E14,1)&lt;RIGHT(E14,1),1,0)+IF(LEFT(F14,1)&lt;RIGHT(F14,1),1,0)+IF(LEFT(G14,1)&lt;RIGHT(G14,1),1,0)+IF(LEFT(H14,1)&lt;RIGHT(H14,1),1,0)</f>
        <v>0</v>
      </c>
      <c r="N14" s="248">
        <f>IF(LEFT(H14,1)="W",1,0)+IF(LEFT(G14,1)="W",1,0)+IF(LEFT(F14,1)="W",1,0)+IF(LEFT(E14,1)="W",1,0)+IF(LEFT(D14,1)="W",1,0)</f>
        <v>0</v>
      </c>
      <c r="O14" s="248">
        <f>IF(LEFT(H14,1)="L",1,0)+IF(LEFT(G14,1)="L",1,0)+IF(LEFT(F14,1)="L",1,0)+IF(LEFT(E14,1)="L",1,0)+IF(LEFT(D14,1)="L",1,0)</f>
        <v>0</v>
      </c>
      <c r="P14" s="17">
        <f>IF(SUM(L14:O14)=0,"",RANK(K14,$K$10:$K$14,0))</f>
      </c>
      <c r="Q14" s="3" t="str">
        <f>B14</f>
        <v>坂出</v>
      </c>
    </row>
    <row r="15" spans="1:16" ht="34.5" customHeight="1" thickBot="1">
      <c r="A15" s="26"/>
      <c r="B15" s="32"/>
      <c r="C15" s="32"/>
      <c r="D15" s="34"/>
      <c r="E15" s="34"/>
      <c r="F15" s="34"/>
      <c r="G15" s="34"/>
      <c r="H15" s="34"/>
      <c r="I15" s="35"/>
      <c r="J15" s="35"/>
      <c r="K15" s="35"/>
      <c r="L15" s="36"/>
      <c r="M15" s="36"/>
      <c r="N15" s="36"/>
      <c r="O15" s="36"/>
      <c r="P15" s="9"/>
    </row>
    <row r="16" spans="1:16" ht="34.5" customHeight="1">
      <c r="A16" s="363"/>
      <c r="B16" s="364"/>
      <c r="C16" s="369" t="s">
        <v>71</v>
      </c>
      <c r="D16" s="371"/>
      <c r="E16" s="371"/>
      <c r="F16" s="371"/>
      <c r="G16" s="372"/>
      <c r="H16" s="185"/>
      <c r="I16" s="185"/>
      <c r="J16" s="185"/>
      <c r="P16" s="400"/>
    </row>
    <row r="17" spans="1:10" ht="34.5" customHeight="1" thickBot="1">
      <c r="A17" s="365"/>
      <c r="B17" s="366"/>
      <c r="C17" s="221" t="s">
        <v>298</v>
      </c>
      <c r="D17" s="222" t="s">
        <v>274</v>
      </c>
      <c r="E17" s="222" t="s">
        <v>275</v>
      </c>
      <c r="F17" s="222" t="s">
        <v>299</v>
      </c>
      <c r="G17" s="224" t="s">
        <v>300</v>
      </c>
      <c r="H17" s="186"/>
      <c r="I17" s="186"/>
      <c r="J17" s="186"/>
    </row>
    <row r="18" spans="1:10" ht="34.5" customHeight="1">
      <c r="A18" s="367">
        <v>1</v>
      </c>
      <c r="B18" s="368"/>
      <c r="C18" s="153" t="e">
        <f>VLOOKUP($A18,'男LMN'!$P$3:$Q$7,2,FALSE)</f>
        <v>#N/A</v>
      </c>
      <c r="D18" s="153" t="e">
        <f>VLOOKUP(A18,'男LMN'!$P$10:$Q$14,2,FALSE)</f>
        <v>#N/A</v>
      </c>
      <c r="E18" s="153" t="e">
        <f>VLOOKUP(A18,'男LMN'!$P$17:$Q$21,2,FALSE)</f>
        <v>#N/A</v>
      </c>
      <c r="F18" s="153" t="e">
        <f>VLOOKUP(A18,$P$3:$Q$7,2,FALSE)</f>
        <v>#N/A</v>
      </c>
      <c r="G18" s="154" t="e">
        <f>VLOOKUP(A18,$P$10:$Q$14,2,FALSE)</f>
        <v>#N/A</v>
      </c>
      <c r="H18" s="187"/>
      <c r="I18" s="187"/>
      <c r="J18" s="187"/>
    </row>
    <row r="19" spans="1:10" ht="34.5" customHeight="1">
      <c r="A19" s="373">
        <v>2</v>
      </c>
      <c r="B19" s="377"/>
      <c r="C19" s="156" t="e">
        <f>VLOOKUP($A19,'男LMN'!$P$3:$Q$7,2,FALSE)</f>
        <v>#N/A</v>
      </c>
      <c r="D19" s="156" t="e">
        <f>VLOOKUP(A19,'男LMN'!$P$10:$Q$14,2,FALSE)</f>
        <v>#N/A</v>
      </c>
      <c r="E19" s="156" t="e">
        <f>VLOOKUP(A19,'男LMN'!$P$17:$Q$21,2,FALSE)</f>
        <v>#N/A</v>
      </c>
      <c r="F19" s="156" t="e">
        <f>VLOOKUP(A19,$P$3:$Q$7,2,FALSE)</f>
        <v>#N/A</v>
      </c>
      <c r="G19" s="157" t="e">
        <f>VLOOKUP(A19,$P$10:$Q$14,2,FALSE)</f>
        <v>#N/A</v>
      </c>
      <c r="H19" s="187"/>
      <c r="I19" s="187"/>
      <c r="J19" s="187"/>
    </row>
    <row r="20" spans="1:10" ht="34.5" customHeight="1">
      <c r="A20" s="373">
        <v>3</v>
      </c>
      <c r="B20" s="377"/>
      <c r="C20" s="156" t="e">
        <f>VLOOKUP($A20,'男LMN'!$P$3:$Q$7,2,FALSE)</f>
        <v>#N/A</v>
      </c>
      <c r="D20" s="156" t="e">
        <f>VLOOKUP(A20,'男LMN'!$P$10:$Q$14,2,FALSE)</f>
        <v>#N/A</v>
      </c>
      <c r="E20" s="156" t="e">
        <f>VLOOKUP(A20,'男LMN'!$P$17:$Q$21,2,FALSE)</f>
        <v>#N/A</v>
      </c>
      <c r="F20" s="156" t="e">
        <f>VLOOKUP(A20,$P$3:$Q$7,2,FALSE)</f>
        <v>#N/A</v>
      </c>
      <c r="G20" s="157" t="e">
        <f>VLOOKUP(A20,$P$10:$Q$14,2,FALSE)</f>
        <v>#N/A</v>
      </c>
      <c r="H20" s="187"/>
      <c r="I20" s="187"/>
      <c r="J20" s="187"/>
    </row>
    <row r="21" spans="1:10" ht="34.5" customHeight="1">
      <c r="A21" s="373">
        <v>4</v>
      </c>
      <c r="B21" s="377"/>
      <c r="C21" s="156" t="e">
        <f>VLOOKUP($A21,'男LMN'!$P$3:$Q$7,2,FALSE)</f>
        <v>#N/A</v>
      </c>
      <c r="D21" s="156" t="e">
        <f>VLOOKUP(A21,'男LMN'!$P$10:$Q$14,2,FALSE)</f>
        <v>#N/A</v>
      </c>
      <c r="E21" s="156" t="e">
        <f>VLOOKUP(A21,'男LMN'!$P$17:$Q$21,2,FALSE)</f>
        <v>#N/A</v>
      </c>
      <c r="F21" s="156" t="e">
        <f>VLOOKUP(A21,$P$3:$Q$7,2,FALSE)</f>
        <v>#N/A</v>
      </c>
      <c r="G21" s="157" t="e">
        <f>VLOOKUP(A21,$P$10:$Q$14,2,FALSE)</f>
        <v>#N/A</v>
      </c>
      <c r="H21" s="187"/>
      <c r="I21" s="187"/>
      <c r="J21" s="187"/>
    </row>
    <row r="22" spans="1:16" ht="34.5" customHeight="1" thickBot="1">
      <c r="A22" s="375">
        <v>5</v>
      </c>
      <c r="B22" s="380"/>
      <c r="C22" s="163" t="e">
        <f>VLOOKUP($A22,'男LMN'!$P$3:$Q$7,2,FALSE)</f>
        <v>#N/A</v>
      </c>
      <c r="D22" s="163" t="e">
        <f>VLOOKUP(A22,'男LMN'!$P$10:$Q$14,2,FALSE)</f>
        <v>#N/A</v>
      </c>
      <c r="E22" s="163" t="e">
        <f>VLOOKUP(A22,'男LMN'!$P$17:$Q$21,2,FALSE)</f>
        <v>#N/A</v>
      </c>
      <c r="F22" s="163" t="e">
        <f>VLOOKUP(A22,$P$3:$Q$7,2,FALSE)</f>
        <v>#N/A</v>
      </c>
      <c r="G22" s="159" t="e">
        <f>VLOOKUP(A22,$P$10:$Q$14,2,FALSE)</f>
        <v>#N/A</v>
      </c>
      <c r="H22" s="187"/>
      <c r="I22" s="187"/>
      <c r="J22" s="187"/>
      <c r="K22" s="8"/>
      <c r="L22" s="8"/>
      <c r="M22" s="8"/>
      <c r="N22" s="8"/>
      <c r="O22" s="8"/>
      <c r="P22" s="8"/>
    </row>
    <row r="23" spans="8:16" ht="34.5" customHeight="1">
      <c r="H23" s="8"/>
      <c r="I23" s="8"/>
      <c r="J23" s="8"/>
      <c r="K23" s="8"/>
      <c r="L23" s="8"/>
      <c r="M23" s="8"/>
      <c r="N23" s="8"/>
      <c r="O23" s="8"/>
      <c r="P23" s="8"/>
    </row>
    <row r="24" spans="8:16" ht="34.5" customHeight="1">
      <c r="H24" s="8"/>
      <c r="I24" s="8"/>
      <c r="J24" s="8"/>
      <c r="K24" s="8"/>
      <c r="L24" s="8"/>
      <c r="M24" s="8"/>
      <c r="N24" s="8"/>
      <c r="O24" s="8"/>
      <c r="P24" s="8"/>
    </row>
    <row r="25" spans="9:16" ht="25.5" customHeight="1">
      <c r="I25" s="260"/>
      <c r="J25" s="237"/>
      <c r="K25" s="237"/>
      <c r="L25" s="237"/>
      <c r="M25" s="237"/>
      <c r="N25" s="237"/>
      <c r="O25" s="237"/>
      <c r="P25" s="237"/>
    </row>
    <row r="26" spans="9:16" ht="25.5" customHeight="1">
      <c r="I26" s="8"/>
      <c r="J26" s="8"/>
      <c r="K26" s="8"/>
      <c r="L26" s="8"/>
      <c r="M26" s="8"/>
      <c r="N26" s="8"/>
      <c r="O26" s="8"/>
      <c r="P26" s="8"/>
    </row>
    <row r="27" ht="25.5" customHeight="1">
      <c r="B27" s="8"/>
    </row>
    <row r="28" ht="25.5" customHeight="1">
      <c r="B28" s="8"/>
    </row>
  </sheetData>
  <sheetProtection/>
  <mergeCells count="33">
    <mergeCell ref="A21:B21"/>
    <mergeCell ref="A22:B22"/>
    <mergeCell ref="A19:B19"/>
    <mergeCell ref="A20:B20"/>
    <mergeCell ref="A18:B18"/>
    <mergeCell ref="I11:J11"/>
    <mergeCell ref="I12:J12"/>
    <mergeCell ref="I13:J13"/>
    <mergeCell ref="I14:J14"/>
    <mergeCell ref="B14:C14"/>
    <mergeCell ref="C16:G16"/>
    <mergeCell ref="I6:J6"/>
    <mergeCell ref="I7:J7"/>
    <mergeCell ref="I9:J9"/>
    <mergeCell ref="I10:J10"/>
    <mergeCell ref="I2:J2"/>
    <mergeCell ref="I3:J3"/>
    <mergeCell ref="I4:J4"/>
    <mergeCell ref="I5:J5"/>
    <mergeCell ref="A1:B1"/>
    <mergeCell ref="C1:D1"/>
    <mergeCell ref="B11:C11"/>
    <mergeCell ref="B13:C13"/>
    <mergeCell ref="A9:B9"/>
    <mergeCell ref="B12:C12"/>
    <mergeCell ref="B10:C10"/>
    <mergeCell ref="A2:B2"/>
    <mergeCell ref="B4:C4"/>
    <mergeCell ref="B7:C7"/>
    <mergeCell ref="B3:C3"/>
    <mergeCell ref="B6:C6"/>
    <mergeCell ref="B5:C5"/>
    <mergeCell ref="A16:B17"/>
  </mergeCells>
  <conditionalFormatting sqref="C18:I22">
    <cfRule type="expression" priority="1" dxfId="0" stopIfTrue="1">
      <formula>ISERROR(C18)=TRUE</formula>
    </cfRule>
  </conditionalFormatting>
  <dataValidations count="1">
    <dataValidation allowBlank="1" showInputMessage="1" showErrorMessage="1" imeMode="off" sqref="F11:G11 H11:H13 G12 E3:H3 F4:G4 H4:H6 G5 E10:H10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Q32"/>
  <sheetViews>
    <sheetView view="pageLayout" workbookViewId="0" topLeftCell="A1">
      <selection activeCell="I25" sqref="I25"/>
    </sheetView>
  </sheetViews>
  <sheetFormatPr defaultColWidth="9.00390625" defaultRowHeight="27" customHeight="1"/>
  <cols>
    <col min="1" max="2" width="4.625" style="3" customWidth="1"/>
    <col min="3" max="3" width="10.625" style="3" customWidth="1"/>
    <col min="4" max="9" width="10.75390625" style="3" customWidth="1"/>
    <col min="10" max="10" width="5.375" style="3" customWidth="1"/>
    <col min="11" max="12" width="7.00390625" style="3" hidden="1" customWidth="1"/>
    <col min="13" max="14" width="7.125" style="3" hidden="1" customWidth="1"/>
    <col min="15" max="15" width="5.375" style="3" customWidth="1"/>
    <col min="16" max="16384" width="9.00390625" style="3" customWidth="1"/>
  </cols>
  <sheetData>
    <row r="1" spans="1:15" s="1" customFormat="1" ht="27" customHeight="1" thickBot="1">
      <c r="A1" s="362" t="s">
        <v>5</v>
      </c>
      <c r="B1" s="362"/>
      <c r="C1" s="362" t="s">
        <v>14</v>
      </c>
      <c r="D1" s="362"/>
      <c r="E1" s="38" t="s">
        <v>16</v>
      </c>
      <c r="F1" s="127" t="s">
        <v>118</v>
      </c>
      <c r="G1" s="30"/>
      <c r="H1" s="30"/>
      <c r="I1" s="30"/>
      <c r="J1" s="30"/>
      <c r="K1" s="3"/>
      <c r="L1" s="3"/>
      <c r="M1" s="3"/>
      <c r="N1" s="3"/>
      <c r="O1" s="3"/>
    </row>
    <row r="2" spans="1:15" ht="27" customHeight="1" thickBot="1">
      <c r="A2" s="353" t="s">
        <v>67</v>
      </c>
      <c r="B2" s="354"/>
      <c r="C2" s="102" t="s">
        <v>321</v>
      </c>
      <c r="D2" s="97" t="str">
        <f>IF(B3="","",B3)</f>
        <v>尽誠学園Ａ</v>
      </c>
      <c r="E2" s="91" t="str">
        <f>IF(B4="","",B4)</f>
        <v>昇陽</v>
      </c>
      <c r="F2" s="91" t="str">
        <f>IF(B5="","",B5)</f>
        <v>松江商業</v>
      </c>
      <c r="G2" s="91" t="str">
        <f>IF(B6="","",B6)</f>
        <v>南宇和</v>
      </c>
      <c r="H2" s="92" t="str">
        <f>IF(B7="","",B7)</f>
        <v>帝塚山Ｂ</v>
      </c>
      <c r="I2" s="93" t="s">
        <v>8</v>
      </c>
      <c r="J2" s="94" t="s">
        <v>1</v>
      </c>
      <c r="K2" s="95" t="s">
        <v>2</v>
      </c>
      <c r="L2" s="31" t="s">
        <v>3</v>
      </c>
      <c r="M2" s="31" t="s">
        <v>7</v>
      </c>
      <c r="N2" s="31" t="s">
        <v>6</v>
      </c>
      <c r="O2" s="96" t="s">
        <v>0</v>
      </c>
    </row>
    <row r="3" spans="1:16" ht="27" customHeight="1">
      <c r="A3" s="83">
        <v>1</v>
      </c>
      <c r="B3" s="357" t="str">
        <f>IF('予選ﾘｰｸﾞ一覧'!B19="","",'予選ﾘｰｸﾞ一覧'!B19)</f>
        <v>尽誠学園Ａ</v>
      </c>
      <c r="C3" s="358"/>
      <c r="D3" s="140"/>
      <c r="E3" s="84" t="s">
        <v>362</v>
      </c>
      <c r="F3" s="84" t="s">
        <v>362</v>
      </c>
      <c r="G3" s="84" t="s">
        <v>362</v>
      </c>
      <c r="H3" s="84" t="s">
        <v>362</v>
      </c>
      <c r="I3" s="85" t="str">
        <f>IF(SUM(K3:N3)=0,"/",K3+M3&amp;"/"&amp;L3+N3)</f>
        <v>/</v>
      </c>
      <c r="J3" s="86">
        <f>IF(SUM(K3:N3)=0,"",K3*2+L3+M3*2)</f>
      </c>
      <c r="K3" s="87">
        <f>IF(LEFT(D3,1)&gt;RIGHT(D3,1),1,0)+IF(LEFT(E3,1)&gt;RIGHT(E3,1),1,0)+IF(LEFT(F3,1)&gt;RIGHT(F3,1),1,0)+IF(LEFT(G3,1)&gt;RIGHT(G3,1),1,0)+IF(LEFT(H3,1)&gt;RIGHT(H3,1),1,0)</f>
        <v>0</v>
      </c>
      <c r="L3" s="88">
        <f>IF(LEFT(D3,1)&lt;RIGHT(D3,1),1,0)+IF(LEFT(E3,1)&lt;RIGHT(E3,1),1,0)+IF(LEFT(F3,1)&lt;RIGHT(F3,1),1,0)+IF(LEFT(G3,1)&lt;RIGHT(G3,1),1,0)+IF(LEFT(H3,1)&lt;RIGHT(H3,1),1,0)</f>
        <v>0</v>
      </c>
      <c r="M3" s="89">
        <f>IF(LEFT(H3,1)="W",1,0)+IF(LEFT(G3,1)="W",1,0)+IF(LEFT(F3,1)="W",1,0)+IF(LEFT(E3,1)="W",1,0)+IF(LEFT(D3,1)="W",1,0)</f>
        <v>0</v>
      </c>
      <c r="N3" s="89">
        <f>IF(LEFT(H3,1)="L",1,0)+IF(LEFT(G3,1)="L",1,0)+IF(LEFT(F3,1)="L",1,0)+IF(LEFT(E3,1)="L",1,0)+IF(LEFT(D3,1)="L",1,0)</f>
        <v>0</v>
      </c>
      <c r="O3" s="90">
        <f>IF(SUM(K3:N3)=0,"",RANK(J3,J3:J7,0))</f>
      </c>
      <c r="P3" s="3" t="str">
        <f>B3</f>
        <v>尽誠学園Ａ</v>
      </c>
    </row>
    <row r="4" spans="1:16" ht="27" customHeight="1">
      <c r="A4" s="4">
        <v>2</v>
      </c>
      <c r="B4" s="351" t="str">
        <f>IF('予選ﾘｰｸﾞ一覧'!B21="","",'予選ﾘｰｸﾞ一覧'!B21)</f>
        <v>昇陽</v>
      </c>
      <c r="C4" s="352"/>
      <c r="D4" s="141" t="str">
        <f>IF(LEFT(E3,1)="W","L W/O",IF(LEFT(E3,1)="L","W W/O",IF(E3="-","-",RIGHT(E3,1)&amp;"-"&amp;LEFT(E3,1))))</f>
        <v>-</v>
      </c>
      <c r="E4" s="12"/>
      <c r="F4" s="11" t="s">
        <v>363</v>
      </c>
      <c r="G4" s="11" t="s">
        <v>363</v>
      </c>
      <c r="H4" s="11" t="s">
        <v>363</v>
      </c>
      <c r="I4" s="18" t="str">
        <f>IF(SUM(K4:N4)=0,"/",K4+M4&amp;"/"&amp;L4+N4)</f>
        <v>/</v>
      </c>
      <c r="J4" s="14">
        <f>IF(SUM(K4:N4)=0,"",K4*2+L4+M4*2)</f>
      </c>
      <c r="K4" s="19">
        <f>IF(LEFT(D4,1)&gt;RIGHT(D4,1),1,0)+IF(LEFT(E4,1)&gt;RIGHT(E4,1),1,0)+IF(LEFT(F4,1)&gt;RIGHT(F4,1),1,0)+IF(LEFT(G4,1)&gt;RIGHT(G4,1),1,0)+IF(LEFT(H4,1)&gt;RIGHT(H4,1),1,0)</f>
        <v>0</v>
      </c>
      <c r="L4" s="20">
        <f>IF(LEFT(D4,1)&lt;RIGHT(D4,1),1,0)+IF(LEFT(E4,1)&lt;RIGHT(E4,1),1,0)+IF(LEFT(F4,1)&lt;RIGHT(F4,1),1,0)+IF(LEFT(G4,1)&lt;RIGHT(G4,1),1,0)+IF(LEFT(H4,1)&lt;RIGHT(H4,1),1,0)</f>
        <v>0</v>
      </c>
      <c r="M4" s="21">
        <f>IF(LEFT(H4,1)="W",1,0)+IF(LEFT(G4,1)="W",1,0)+IF(LEFT(F4,1)="W",1,0)+IF(LEFT(E4,1)="W",1,0)+IF(LEFT(D4,1)="W",1,0)</f>
        <v>0</v>
      </c>
      <c r="N4" s="21">
        <f>IF(LEFT(H4,1)="L",1,0)+IF(LEFT(G4,1)="L",1,0)+IF(LEFT(F4,1)="L",1,0)+IF(LEFT(E4,1)="L",1,0)+IF(LEFT(D4,1)="L",1,0)</f>
        <v>0</v>
      </c>
      <c r="O4" s="15">
        <f>IF(SUM(K4:N4)=0,"",RANK(J4,J3:J7,0))</f>
      </c>
      <c r="P4" s="3" t="str">
        <f>B4</f>
        <v>昇陽</v>
      </c>
    </row>
    <row r="5" spans="1:16" ht="27" customHeight="1">
      <c r="A5" s="4">
        <v>3</v>
      </c>
      <c r="B5" s="351" t="str">
        <f>IF('予選ﾘｰｸﾞ一覧'!B23="","",'予選ﾘｰｸﾞ一覧'!B23)</f>
        <v>松江商業</v>
      </c>
      <c r="C5" s="361"/>
      <c r="D5" s="141" t="str">
        <f>IF(LEFT(F3,1)="W","L W/O",IF(LEFT(F3,1)="L","W W/O",IF(F3="-","-",RIGHT(F3,1)&amp;"-"&amp;LEFT(F3,1))))</f>
        <v>-</v>
      </c>
      <c r="E5" s="142" t="str">
        <f>IF(LEFT(F4,1)="W","L W/O",IF(LEFT(F4,1)="L","W W/O",IF(F4="-","-",RIGHT(F4,1)&amp;"-"&amp;LEFT(F4,1))))</f>
        <v>-</v>
      </c>
      <c r="F5" s="12"/>
      <c r="G5" s="11" t="s">
        <v>362</v>
      </c>
      <c r="H5" s="11" t="s">
        <v>362</v>
      </c>
      <c r="I5" s="18" t="str">
        <f>IF(SUM(K5:N5)=0,"/",K5+M5&amp;"/"&amp;L5+N5)</f>
        <v>/</v>
      </c>
      <c r="J5" s="14">
        <f>IF(SUM(K5:N5)=0,"",K5*2+L5+M5*2)</f>
      </c>
      <c r="K5" s="19">
        <f>IF(LEFT(D5,1)&gt;RIGHT(D5,1),1,0)+IF(LEFT(E5,1)&gt;RIGHT(E5,1),1,0)+IF(LEFT(F5,1)&gt;RIGHT(F5,1),1,0)+IF(LEFT(G5,1)&gt;RIGHT(G5,1),1,0)+IF(LEFT(H5,1)&gt;RIGHT(H5,1),1,0)</f>
        <v>0</v>
      </c>
      <c r="L5" s="20">
        <f>IF(LEFT(D5,1)&lt;RIGHT(D5,1),1,0)+IF(LEFT(E5,1)&lt;RIGHT(E5,1),1,0)+IF(LEFT(F5,1)&lt;RIGHT(F5,1),1,0)+IF(LEFT(G5,1)&lt;RIGHT(G5,1),1,0)+IF(LEFT(H5,1)&lt;RIGHT(H5,1),1,0)</f>
        <v>0</v>
      </c>
      <c r="M5" s="21">
        <f>IF(LEFT(H5,1)="W",1,0)+IF(LEFT(G5,1)="W",1,0)+IF(LEFT(F5,1)="W",1,0)+IF(LEFT(E5,1)="W",1,0)+IF(LEFT(D5,1)="W",1,0)</f>
        <v>0</v>
      </c>
      <c r="N5" s="21">
        <f>IF(LEFT(H5,1)="L",1,0)+IF(LEFT(G5,1)="L",1,0)+IF(LEFT(F5,1)="L",1,0)+IF(LEFT(E5,1)="L",1,0)+IF(LEFT(D5,1)="L",1,0)</f>
        <v>0</v>
      </c>
      <c r="O5" s="15">
        <f>IF(SUM(K5:N5)=0,"",RANK(J5,J3:J7,0))</f>
      </c>
      <c r="P5" s="3" t="str">
        <f>B5</f>
        <v>松江商業</v>
      </c>
    </row>
    <row r="6" spans="1:16" ht="27" customHeight="1">
      <c r="A6" s="4">
        <v>4</v>
      </c>
      <c r="B6" s="351" t="str">
        <f>IF('予選ﾘｰｸﾞ一覧'!B25="","",'予選ﾘｰｸﾞ一覧'!B25)</f>
        <v>南宇和</v>
      </c>
      <c r="C6" s="361"/>
      <c r="D6" s="141" t="str">
        <f>IF(LEFT(G3,1)="W","L W/O",IF(LEFT(G3,1)="L","W W/O",IF(G3="-","-",RIGHT(G3,1)&amp;"-"&amp;LEFT(G3,1))))</f>
        <v>-</v>
      </c>
      <c r="E6" s="142" t="str">
        <f>IF(LEFT(G4,1)="W","L W/O",IF(LEFT(G4,1)="L","W W/O",IF(G4="-","-",RIGHT(G4,1)&amp;"-"&amp;LEFT(G4,1))))</f>
        <v>-</v>
      </c>
      <c r="F6" s="142" t="str">
        <f>IF(LEFT(G5,1)="W","L W/O",IF(LEFT(G5,1)="L","W W/O",IF(G5="-","-",RIGHT(G5,1)&amp;"-"&amp;LEFT(G5,1))))</f>
        <v>-</v>
      </c>
      <c r="G6" s="12"/>
      <c r="H6" s="11" t="s">
        <v>362</v>
      </c>
      <c r="I6" s="18" t="str">
        <f>IF(SUM(K6:N6)=0,"/",K6+M6&amp;"/"&amp;L6+N6)</f>
        <v>/</v>
      </c>
      <c r="J6" s="14">
        <f>IF(SUM(K6:N6)=0,"",K6*2+L6+M6*2)</f>
      </c>
      <c r="K6" s="19">
        <f>IF(LEFT(D6,1)&gt;RIGHT(D6,1),1,0)+IF(LEFT(E6,1)&gt;RIGHT(E6,1),1,0)+IF(LEFT(F6,1)&gt;RIGHT(F6,1),1,0)+IF(LEFT(G6,1)&gt;RIGHT(G6,1),1,0)+IF(LEFT(H6,1)&gt;RIGHT(H6,1),1,0)</f>
        <v>0</v>
      </c>
      <c r="L6" s="20">
        <f>IF(LEFT(D6,1)&lt;RIGHT(D6,1),1,0)+IF(LEFT(E6,1)&lt;RIGHT(E6,1),1,0)+IF(LEFT(F6,1)&lt;RIGHT(F6,1),1,0)+IF(LEFT(G6,1)&lt;RIGHT(G6,1),1,0)+IF(LEFT(H6,1)&lt;RIGHT(H6,1),1,0)</f>
        <v>0</v>
      </c>
      <c r="M6" s="21">
        <f>IF(LEFT(H6,1)="W",1,0)+IF(LEFT(G6,1)="W",1,0)+IF(LEFT(F6,1)="W",1,0)+IF(LEFT(E6,1)="W",1,0)+IF(LEFT(D6,1)="W",1,0)</f>
        <v>0</v>
      </c>
      <c r="N6" s="21">
        <f>IF(LEFT(H6,1)="L",1,0)+IF(LEFT(G6,1)="L",1,0)+IF(LEFT(F6,1)="L",1,0)+IF(LEFT(E6,1)="L",1,0)+IF(LEFT(D6,1)="L",1,0)</f>
        <v>0</v>
      </c>
      <c r="O6" s="15">
        <f>IF(SUM(K6:N6)=0,"",RANK(J6,J3:J7,0))</f>
      </c>
      <c r="P6" s="3" t="str">
        <f>B6</f>
        <v>南宇和</v>
      </c>
    </row>
    <row r="7" spans="1:16" ht="27" customHeight="1" thickBot="1">
      <c r="A7" s="5">
        <v>5</v>
      </c>
      <c r="B7" s="355" t="str">
        <f>IF('予選ﾘｰｸﾞ一覧'!B27="","",'予選ﾘｰｸﾞ一覧'!B27)</f>
        <v>帝塚山Ｂ</v>
      </c>
      <c r="C7" s="356"/>
      <c r="D7" s="143" t="str">
        <f>IF(LEFT(H3,1)="W","L W/O",IF(LEFT(H3,1)="L","W W/O",IF(H3="-","-",RIGHT(H3,1)&amp;"-"&amp;LEFT(H3,1))))</f>
        <v>-</v>
      </c>
      <c r="E7" s="144" t="str">
        <f>IF(LEFT(H4,1)="W","L W/O",IF(LEFT(H4,1)="L","W W/O",IF(H4="-","-",RIGHT(H4,1)&amp;"-"&amp;LEFT(H4,1))))</f>
        <v>-</v>
      </c>
      <c r="F7" s="144" t="str">
        <f>IF(LEFT(H5,1)="W","L W/O",IF(LEFT(H5,1)="L","W W/O",IF(H5="-","-",RIGHT(H5,1)&amp;"-"&amp;LEFT(H5,1))))</f>
        <v>-</v>
      </c>
      <c r="G7" s="144" t="str">
        <f>IF(LEFT(H6,1)="W","L W/O",IF(LEFT(H6,1)="L","W W/O",IF(H6="-","-",RIGHT(H6,1)&amp;"-"&amp;LEFT(H6,1))))</f>
        <v>-</v>
      </c>
      <c r="H7" s="13"/>
      <c r="I7" s="22" t="str">
        <f>IF(SUM(K7:N7)=0,"/",K7+M7&amp;"/"&amp;L7+N7)</f>
        <v>/</v>
      </c>
      <c r="J7" s="278">
        <f>IF(SUM(K7:N7)=0,"",K7*2+L7+M7*2)</f>
      </c>
      <c r="K7" s="23">
        <f>IF(LEFT(D7,1)&gt;RIGHT(D7,1),1,0)+IF(LEFT(E7,1)&gt;RIGHT(E7,1),1,0)+IF(LEFT(F7,1)&gt;RIGHT(F7,1),1,0)+IF(LEFT(G7,1)&gt;RIGHT(G7,1),1,0)+IF(LEFT(H7,1)&gt;RIGHT(H7,1),1,0)</f>
        <v>0</v>
      </c>
      <c r="L7" s="24">
        <f>IF(LEFT(D7,1)&lt;RIGHT(D7,1),1,0)+IF(LEFT(E7,1)&lt;RIGHT(E7,1),1,0)+IF(LEFT(F7,1)&lt;RIGHT(F7,1),1,0)+IF(LEFT(G7,1)&lt;RIGHT(G7,1),1,0)+IF(LEFT(H7,1)&lt;RIGHT(H7,1),1,0)</f>
        <v>0</v>
      </c>
      <c r="M7" s="248">
        <f>IF(LEFT(H7,1)="W",1,0)+IF(LEFT(G7,1)="W",1,0)+IF(LEFT(F7,1)="W",1,0)+IF(LEFT(E7,1)="W",1,0)+IF(LEFT(D7,1)="W",1,0)</f>
        <v>0</v>
      </c>
      <c r="N7" s="25">
        <f>IF(LEFT(H7,1)="L",1,0)+IF(LEFT(G7,1)="L",1,0)+IF(LEFT(F7,1)="L",1,0)+IF(LEFT(E7,1)="L",1,0)+IF(LEFT(D7,1)="L",1,0)</f>
        <v>0</v>
      </c>
      <c r="O7" s="17">
        <f>IF(SUM(K7:N7)=0,"",RANK(J7,J3:J7,0))</f>
      </c>
      <c r="P7" s="3" t="str">
        <f>B7</f>
        <v>帝塚山Ｂ</v>
      </c>
    </row>
    <row r="8" spans="1:15" ht="27" customHeight="1" thickBot="1">
      <c r="A8" s="26"/>
      <c r="B8" s="32"/>
      <c r="C8" s="32"/>
      <c r="D8" s="34"/>
      <c r="E8" s="34"/>
      <c r="F8" s="34"/>
      <c r="G8" s="34"/>
      <c r="H8" s="34"/>
      <c r="I8" s="35"/>
      <c r="J8" s="261"/>
      <c r="K8" s="36"/>
      <c r="L8" s="36"/>
      <c r="M8" s="249"/>
      <c r="N8" s="36"/>
      <c r="O8" s="6"/>
    </row>
    <row r="9" spans="1:17" ht="27" customHeight="1" thickBot="1">
      <c r="A9" s="353" t="s">
        <v>61</v>
      </c>
      <c r="B9" s="354"/>
      <c r="C9" s="102" t="s">
        <v>76</v>
      </c>
      <c r="D9" s="145" t="str">
        <f>IF(B10="","",B10)</f>
        <v>華頂女子</v>
      </c>
      <c r="E9" s="146" t="str">
        <f>IF(B11="","",B11)</f>
        <v>倉敷青陵</v>
      </c>
      <c r="F9" s="146" t="str">
        <f>IF(B12="","",B12)</f>
        <v>川之石</v>
      </c>
      <c r="G9" s="146" t="str">
        <f>IF(B13="","",B13)</f>
        <v>鹿児島女Ｂ</v>
      </c>
      <c r="H9" s="147" t="str">
        <f>IF(B14="","",B14)</f>
        <v>観音寺第一</v>
      </c>
      <c r="I9" s="93" t="s">
        <v>8</v>
      </c>
      <c r="J9" s="94" t="s">
        <v>1</v>
      </c>
      <c r="K9" s="228" t="s">
        <v>2</v>
      </c>
      <c r="L9" s="31" t="s">
        <v>3</v>
      </c>
      <c r="M9" s="31" t="s">
        <v>7</v>
      </c>
      <c r="N9" s="31" t="s">
        <v>6</v>
      </c>
      <c r="O9" s="96" t="s">
        <v>0</v>
      </c>
      <c r="P9" s="252"/>
      <c r="Q9" s="8"/>
    </row>
    <row r="10" spans="1:17" ht="27" customHeight="1">
      <c r="A10" s="83">
        <v>1</v>
      </c>
      <c r="B10" s="357" t="str">
        <f>IF('予選ﾘｰｸﾞ一覧'!C19="","",'予選ﾘｰｸﾞ一覧'!C19)</f>
        <v>華頂女子</v>
      </c>
      <c r="C10" s="358"/>
      <c r="D10" s="140"/>
      <c r="E10" s="84" t="s">
        <v>363</v>
      </c>
      <c r="F10" s="84" t="s">
        <v>363</v>
      </c>
      <c r="G10" s="84" t="s">
        <v>363</v>
      </c>
      <c r="H10" s="84" t="s">
        <v>363</v>
      </c>
      <c r="I10" s="148" t="str">
        <f>IF(SUM(K10:N10)=0,"/",K10+M10&amp;"/"&amp;L10+N10)</f>
        <v>/</v>
      </c>
      <c r="J10" s="86">
        <f>IF(SUM(K10:N10)=0,"",K10*2+L10+M10*2)</f>
      </c>
      <c r="K10" s="265">
        <f>IF(LEFT(D10,1)&gt;RIGHT(D10,1),1,0)+IF(LEFT(E10,1)&gt;RIGHT(E10,1),1,0)+IF(LEFT(F10,1)&gt;RIGHT(F10,1),1,0)+IF(LEFT(G10,1)&gt;RIGHT(G10,1),1,0)+IF(LEFT(H10,1)&gt;RIGHT(H10,1),1,0)</f>
        <v>0</v>
      </c>
      <c r="L10" s="267">
        <f>IF(LEFT(D10,1)&lt;RIGHT(D10,1),1,0)+IF(LEFT(E10,1)&lt;RIGHT(E10,1),1,0)+IF(LEFT(F10,1)&lt;RIGHT(F10,1),1,0)+IF(LEFT(G10,1)&lt;RIGHT(G10,1),1,0)+IF(LEFT(H10,1)&lt;RIGHT(H10,1),1,0)</f>
        <v>0</v>
      </c>
      <c r="M10" s="268">
        <f>IF(LEFT(H10,1)="W",1,0)+IF(LEFT(G10,1)="W",1,0)+IF(LEFT(F10,1)="W",1,0)+IF(LEFT(E10,1)="W",1,0)+IF(LEFT(D10,1)="W",1,0)</f>
        <v>0</v>
      </c>
      <c r="N10" s="268">
        <f>IF(LEFT(H10,1)="L",1,0)+IF(LEFT(G10,1)="L",1,0)+IF(LEFT(F10,1)="L",1,0)+IF(LEFT(E10,1)="L",1,0)+IF(LEFT(D10,1)="L",1,0)</f>
        <v>0</v>
      </c>
      <c r="O10" s="269">
        <f>IF(SUM(K10:N10)=0,"",RANK(J10,J10:J14,0))</f>
      </c>
      <c r="P10" s="8" t="str">
        <f>B10</f>
        <v>華頂女子</v>
      </c>
      <c r="Q10" s="8"/>
    </row>
    <row r="11" spans="1:16" s="8" customFormat="1" ht="27" customHeight="1">
      <c r="A11" s="4">
        <v>2</v>
      </c>
      <c r="B11" s="351" t="str">
        <f>IF('予選ﾘｰｸﾞ一覧'!C21="","",'予選ﾘｰｸﾞ一覧'!C21)</f>
        <v>倉敷青陵</v>
      </c>
      <c r="C11" s="352"/>
      <c r="D11" s="141" t="str">
        <f>IF(LEFT(E10,1)="W","L W/O",IF(LEFT(E10,1)="L","W W/O",IF(E10="-","-",RIGHT(E10,1)&amp;"-"&amp;LEFT(E10,1))))</f>
        <v>-</v>
      </c>
      <c r="E11" s="12"/>
      <c r="F11" s="11" t="s">
        <v>362</v>
      </c>
      <c r="G11" s="11" t="s">
        <v>362</v>
      </c>
      <c r="H11" s="11" t="s">
        <v>362</v>
      </c>
      <c r="I11" s="270" t="str">
        <f>IF(SUM(K11:N11)=0,"/",K11+M11&amp;"/"&amp;L11+N11)</f>
        <v>/</v>
      </c>
      <c r="J11" s="271">
        <f>IF(SUM(K11:N11)=0,"",K11*2+L11+M11*2)</f>
      </c>
      <c r="K11" s="238">
        <f>IF(LEFT(D11,1)&gt;RIGHT(D11,1),1,0)+IF(LEFT(E11,1)&gt;RIGHT(E11,1),1,0)+IF(LEFT(F11,1)&gt;RIGHT(F11,1),1,0)+IF(LEFT(G11,1)&gt;RIGHT(G11,1),1,0)+IF(LEFT(H11,1)&gt;RIGHT(H11,1),1,0)</f>
        <v>0</v>
      </c>
      <c r="L11" s="20">
        <f>IF(LEFT(D11,1)&lt;RIGHT(D11,1),1,0)+IF(LEFT(E11,1)&lt;RIGHT(E11,1),1,0)+IF(LEFT(F11,1)&lt;RIGHT(F11,1),1,0)+IF(LEFT(G11,1)&lt;RIGHT(G11,1),1,0)+IF(LEFT(H11,1)&lt;RIGHT(H11,1),1,0)</f>
        <v>0</v>
      </c>
      <c r="M11" s="21">
        <f>IF(LEFT(H11,1)="W",1,0)+IF(LEFT(G11,1)="W",1,0)+IF(LEFT(F11,1)="W",1,0)+IF(LEFT(E11,1)="W",1,0)+IF(LEFT(D11,1)="W",1,0)</f>
        <v>0</v>
      </c>
      <c r="N11" s="21">
        <f>IF(LEFT(H11,1)="L",1,0)+IF(LEFT(G11,1)="L",1,0)+IF(LEFT(F11,1)="L",1,0)+IF(LEFT(E11,1)="L",1,0)+IF(LEFT(D11,1)="L",1,0)</f>
        <v>0</v>
      </c>
      <c r="O11" s="15">
        <f>IF(SUM(K11:N11)=0,"",RANK(J11,J10:J14,0))</f>
      </c>
      <c r="P11" s="3" t="str">
        <f>B11</f>
        <v>倉敷青陵</v>
      </c>
    </row>
    <row r="12" spans="1:16" ht="27" customHeight="1">
      <c r="A12" s="4">
        <v>3</v>
      </c>
      <c r="B12" s="351" t="str">
        <f>IF('予選ﾘｰｸﾞ一覧'!C23="","",'予選ﾘｰｸﾞ一覧'!C23)</f>
        <v>川之石</v>
      </c>
      <c r="C12" s="352"/>
      <c r="D12" s="141" t="str">
        <f>IF(LEFT(F10,1)="W","L W/O",IF(LEFT(F10,1)="L","W W/O",IF(F10="-","-",RIGHT(F10,1)&amp;"-"&amp;LEFT(F10,1))))</f>
        <v>-</v>
      </c>
      <c r="E12" s="142" t="str">
        <f>IF(LEFT(F11,1)="W","L W/O",IF(LEFT(F11,1)="L","W W/O",IF(F11="-","-",RIGHT(F11,1)&amp;"-"&amp;LEFT(F11,1))))</f>
        <v>-</v>
      </c>
      <c r="F12" s="12"/>
      <c r="G12" s="11" t="s">
        <v>362</v>
      </c>
      <c r="H12" s="11" t="s">
        <v>362</v>
      </c>
      <c r="I12" s="270" t="str">
        <f>IF(SUM(K12:N12)=0,"/",K12+M12&amp;"/"&amp;L12+N12)</f>
        <v>/</v>
      </c>
      <c r="J12" s="271">
        <f>IF(SUM(K12:N12)=0,"",K12*2+L12+M12*2)</f>
      </c>
      <c r="K12" s="238">
        <f>IF(LEFT(D12,1)&gt;RIGHT(D12,1),1,0)+IF(LEFT(E12,1)&gt;RIGHT(E12,1),1,0)+IF(LEFT(F12,1)&gt;RIGHT(F12,1),1,0)+IF(LEFT(G12,1)&gt;RIGHT(G12,1),1,0)+IF(LEFT(H12,1)&gt;RIGHT(H12,1),1,0)</f>
        <v>0</v>
      </c>
      <c r="L12" s="20">
        <f>IF(LEFT(D12,1)&lt;RIGHT(D12,1),1,0)+IF(LEFT(E12,1)&lt;RIGHT(E12,1),1,0)+IF(LEFT(F12,1)&lt;RIGHT(F12,1),1,0)+IF(LEFT(G12,1)&lt;RIGHT(G12,1),1,0)+IF(LEFT(H12,1)&lt;RIGHT(H12,1),1,0)</f>
        <v>0</v>
      </c>
      <c r="M12" s="21">
        <f>IF(LEFT(H12,1)="W",1,0)+IF(LEFT(G12,1)="W",1,0)+IF(LEFT(F12,1)="W",1,0)+IF(LEFT(E12,1)="W",1,0)+IF(LEFT(D12,1)="W",1,0)</f>
        <v>0</v>
      </c>
      <c r="N12" s="21">
        <f>IF(LEFT(H12,1)="L",1,0)+IF(LEFT(G12,1)="L",1,0)+IF(LEFT(F12,1)="L",1,0)+IF(LEFT(E12,1)="L",1,0)+IF(LEFT(D12,1)="L",1,0)</f>
        <v>0</v>
      </c>
      <c r="O12" s="15">
        <f>IF(SUM(K12:N12)=0,"",RANK(J12,J10:J14,0))</f>
      </c>
      <c r="P12" s="3" t="str">
        <f>B12</f>
        <v>川之石</v>
      </c>
    </row>
    <row r="13" spans="1:16" ht="27" customHeight="1">
      <c r="A13" s="4">
        <v>4</v>
      </c>
      <c r="B13" s="351" t="str">
        <f>IF('予選ﾘｰｸﾞ一覧'!C25="","",'予選ﾘｰｸﾞ一覧'!C25)</f>
        <v>鹿児島女Ｂ</v>
      </c>
      <c r="C13" s="352"/>
      <c r="D13" s="141" t="str">
        <f>IF(LEFT(G10,1)="W","L W/O",IF(LEFT(G10,1)="L","W W/O",IF(G10="-","-",RIGHT(G10,1)&amp;"-"&amp;LEFT(G10,1))))</f>
        <v>-</v>
      </c>
      <c r="E13" s="142" t="str">
        <f>IF(LEFT(G11,1)="W","L W/O",IF(LEFT(G11,1)="L","W W/O",IF(G11="-","-",RIGHT(G11,1)&amp;"-"&amp;LEFT(G11,1))))</f>
        <v>-</v>
      </c>
      <c r="F13" s="142" t="str">
        <f>IF(LEFT(G12,1)="W","L W/O",IF(LEFT(G12,1)="L","W W/O",IF(G12="-","-",RIGHT(G12,1)&amp;"-"&amp;LEFT(G12,1))))</f>
        <v>-</v>
      </c>
      <c r="G13" s="12"/>
      <c r="H13" s="11" t="s">
        <v>358</v>
      </c>
      <c r="I13" s="18" t="str">
        <f>IF(SUM(K13:N13)=0,"/",K13+M13&amp;"/"&amp;L13+N13)</f>
        <v>/</v>
      </c>
      <c r="J13" s="14">
        <f>IF(SUM(K13:N13)=0,"",K13*2+L13+M13*2)</f>
      </c>
      <c r="K13" s="19">
        <f>IF(LEFT(D13,1)&gt;RIGHT(D13,1),1,0)+IF(LEFT(E13,1)&gt;RIGHT(E13,1),1,0)+IF(LEFT(F13,1)&gt;RIGHT(F13,1),1,0)+IF(LEFT(G13,1)&gt;RIGHT(G13,1),1,0)+IF(LEFT(H13,1)&gt;RIGHT(H13,1),1,0)</f>
        <v>0</v>
      </c>
      <c r="L13" s="20">
        <f>IF(LEFT(D13,1)&lt;RIGHT(D13,1),1,0)+IF(LEFT(E13,1)&lt;RIGHT(E13,1),1,0)+IF(LEFT(F13,1)&lt;RIGHT(F13,1),1,0)+IF(LEFT(G13,1)&lt;RIGHT(G13,1),1,0)+IF(LEFT(H13,1)&lt;RIGHT(H13,1),1,0)</f>
        <v>0</v>
      </c>
      <c r="M13" s="21">
        <f>IF(LEFT(H13,1)="W",1,0)+IF(LEFT(G13,1)="W",1,0)+IF(LEFT(F13,1)="W",1,0)+IF(LEFT(E13,1)="W",1,0)+IF(LEFT(D13,1)="W",1,0)</f>
        <v>0</v>
      </c>
      <c r="N13" s="251">
        <f>IF(LEFT(H13,1)="L",1,0)+IF(LEFT(G13,1)="L",1,0)+IF(LEFT(F13,1)="L",1,0)+IF(LEFT(E13,1)="L",1,0)+IF(LEFT(D13,1)="L",1,0)</f>
        <v>0</v>
      </c>
      <c r="O13" s="274">
        <f>IF(SUM(K13:N13)=0,"",RANK(J13,J10:J14,0))</f>
      </c>
      <c r="P13" s="3" t="str">
        <f>B13</f>
        <v>鹿児島女Ｂ</v>
      </c>
    </row>
    <row r="14" spans="1:16" ht="27" customHeight="1" thickBot="1">
      <c r="A14" s="5">
        <v>5</v>
      </c>
      <c r="B14" s="355" t="str">
        <f>IF('予選ﾘｰｸﾞ一覧'!C27="","",'予選ﾘｰｸﾞ一覧'!C27)</f>
        <v>観音寺第一</v>
      </c>
      <c r="C14" s="356"/>
      <c r="D14" s="143" t="str">
        <f>IF(LEFT(H10,1)="W","L W/O",IF(LEFT(H10,1)="L","W W/O",IF(H10="-","-",RIGHT(H10,1)&amp;"-"&amp;LEFT(H10,1))))</f>
        <v>-</v>
      </c>
      <c r="E14" s="144" t="str">
        <f>IF(LEFT(H11,1)="W","L W/O",IF(LEFT(H11,1)="L","W W/O",IF(H11="-","-",RIGHT(H11,1)&amp;"-"&amp;LEFT(H11,1))))</f>
        <v>-</v>
      </c>
      <c r="F14" s="144" t="str">
        <f>IF(LEFT(H12,1)="W","L W/O",IF(LEFT(H12,1)="L","W W/O",IF(H12="-","-",RIGHT(H12,1)&amp;"-"&amp;LEFT(H12,1))))</f>
        <v>-</v>
      </c>
      <c r="G14" s="144" t="str">
        <f>IF(LEFT(H13,1)="W","L W/O",IF(LEFT(H13,1)="L","W W/O",IF(H13="-","-",RIGHT(H13,1)&amp;"-"&amp;LEFT(H13,1))))</f>
        <v>-</v>
      </c>
      <c r="H14" s="13"/>
      <c r="I14" s="22" t="str">
        <f>IF(SUM(K14:N14)=0,"/",K14+M14&amp;"/"&amp;L14+N14)</f>
        <v>/</v>
      </c>
      <c r="J14" s="16">
        <f>IF(SUM(K14:N14)=0,"",K14*2+L14+M14*2)</f>
      </c>
      <c r="K14" s="23">
        <f>IF(LEFT(D14,1)&gt;RIGHT(D14,1),1,0)+IF(LEFT(E14,1)&gt;RIGHT(E14,1),1,0)+IF(LEFT(F14,1)&gt;RIGHT(F14,1),1,0)+IF(LEFT(G14,1)&gt;RIGHT(G14,1),1,0)+IF(LEFT(H14,1)&gt;RIGHT(H14,1),1,0)</f>
        <v>0</v>
      </c>
      <c r="L14" s="24">
        <f>IF(LEFT(D14,1)&lt;RIGHT(D14,1),1,0)+IF(LEFT(E14,1)&lt;RIGHT(E14,1),1,0)+IF(LEFT(F14,1)&lt;RIGHT(F14,1),1,0)+IF(LEFT(G14,1)&lt;RIGHT(G14,1),1,0)+IF(LEFT(H14,1)&lt;RIGHT(H14,1),1,0)</f>
        <v>0</v>
      </c>
      <c r="M14" s="25">
        <f>IF(LEFT(H14,1)="W",1,0)+IF(LEFT(G14,1)="W",1,0)+IF(LEFT(F14,1)="W",1,0)+IF(LEFT(E14,1)="W",1,0)+IF(LEFT(D14,1)="W",1,0)</f>
        <v>0</v>
      </c>
      <c r="N14" s="248">
        <f>IF(LEFT(H14,1)="L",1,0)+IF(LEFT(G14,1)="L",1,0)+IF(LEFT(F14,1)="L",1,0)+IF(LEFT(E14,1)="L",1,0)+IF(LEFT(D14,1)="L",1,0)</f>
        <v>0</v>
      </c>
      <c r="O14" s="279">
        <f>IF(SUM(K14:N14)=0,"",RANK(J14,J10:J14,0))</f>
      </c>
      <c r="P14" s="3" t="str">
        <f>B14</f>
        <v>観音寺第一</v>
      </c>
    </row>
    <row r="15" spans="1:15" ht="27" customHeight="1" thickBot="1">
      <c r="A15" s="39"/>
      <c r="B15" s="40"/>
      <c r="C15" s="40"/>
      <c r="D15" s="41"/>
      <c r="E15" s="41"/>
      <c r="F15" s="41"/>
      <c r="G15" s="41"/>
      <c r="H15" s="41"/>
      <c r="I15" s="42"/>
      <c r="J15" s="42"/>
      <c r="K15" s="43"/>
      <c r="L15" s="43"/>
      <c r="M15" s="43"/>
      <c r="N15" s="43"/>
      <c r="O15" s="9"/>
    </row>
    <row r="16" spans="1:15" ht="27" customHeight="1" thickBot="1">
      <c r="A16" s="353" t="s">
        <v>62</v>
      </c>
      <c r="B16" s="354"/>
      <c r="C16" s="102" t="s">
        <v>77</v>
      </c>
      <c r="D16" s="145" t="str">
        <f>IF(B17="","",B17)</f>
        <v>済美</v>
      </c>
      <c r="E16" s="146" t="str">
        <f>IF(B18="","",B18)</f>
        <v>平城</v>
      </c>
      <c r="F16" s="146" t="str">
        <f>IF(B19="","",B19)</f>
        <v>金光学園</v>
      </c>
      <c r="G16" s="146" t="str">
        <f>IF(B20="","",B20)</f>
        <v>玉名女子Ｂ</v>
      </c>
      <c r="H16" s="147" t="str">
        <f>IF(B21="","",B21)</f>
        <v>善通寺第一</v>
      </c>
      <c r="I16" s="93" t="s">
        <v>8</v>
      </c>
      <c r="J16" s="94" t="s">
        <v>1</v>
      </c>
      <c r="K16" s="95" t="s">
        <v>2</v>
      </c>
      <c r="L16" s="31" t="s">
        <v>3</v>
      </c>
      <c r="M16" s="31" t="s">
        <v>7</v>
      </c>
      <c r="N16" s="31" t="s">
        <v>6</v>
      </c>
      <c r="O16" s="96" t="s">
        <v>0</v>
      </c>
    </row>
    <row r="17" spans="1:16" ht="27" customHeight="1">
      <c r="A17" s="83">
        <v>1</v>
      </c>
      <c r="B17" s="357" t="str">
        <f>IF('予選ﾘｰｸﾞ一覧'!D19="","",'予選ﾘｰｸﾞ一覧'!D19)</f>
        <v>済美</v>
      </c>
      <c r="C17" s="358"/>
      <c r="D17" s="140"/>
      <c r="E17" s="84" t="s">
        <v>362</v>
      </c>
      <c r="F17" s="84" t="s">
        <v>362</v>
      </c>
      <c r="G17" s="84" t="s">
        <v>362</v>
      </c>
      <c r="H17" s="84" t="s">
        <v>362</v>
      </c>
      <c r="I17" s="85" t="str">
        <f>IF(SUM(K17:N17)=0,"/",K17+M17&amp;"/"&amp;L17+N17)</f>
        <v>/</v>
      </c>
      <c r="J17" s="86">
        <f>IF(SUM(K17:N17)=0,"",K17*2+L17+M17*2)</f>
      </c>
      <c r="K17" s="87">
        <f>IF(LEFT(D17,1)&gt;RIGHT(D17,1),1,0)+IF(LEFT(E17,1)&gt;RIGHT(E17,1),1,0)+IF(LEFT(F17,1)&gt;RIGHT(F17,1),1,0)+IF(LEFT(G17,1)&gt;RIGHT(G17,1),1,0)+IF(LEFT(H17,1)&gt;RIGHT(H17,1),1,0)</f>
        <v>0</v>
      </c>
      <c r="L17" s="88">
        <f>IF(LEFT(D17,1)&lt;RIGHT(D17,1),1,0)+IF(LEFT(E17,1)&lt;RIGHT(E17,1),1,0)+IF(LEFT(F17,1)&lt;RIGHT(F17,1),1,0)+IF(LEFT(G17,1)&lt;RIGHT(G17,1),1,0)+IF(LEFT(H17,1)&lt;RIGHT(H17,1),1,0)</f>
        <v>0</v>
      </c>
      <c r="M17" s="89">
        <f>IF(LEFT(H17,1)="W",1,0)+IF(LEFT(G17,1)="W",1,0)+IF(LEFT(F17,1)="W",1,0)+IF(LEFT(E17,1)="W",1,0)+IF(LEFT(D17,1)="W",1,0)</f>
        <v>0</v>
      </c>
      <c r="N17" s="89">
        <f>IF(LEFT(H17,1)="L",1,0)+IF(LEFT(G17,1)="L",1,0)+IF(LEFT(F17,1)="L",1,0)+IF(LEFT(E17,1)="L",1,0)+IF(LEFT(D17,1)="L",1,0)</f>
        <v>0</v>
      </c>
      <c r="O17" s="90">
        <f>IF(SUM(K17:N17)=0,"",RANK(J17,J17:J21,0))</f>
      </c>
      <c r="P17" s="3" t="str">
        <f>B17</f>
        <v>済美</v>
      </c>
    </row>
    <row r="18" spans="1:16" s="8" customFormat="1" ht="27" customHeight="1">
      <c r="A18" s="4">
        <v>2</v>
      </c>
      <c r="B18" s="351" t="str">
        <f>IF('予選ﾘｰｸﾞ一覧'!D21="","",'予選ﾘｰｸﾞ一覧'!D21)</f>
        <v>平城</v>
      </c>
      <c r="C18" s="352"/>
      <c r="D18" s="141" t="str">
        <f>IF(LEFT(E17,1)="W","L W/O",IF(LEFT(E17,1)="L","W W/O",IF(E17="-","-",RIGHT(E17,1)&amp;"-"&amp;LEFT(E17,1))))</f>
        <v>-</v>
      </c>
      <c r="E18" s="12"/>
      <c r="F18" s="11" t="s">
        <v>363</v>
      </c>
      <c r="G18" s="11" t="s">
        <v>363</v>
      </c>
      <c r="H18" s="11" t="s">
        <v>363</v>
      </c>
      <c r="I18" s="18" t="str">
        <f>IF(SUM(K18:N18)=0,"/",K18+M18&amp;"/"&amp;L18+N18)</f>
        <v>/</v>
      </c>
      <c r="J18" s="14">
        <f>IF(SUM(K18:N18)=0,"",K18*2+L18+M18*2)</f>
      </c>
      <c r="K18" s="19">
        <f>IF(LEFT(D18,1)&gt;RIGHT(D18,1),1,0)+IF(LEFT(E18,1)&gt;RIGHT(E18,1),1,0)+IF(LEFT(F18,1)&gt;RIGHT(F18,1),1,0)+IF(LEFT(G18,1)&gt;RIGHT(G18,1),1,0)+IF(LEFT(H18,1)&gt;RIGHT(H18,1),1,0)</f>
        <v>0</v>
      </c>
      <c r="L18" s="20">
        <f>IF(LEFT(D18,1)&lt;RIGHT(D18,1),1,0)+IF(LEFT(E18,1)&lt;RIGHT(E18,1),1,0)+IF(LEFT(F18,1)&lt;RIGHT(F18,1),1,0)+IF(LEFT(G18,1)&lt;RIGHT(G18,1),1,0)+IF(LEFT(H18,1)&lt;RIGHT(H18,1),1,0)</f>
        <v>0</v>
      </c>
      <c r="M18" s="21">
        <f>IF(LEFT(H18,1)="W",1,0)+IF(LEFT(G18,1)="W",1,0)+IF(LEFT(F18,1)="W",1,0)+IF(LEFT(E18,1)="W",1,0)+IF(LEFT(D18,1)="W",1,0)</f>
        <v>0</v>
      </c>
      <c r="N18" s="21">
        <f>IF(LEFT(H18,1)="L",1,0)+IF(LEFT(G18,1)="L",1,0)+IF(LEFT(F18,1)="L",1,0)+IF(LEFT(E18,1)="L",1,0)+IF(LEFT(D18,1)="L",1,0)</f>
        <v>0</v>
      </c>
      <c r="O18" s="15">
        <f>IF(SUM(K18:N18)=0,"",RANK(J18,J17:J21,0))</f>
      </c>
      <c r="P18" s="3" t="str">
        <f>B18</f>
        <v>平城</v>
      </c>
    </row>
    <row r="19" spans="1:16" ht="27" customHeight="1">
      <c r="A19" s="4">
        <v>3</v>
      </c>
      <c r="B19" s="351" t="str">
        <f>IF('予選ﾘｰｸﾞ一覧'!D23="","",'予選ﾘｰｸﾞ一覧'!D23)</f>
        <v>金光学園</v>
      </c>
      <c r="C19" s="352"/>
      <c r="D19" s="141" t="str">
        <f>IF(LEFT(F17,1)="W","L W/O",IF(LEFT(F17,1)="L","W W/O",IF(F17="-","-",RIGHT(F17,1)&amp;"-"&amp;LEFT(F17,1))))</f>
        <v>-</v>
      </c>
      <c r="E19" s="142" t="str">
        <f>IF(LEFT(F18,1)="W","L W/O",IF(LEFT(F18,1)="L","W W/O",IF(F18="-","-",RIGHT(F18,1)&amp;"-"&amp;LEFT(F18,1))))</f>
        <v>-</v>
      </c>
      <c r="F19" s="12"/>
      <c r="G19" s="11" t="s">
        <v>362</v>
      </c>
      <c r="H19" s="11" t="s">
        <v>362</v>
      </c>
      <c r="I19" s="270" t="str">
        <f>IF(SUM(K19:N19)=0,"/",K19+M19&amp;"/"&amp;L19+N19)</f>
        <v>/</v>
      </c>
      <c r="J19" s="271">
        <f>IF(SUM(K19:N19)=0,"",K19*2+L19+M19*2)</f>
      </c>
      <c r="K19" s="19">
        <f>IF(LEFT(D19,1)&gt;RIGHT(D19,1),1,0)+IF(LEFT(E19,1)&gt;RIGHT(E19,1),1,0)+IF(LEFT(F19,1)&gt;RIGHT(F19,1),1,0)+IF(LEFT(G19,1)&gt;RIGHT(G19,1),1,0)+IF(LEFT(H19,1)&gt;RIGHT(H19,1),1,0)</f>
        <v>0</v>
      </c>
      <c r="L19" s="20">
        <f>IF(LEFT(D19,1)&lt;RIGHT(D19,1),1,0)+IF(LEFT(E19,1)&lt;RIGHT(E19,1),1,0)+IF(LEFT(F19,1)&lt;RIGHT(F19,1),1,0)+IF(LEFT(G19,1)&lt;RIGHT(G19,1),1,0)+IF(LEFT(H19,1)&lt;RIGHT(H19,1),1,0)</f>
        <v>0</v>
      </c>
      <c r="M19" s="21">
        <f>IF(LEFT(H19,1)="W",1,0)+IF(LEFT(G19,1)="W",1,0)+IF(LEFT(F19,1)="W",1,0)+IF(LEFT(E19,1)="W",1,0)+IF(LEFT(D19,1)="W",1,0)</f>
        <v>0</v>
      </c>
      <c r="N19" s="21">
        <f>IF(LEFT(H19,1)="L",1,0)+IF(LEFT(G19,1)="L",1,0)+IF(LEFT(F19,1)="L",1,0)+IF(LEFT(E19,1)="L",1,0)+IF(LEFT(D19,1)="L",1,0)</f>
        <v>0</v>
      </c>
      <c r="O19" s="15">
        <f>IF(SUM(K19:N19)=0,"",RANK(J19,J17:J21,0))</f>
      </c>
      <c r="P19" s="3" t="str">
        <f>B19</f>
        <v>金光学園</v>
      </c>
    </row>
    <row r="20" spans="1:16" ht="27" customHeight="1">
      <c r="A20" s="4">
        <v>4</v>
      </c>
      <c r="B20" s="351" t="str">
        <f>IF('予選ﾘｰｸﾞ一覧'!D25="","",'予選ﾘｰｸﾞ一覧'!D25)</f>
        <v>玉名女子Ｂ</v>
      </c>
      <c r="C20" s="352"/>
      <c r="D20" s="141" t="str">
        <f>IF(LEFT(G17,1)="W","L W/O",IF(LEFT(G17,1)="L","W W/O",IF(G17="-","-",RIGHT(G17,1)&amp;"-"&amp;LEFT(G17,1))))</f>
        <v>-</v>
      </c>
      <c r="E20" s="142" t="str">
        <f>IF(LEFT(G18,1)="W","L W/O",IF(LEFT(G18,1)="L","W W/O",IF(G18="-","-",RIGHT(G18,1)&amp;"-"&amp;LEFT(G18,1))))</f>
        <v>-</v>
      </c>
      <c r="F20" s="142" t="str">
        <f>IF(LEFT(G19,1)="W","L W/O",IF(LEFT(G19,1)="L","W W/O",IF(G19="-","-",RIGHT(G19,1)&amp;"-"&amp;LEFT(G19,1))))</f>
        <v>-</v>
      </c>
      <c r="G20" s="12"/>
      <c r="H20" s="11" t="s">
        <v>362</v>
      </c>
      <c r="I20" s="270" t="str">
        <f>IF(SUM(K20:N20)=0,"/",K20+M20&amp;"/"&amp;L20+N20)</f>
        <v>/</v>
      </c>
      <c r="J20" s="271">
        <f>IF(SUM(K20:N20)=0,"",K20*2+L20+M20*2)</f>
      </c>
      <c r="K20" s="19">
        <f>IF(LEFT(D20,1)&gt;RIGHT(D20,1),1,0)+IF(LEFT(E20,1)&gt;RIGHT(E20,1),1,0)+IF(LEFT(F20,1)&gt;RIGHT(F20,1),1,0)+IF(LEFT(G20,1)&gt;RIGHT(G20,1),1,0)+IF(LEFT(H20,1)&gt;RIGHT(H20,1),1,0)</f>
        <v>0</v>
      </c>
      <c r="L20" s="20">
        <f>IF(LEFT(D20,1)&lt;RIGHT(D20,1),1,0)+IF(LEFT(E20,1)&lt;RIGHT(E20,1),1,0)+IF(LEFT(F20,1)&lt;RIGHT(F20,1),1,0)+IF(LEFT(G20,1)&lt;RIGHT(G20,1),1,0)+IF(LEFT(H20,1)&lt;RIGHT(H20,1),1,0)</f>
        <v>0</v>
      </c>
      <c r="M20" s="21">
        <f>IF(LEFT(H20,1)="W",1,0)+IF(LEFT(G20,1)="W",1,0)+IF(LEFT(F20,1)="W",1,0)+IF(LEFT(E20,1)="W",1,0)+IF(LEFT(D20,1)="W",1,0)</f>
        <v>0</v>
      </c>
      <c r="N20" s="21">
        <f>IF(LEFT(H20,1)="L",1,0)+IF(LEFT(G20,1)="L",1,0)+IF(LEFT(F20,1)="L",1,0)+IF(LEFT(E20,1)="L",1,0)+IF(LEFT(D20,1)="L",1,0)</f>
        <v>0</v>
      </c>
      <c r="O20" s="15">
        <f>IF(SUM(K20:N20)=0,"",RANK(J20,J17:J21,0))</f>
      </c>
      <c r="P20" s="3" t="str">
        <f>B20</f>
        <v>玉名女子Ｂ</v>
      </c>
    </row>
    <row r="21" spans="1:16" ht="27" customHeight="1" thickBot="1">
      <c r="A21" s="5">
        <v>5</v>
      </c>
      <c r="B21" s="355" t="str">
        <f>IF('予選ﾘｰｸﾞ一覧'!D27="","",'予選ﾘｰｸﾞ一覧'!D27)</f>
        <v>善通寺第一</v>
      </c>
      <c r="C21" s="356"/>
      <c r="D21" s="143" t="str">
        <f>IF(LEFT(H17,1)="W","L W/O",IF(LEFT(H17,1)="L","W W/O",IF(H17="-","-",RIGHT(H17,1)&amp;"-"&amp;LEFT(H17,1))))</f>
        <v>-</v>
      </c>
      <c r="E21" s="144" t="str">
        <f>IF(LEFT(H18,1)="W","L W/O",IF(LEFT(H18,1)="L","W W/O",IF(H18="-","-",RIGHT(H18,1)&amp;"-"&amp;LEFT(H18,1))))</f>
        <v>-</v>
      </c>
      <c r="F21" s="144" t="str">
        <f>IF(LEFT(H19,1)="W","L W/O",IF(LEFT(H19,1)="L","W W/O",IF(H19="-","-",RIGHT(H19,1)&amp;"-"&amp;LEFT(H19,1))))</f>
        <v>-</v>
      </c>
      <c r="G21" s="144" t="str">
        <f>IF(LEFT(H20,1)="W","L W/O",IF(LEFT(H20,1)="L","W W/O",IF(H20="-","-",RIGHT(H20,1)&amp;"-"&amp;LEFT(H20,1))))</f>
        <v>-</v>
      </c>
      <c r="H21" s="13"/>
      <c r="I21" s="277" t="str">
        <f>IF(SUM(K21:N21)=0,"/",K21+M21&amp;"/"&amp;L21+N21)</f>
        <v>/</v>
      </c>
      <c r="J21" s="278">
        <f>IF(SUM(K21:N21)=0,"",K21*2+L21+M21*2)</f>
      </c>
      <c r="K21" s="23">
        <f>IF(LEFT(D21,1)&gt;RIGHT(D21,1),1,0)+IF(LEFT(E21,1)&gt;RIGHT(E21,1),1,0)+IF(LEFT(F21,1)&gt;RIGHT(F21,1),1,0)+IF(LEFT(G21,1)&gt;RIGHT(G21,1),1,0)+IF(LEFT(H21,1)&gt;RIGHT(H21,1),1,0)</f>
        <v>0</v>
      </c>
      <c r="L21" s="24">
        <f>IF(LEFT(D21,1)&lt;RIGHT(D21,1),1,0)+IF(LEFT(E21,1)&lt;RIGHT(E21,1),1,0)+IF(LEFT(F21,1)&lt;RIGHT(F21,1),1,0)+IF(LEFT(G21,1)&lt;RIGHT(G21,1),1,0)+IF(LEFT(H21,1)&lt;RIGHT(H21,1),1,0)</f>
        <v>0</v>
      </c>
      <c r="M21" s="25">
        <f>IF(LEFT(H21,1)="W",1,0)+IF(LEFT(G21,1)="W",1,0)+IF(LEFT(F21,1)="W",1,0)+IF(LEFT(E21,1)="W",1,0)+IF(LEFT(D21,1)="W",1,0)</f>
        <v>0</v>
      </c>
      <c r="N21" s="25">
        <f>IF(LEFT(H21,1)="L",1,0)+IF(LEFT(G21,1)="L",1,0)+IF(LEFT(F21,1)="L",1,0)+IF(LEFT(E21,1)="L",1,0)+IF(LEFT(D21,1)="L",1,0)</f>
        <v>0</v>
      </c>
      <c r="O21" s="17">
        <f>IF(SUM(K21:N21)=0,"",RANK(J21,J17:J21,0))</f>
      </c>
      <c r="P21" s="3" t="str">
        <f>B21</f>
        <v>善通寺第一</v>
      </c>
    </row>
    <row r="22" spans="1:16" ht="27" customHeight="1" thickBot="1">
      <c r="A22" s="26"/>
      <c r="B22" s="32"/>
      <c r="C22" s="32"/>
      <c r="D22" s="34"/>
      <c r="E22" s="34"/>
      <c r="F22" s="34"/>
      <c r="G22" s="34"/>
      <c r="H22" s="34"/>
      <c r="I22" s="261"/>
      <c r="J22" s="261"/>
      <c r="K22" s="262"/>
      <c r="L22" s="262"/>
      <c r="M22" s="262"/>
      <c r="N22" s="262"/>
      <c r="O22" s="9"/>
      <c r="P22" s="8"/>
    </row>
    <row r="23" spans="1:16" ht="27" customHeight="1" thickBot="1">
      <c r="A23" s="353" t="s">
        <v>63</v>
      </c>
      <c r="B23" s="354"/>
      <c r="C23" s="102" t="s">
        <v>322</v>
      </c>
      <c r="D23" s="145" t="str">
        <f>IF(B24="","",B24)</f>
        <v>佐賀商業Ａ</v>
      </c>
      <c r="E23" s="146" t="str">
        <f>IF(B25="","",B25)</f>
        <v>柳井商工Ａ</v>
      </c>
      <c r="F23" s="146" t="str">
        <f>IF(B26="","",B26)</f>
        <v>関大一</v>
      </c>
      <c r="G23" s="146" t="str">
        <f>IF(B27="","",B27)</f>
        <v>松山商業Ｂ</v>
      </c>
      <c r="H23" s="147" t="str">
        <f>IF(B28="","",B28)</f>
        <v>敦賀</v>
      </c>
      <c r="I23" s="93" t="s">
        <v>8</v>
      </c>
      <c r="J23" s="94" t="s">
        <v>1</v>
      </c>
      <c r="K23" s="228" t="s">
        <v>2</v>
      </c>
      <c r="L23" s="94" t="s">
        <v>3</v>
      </c>
      <c r="M23" s="94" t="s">
        <v>7</v>
      </c>
      <c r="N23" s="94" t="s">
        <v>6</v>
      </c>
      <c r="O23" s="96" t="s">
        <v>0</v>
      </c>
      <c r="P23" s="8"/>
    </row>
    <row r="24" spans="1:16" ht="27" customHeight="1">
      <c r="A24" s="83">
        <v>1</v>
      </c>
      <c r="B24" s="357" t="str">
        <f>IF('予選ﾘｰｸﾞ一覧'!E19="","",'予選ﾘｰｸﾞ一覧'!E19)</f>
        <v>佐賀商業Ａ</v>
      </c>
      <c r="C24" s="358"/>
      <c r="D24" s="140"/>
      <c r="E24" s="84" t="s">
        <v>361</v>
      </c>
      <c r="F24" s="84" t="s">
        <v>361</v>
      </c>
      <c r="G24" s="84" t="s">
        <v>361</v>
      </c>
      <c r="H24" s="84" t="s">
        <v>361</v>
      </c>
      <c r="I24" s="148" t="str">
        <f>IF(SUM(K24:N24)=0,"/",K24+M24&amp;"/"&amp;L24+N24)</f>
        <v>/</v>
      </c>
      <c r="J24" s="264">
        <f>IF(SUM(K24:N24)=0,"",K24*2+L24+M24*2)</f>
      </c>
      <c r="K24" s="265">
        <f>IF(LEFT(D24,1)&gt;RIGHT(D24,1),1,0)+IF(LEFT(E24,1)&gt;RIGHT(E24,1),1,0)+IF(LEFT(F24,1)&gt;RIGHT(F24,1),1,0)+IF(LEFT(G24,1)&gt;RIGHT(G24,1),1,0)+IF(LEFT(H24,1)&gt;RIGHT(H24,1),1,0)</f>
        <v>0</v>
      </c>
      <c r="L24" s="267">
        <f>IF(LEFT(D24,1)&lt;RIGHT(D24,1),1,0)+IF(LEFT(E24,1)&lt;RIGHT(E24,1),1,0)+IF(LEFT(F24,1)&lt;RIGHT(F24,1),1,0)+IF(LEFT(G24,1)&lt;RIGHT(G24,1),1,0)+IF(LEFT(H24,1)&lt;RIGHT(H24,1),1,0)</f>
        <v>0</v>
      </c>
      <c r="M24" s="268">
        <f>IF(LEFT(H24,1)="W",1,0)+IF(LEFT(G24,1)="W",1,0)+IF(LEFT(F24,1)="W",1,0)+IF(LEFT(E24,1)="W",1,0)+IF(LEFT(D24,1)="W",1,0)</f>
        <v>0</v>
      </c>
      <c r="N24" s="268">
        <f>IF(LEFT(H24,1)="L",1,0)+IF(LEFT(G24,1)="L",1,0)+IF(LEFT(F24,1)="L",1,0)+IF(LEFT(E24,1)="L",1,0)+IF(LEFT(D24,1)="L",1,0)</f>
        <v>0</v>
      </c>
      <c r="O24" s="269">
        <f>IF(SUM(K24:N24)=0,"",RANK(J24,J24:J28,0))</f>
      </c>
      <c r="P24" s="8" t="str">
        <f>B24</f>
        <v>佐賀商業Ａ</v>
      </c>
    </row>
    <row r="25" spans="1:16" ht="27" customHeight="1">
      <c r="A25" s="4">
        <v>2</v>
      </c>
      <c r="B25" s="351" t="str">
        <f>IF('予選ﾘｰｸﾞ一覧'!E21="","",'予選ﾘｰｸﾞ一覧'!E21)</f>
        <v>柳井商工Ａ</v>
      </c>
      <c r="C25" s="352"/>
      <c r="D25" s="141" t="str">
        <f>IF(LEFT(E24,1)="W","L W/O",IF(LEFT(E24,1)="L","W W/O",IF(E24="-","-",RIGHT(E24,1)&amp;"-"&amp;LEFT(E24,1))))</f>
        <v>-</v>
      </c>
      <c r="E25" s="12"/>
      <c r="F25" s="11" t="s">
        <v>362</v>
      </c>
      <c r="G25" s="11" t="s">
        <v>362</v>
      </c>
      <c r="H25" s="11" t="s">
        <v>362</v>
      </c>
      <c r="I25" s="270" t="str">
        <f>IF(SUM(K25:N25)=0,"/",K25+M25&amp;"/"&amp;L25+N25)</f>
        <v>/</v>
      </c>
      <c r="J25" s="271">
        <f>IF(SUM(K25:N25)=0,"",K25*2+L25+M25*2)</f>
      </c>
      <c r="K25" s="238">
        <f>IF(LEFT(D25,1)&gt;RIGHT(D25,1),1,0)+IF(LEFT(E25,1)&gt;RIGHT(E25,1),1,0)+IF(LEFT(F25,1)&gt;RIGHT(F25,1),1,0)+IF(LEFT(G25,1)&gt;RIGHT(G25,1),1,0)+IF(LEFT(H25,1)&gt;RIGHT(H25,1),1,0)</f>
        <v>0</v>
      </c>
      <c r="L25" s="272">
        <f>IF(LEFT(D25,1)&lt;RIGHT(D25,1),1,0)+IF(LEFT(E25,1)&lt;RIGHT(E25,1),1,0)+IF(LEFT(F25,1)&lt;RIGHT(F25,1),1,0)+IF(LEFT(G25,1)&lt;RIGHT(G25,1),1,0)+IF(LEFT(H25,1)&lt;RIGHT(H25,1),1,0)</f>
        <v>0</v>
      </c>
      <c r="M25" s="273">
        <f>IF(LEFT(H25,1)="W",1,0)+IF(LEFT(G25,1)="W",1,0)+IF(LEFT(F25,1)="W",1,0)+IF(LEFT(E25,1)="W",1,0)+IF(LEFT(D25,1)="W",1,0)</f>
        <v>0</v>
      </c>
      <c r="N25" s="273">
        <f>IF(LEFT(H25,1)="L",1,0)+IF(LEFT(G25,1)="L",1,0)+IF(LEFT(F25,1)="L",1,0)+IF(LEFT(E25,1)="L",1,0)+IF(LEFT(D25,1)="L",1,0)</f>
        <v>0</v>
      </c>
      <c r="O25" s="274">
        <f>IF(SUM(K25:N25)=0,"",RANK(J25,J24:J28,0))</f>
      </c>
      <c r="P25" s="237" t="str">
        <f>B25</f>
        <v>柳井商工Ａ</v>
      </c>
    </row>
    <row r="26" spans="1:16" ht="27" customHeight="1">
      <c r="A26" s="4">
        <v>3</v>
      </c>
      <c r="B26" s="351" t="str">
        <f>IF('予選ﾘｰｸﾞ一覧'!E23="","",'予選ﾘｰｸﾞ一覧'!E23)</f>
        <v>関大一</v>
      </c>
      <c r="C26" s="352"/>
      <c r="D26" s="141" t="str">
        <f>IF(LEFT(F24,1)="W","L W/O",IF(LEFT(F24,1)="L","W W/O",IF(F24="-","-",RIGHT(F24,1)&amp;"-"&amp;LEFT(F24,1))))</f>
        <v>-</v>
      </c>
      <c r="E26" s="142" t="str">
        <f>IF(LEFT(F25,1)="W","L W/O",IF(LEFT(F25,1)="L","W W/O",IF(F25="-","-",RIGHT(F25,1)&amp;"-"&amp;LEFT(F25,1))))</f>
        <v>-</v>
      </c>
      <c r="F26" s="12"/>
      <c r="G26" s="11" t="s">
        <v>366</v>
      </c>
      <c r="H26" s="11" t="s">
        <v>366</v>
      </c>
      <c r="I26" s="270" t="str">
        <f>IF(SUM(K26:N26)=0,"/",K26+M26&amp;"/"&amp;L26+N26)</f>
        <v>/</v>
      </c>
      <c r="J26" s="271">
        <f>IF(SUM(K26:N26)=0,"",K26*2+L26+M26*2)</f>
      </c>
      <c r="K26" s="238">
        <f>IF(LEFT(D26,1)&gt;RIGHT(D26,1),1,0)+IF(LEFT(E26,1)&gt;RIGHT(E26,1),1,0)+IF(LEFT(F26,1)&gt;RIGHT(F26,1),1,0)+IF(LEFT(G26,1)&gt;RIGHT(G26,1),1,0)+IF(LEFT(H26,1)&gt;RIGHT(H26,1),1,0)</f>
        <v>0</v>
      </c>
      <c r="L26" s="272">
        <f>IF(LEFT(D26,1)&lt;RIGHT(D26,1),1,0)+IF(LEFT(E26,1)&lt;RIGHT(E26,1),1,0)+IF(LEFT(F26,1)&lt;RIGHT(F26,1),1,0)+IF(LEFT(G26,1)&lt;RIGHT(G26,1),1,0)+IF(LEFT(H26,1)&lt;RIGHT(H26,1),1,0)</f>
        <v>0</v>
      </c>
      <c r="M26" s="273">
        <f>IF(LEFT(H26,1)="W",1,0)+IF(LEFT(G26,1)="W",1,0)+IF(LEFT(F26,1)="W",1,0)+IF(LEFT(E26,1)="W",1,0)+IF(LEFT(D26,1)="W",1,0)</f>
        <v>0</v>
      </c>
      <c r="N26" s="273">
        <f>IF(LEFT(H26,1)="L",1,0)+IF(LEFT(G26,1)="L",1,0)+IF(LEFT(F26,1)="L",1,0)+IF(LEFT(E26,1)="L",1,0)+IF(LEFT(D26,1)="L",1,0)</f>
        <v>0</v>
      </c>
      <c r="O26" s="274">
        <f>IF(SUM(K26:N26)=0,"",RANK(J26,J24:J28,0))</f>
      </c>
      <c r="P26" s="8" t="str">
        <f>B26</f>
        <v>関大一</v>
      </c>
    </row>
    <row r="27" spans="1:16" ht="27" customHeight="1">
      <c r="A27" s="4">
        <v>4</v>
      </c>
      <c r="B27" s="351" t="str">
        <f>IF('予選ﾘｰｸﾞ一覧'!E25="","",'予選ﾘｰｸﾞ一覧'!E25)</f>
        <v>松山商業Ｂ</v>
      </c>
      <c r="C27" s="352"/>
      <c r="D27" s="141" t="str">
        <f>IF(LEFT(G24,1)="W","L W/O",IF(LEFT(G24,1)="L","W W/O",IF(G24="-","-",RIGHT(G24,1)&amp;"-"&amp;LEFT(G24,1))))</f>
        <v>-</v>
      </c>
      <c r="E27" s="142" t="str">
        <f>IF(LEFT(G25,1)="W","L W/O",IF(LEFT(G25,1)="L","W W/O",IF(G25="-","-",RIGHT(G25,1)&amp;"-"&amp;LEFT(G25,1))))</f>
        <v>-</v>
      </c>
      <c r="F27" s="142" t="str">
        <f>IF(LEFT(G26,1)="W","L W/O",IF(LEFT(G26,1)="L","W W/O",IF(G26="-","-",RIGHT(G26,1)&amp;"-"&amp;LEFT(G26,1))))</f>
        <v>-</v>
      </c>
      <c r="G27" s="12"/>
      <c r="H27" s="11" t="s">
        <v>358</v>
      </c>
      <c r="I27" s="18" t="str">
        <f>IF(SUM(K27:N27)=0,"/",K27+M27&amp;"/"&amp;L27+N27)</f>
        <v>/</v>
      </c>
      <c r="J27" s="14">
        <f>IF(SUM(K27:N27)=0,"",K27*2+L27+M27*2)</f>
      </c>
      <c r="K27" s="19">
        <f>IF(LEFT(D27,1)&gt;RIGHT(D27,1),1,0)+IF(LEFT(E27,1)&gt;RIGHT(E27,1),1,0)+IF(LEFT(F27,1)&gt;RIGHT(F27,1),1,0)+IF(LEFT(G27,1)&gt;RIGHT(G27,1),1,0)+IF(LEFT(H27,1)&gt;RIGHT(H27,1),1,0)</f>
        <v>0</v>
      </c>
      <c r="L27" s="20">
        <f>IF(LEFT(D27,1)&lt;RIGHT(D27,1),1,0)+IF(LEFT(E27,1)&lt;RIGHT(E27,1),1,0)+IF(LEFT(F27,1)&lt;RIGHT(F27,1),1,0)+IF(LEFT(G27,1)&lt;RIGHT(G27,1),1,0)+IF(LEFT(H27,1)&lt;RIGHT(H27,1),1,0)</f>
        <v>0</v>
      </c>
      <c r="M27" s="21">
        <f>IF(LEFT(H27,1)="W",1,0)+IF(LEFT(G27,1)="W",1,0)+IF(LEFT(F27,1)="W",1,0)+IF(LEFT(E27,1)="W",1,0)+IF(LEFT(D27,1)="W",1,0)</f>
        <v>0</v>
      </c>
      <c r="N27" s="21">
        <f>IF(LEFT(H27,1)="L",1,0)+IF(LEFT(G27,1)="L",1,0)+IF(LEFT(F27,1)="L",1,0)+IF(LEFT(E27,1)="L",1,0)+IF(LEFT(D27,1)="L",1,0)</f>
        <v>0</v>
      </c>
      <c r="O27" s="15">
        <f>IF(SUM(K27:N27)=0,"",RANK(J27,J24:J28,0))</f>
      </c>
      <c r="P27" s="3" t="str">
        <f>B27</f>
        <v>松山商業Ｂ</v>
      </c>
    </row>
    <row r="28" spans="1:16" ht="27" customHeight="1" thickBot="1">
      <c r="A28" s="5">
        <v>5</v>
      </c>
      <c r="B28" s="355" t="str">
        <f>IF('予選ﾘｰｸﾞ一覧'!E27="","",'予選ﾘｰｸﾞ一覧'!E27)</f>
        <v>敦賀</v>
      </c>
      <c r="C28" s="356"/>
      <c r="D28" s="143" t="str">
        <f>IF(LEFT(H24,1)="W","L W/O",IF(LEFT(H24,1)="L","W W/O",IF(H24="-","-",RIGHT(H24,1)&amp;"-"&amp;LEFT(H24,1))))</f>
        <v>-</v>
      </c>
      <c r="E28" s="144" t="str">
        <f>IF(LEFT(H25,1)="W","L W/O",IF(LEFT(H25,1)="L","W W/O",IF(H25="-","-",RIGHT(H25,1)&amp;"-"&amp;LEFT(H25,1))))</f>
        <v>-</v>
      </c>
      <c r="F28" s="144" t="str">
        <f>IF(LEFT(H26,1)="W","L W/O",IF(LEFT(H26,1)="L","W W/O",IF(H26="-","-",RIGHT(H26,1)&amp;"-"&amp;LEFT(H26,1))))</f>
        <v>-</v>
      </c>
      <c r="G28" s="144" t="str">
        <f>IF(LEFT(H27,1)="W","L W/O",IF(LEFT(H27,1)="L","W W/O",IF(H27="-","-",RIGHT(H27,1)&amp;"-"&amp;LEFT(H27,1))))</f>
        <v>-</v>
      </c>
      <c r="H28" s="13"/>
      <c r="I28" s="22" t="str">
        <f>IF(SUM(K28:N28)=0,"/",K28+M28&amp;"/"&amp;L28+N28)</f>
        <v>/</v>
      </c>
      <c r="J28" s="16">
        <f>IF(SUM(K28:N28)=0,"",K28*2+L28+M28*2)</f>
      </c>
      <c r="K28" s="23">
        <f>IF(LEFT(D28,1)&gt;RIGHT(D28,1),1,0)+IF(LEFT(E28,1)&gt;RIGHT(E28,1),1,0)+IF(LEFT(F28,1)&gt;RIGHT(F28,1),1,0)+IF(LEFT(G28,1)&gt;RIGHT(G28,1),1,0)+IF(LEFT(H28,1)&gt;RIGHT(H28,1),1,0)</f>
        <v>0</v>
      </c>
      <c r="L28" s="24">
        <f>IF(LEFT(D28,1)&lt;RIGHT(D28,1),1,0)+IF(LEFT(E28,1)&lt;RIGHT(E28,1),1,0)+IF(LEFT(F28,1)&lt;RIGHT(F28,1),1,0)+IF(LEFT(G28,1)&lt;RIGHT(G28,1),1,0)+IF(LEFT(H28,1)&lt;RIGHT(H28,1),1,0)</f>
        <v>0</v>
      </c>
      <c r="M28" s="25">
        <f>IF(LEFT(H28,1)="W",1,0)+IF(LEFT(G28,1)="W",1,0)+IF(LEFT(F28,1)="W",1,0)+IF(LEFT(E28,1)="W",1,0)+IF(LEFT(D28,1)="W",1,0)</f>
        <v>0</v>
      </c>
      <c r="N28" s="25">
        <f>IF(LEFT(H28,1)="L",1,0)+IF(LEFT(G28,1)="L",1,0)+IF(LEFT(F28,1)="L",1,0)+IF(LEFT(E28,1)="L",1,0)+IF(LEFT(D28,1)="L",1,0)</f>
        <v>0</v>
      </c>
      <c r="O28" s="17">
        <f>IF(SUM(K28:N28)=0,"",RANK(J28,J24:J28,0))</f>
      </c>
      <c r="P28" s="3" t="str">
        <f>B28</f>
        <v>敦賀</v>
      </c>
    </row>
    <row r="29" spans="1:15" ht="27" customHeight="1" thickBot="1">
      <c r="A29" s="6"/>
      <c r="B29" s="44"/>
      <c r="C29" s="44"/>
      <c r="D29" s="37"/>
      <c r="E29" s="37"/>
      <c r="F29" s="37"/>
      <c r="G29" s="37"/>
      <c r="H29" s="37"/>
      <c r="I29" s="6"/>
      <c r="J29" s="6"/>
      <c r="K29" s="7"/>
      <c r="L29" s="7"/>
      <c r="M29" s="7"/>
      <c r="N29" s="7"/>
      <c r="O29" s="6"/>
    </row>
    <row r="30" spans="1:15" ht="27" customHeight="1" thickBot="1">
      <c r="A30" s="6"/>
      <c r="B30" s="44"/>
      <c r="C30" s="44"/>
      <c r="D30" s="105" t="s">
        <v>85</v>
      </c>
      <c r="E30" s="103" t="s">
        <v>86</v>
      </c>
      <c r="F30" s="103" t="s">
        <v>87</v>
      </c>
      <c r="G30" s="103" t="s">
        <v>88</v>
      </c>
      <c r="H30" s="104" t="s">
        <v>89</v>
      </c>
      <c r="I30" s="6"/>
      <c r="J30" s="6"/>
      <c r="K30" s="7"/>
      <c r="L30" s="7"/>
      <c r="M30" s="7"/>
      <c r="N30" s="7"/>
      <c r="O30" s="6"/>
    </row>
    <row r="31" spans="2:10" ht="27" customHeight="1" thickBot="1">
      <c r="B31" s="378" t="s">
        <v>137</v>
      </c>
      <c r="C31" s="335"/>
      <c r="D31" s="137" t="s">
        <v>9</v>
      </c>
      <c r="E31" s="31" t="s">
        <v>10</v>
      </c>
      <c r="F31" s="31" t="s">
        <v>11</v>
      </c>
      <c r="G31" s="31" t="s">
        <v>12</v>
      </c>
      <c r="H31" s="138" t="s">
        <v>13</v>
      </c>
      <c r="I31" s="26"/>
      <c r="J31" s="26"/>
    </row>
    <row r="32" spans="2:7" s="6" customFormat="1" ht="27" customHeight="1">
      <c r="B32" s="381"/>
      <c r="C32" s="381"/>
      <c r="G32" s="136"/>
    </row>
  </sheetData>
  <sheetProtection/>
  <mergeCells count="28">
    <mergeCell ref="B31:C31"/>
    <mergeCell ref="B18:C18"/>
    <mergeCell ref="B20:C20"/>
    <mergeCell ref="A16:B16"/>
    <mergeCell ref="B19:C19"/>
    <mergeCell ref="B28:C28"/>
    <mergeCell ref="B25:C25"/>
    <mergeCell ref="B24:C24"/>
    <mergeCell ref="B27:C27"/>
    <mergeCell ref="B21:C21"/>
    <mergeCell ref="B5:C5"/>
    <mergeCell ref="B14:C14"/>
    <mergeCell ref="B17:C17"/>
    <mergeCell ref="B10:C10"/>
    <mergeCell ref="B13:C13"/>
    <mergeCell ref="B12:C12"/>
    <mergeCell ref="A9:B9"/>
    <mergeCell ref="B11:C11"/>
    <mergeCell ref="B32:C32"/>
    <mergeCell ref="B6:C6"/>
    <mergeCell ref="B7:C7"/>
    <mergeCell ref="A1:B1"/>
    <mergeCell ref="C1:D1"/>
    <mergeCell ref="B3:C3"/>
    <mergeCell ref="B4:C4"/>
    <mergeCell ref="A2:B2"/>
    <mergeCell ref="A23:B23"/>
    <mergeCell ref="B26:C26"/>
  </mergeCells>
  <dataValidations count="1">
    <dataValidation allowBlank="1" showInputMessage="1" showErrorMessage="1" imeMode="off" sqref="E17:H17 E10:H10 H18:H20 H11:H13 E3:H3 H4:H6 F4:G4 G5 F11:G11 G12 F18:G18 G19 E24:H24 H25:H27 F25:G25 G26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明朝,標準"－12－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chireki1</dc:creator>
  <cp:keywords/>
  <dc:description/>
  <cp:lastModifiedBy>marino</cp:lastModifiedBy>
  <cp:lastPrinted>2014-08-12T14:56:49Z</cp:lastPrinted>
  <dcterms:created xsi:type="dcterms:W3CDTF">2005-12-09T05:56:55Z</dcterms:created>
  <dcterms:modified xsi:type="dcterms:W3CDTF">2014-08-12T14:57:12Z</dcterms:modified>
  <cp:category/>
  <cp:version/>
  <cp:contentType/>
  <cp:contentStatus/>
</cp:coreProperties>
</file>