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105" activeTab="0"/>
  </bookViews>
  <sheets>
    <sheet name="決勝ﾘｰｸﾞ順位" sheetId="1" r:id="rId1"/>
    <sheet name="順位戦男１" sheetId="2" r:id="rId2"/>
    <sheet name="順位戦男２" sheetId="3" r:id="rId3"/>
    <sheet name="順位戦男3" sheetId="4" r:id="rId4"/>
    <sheet name="順位戦男４" sheetId="5" r:id="rId5"/>
    <sheet name="順位戦男５" sheetId="6" r:id="rId6"/>
    <sheet name="順位戦女１" sheetId="7" r:id="rId7"/>
    <sheet name="順位戦女２" sheetId="8" r:id="rId8"/>
  </sheets>
  <definedNames>
    <definedName name="_xlnm.Print_Area" localSheetId="6">'順位戦女１'!$A$1:$F$26</definedName>
    <definedName name="_xlnm.Print_Area" localSheetId="1">'順位戦男１'!$A$1:$M$34</definedName>
    <definedName name="_xlnm.Print_Area" localSheetId="2">'順位戦男２'!$A$1:$M$34</definedName>
    <definedName name="_xlnm.Print_Area" localSheetId="3">'順位戦男3'!$A$1:$M$34</definedName>
    <definedName name="_xlnm.Print_Area" localSheetId="4">'順位戦男４'!$A$1:$M$34</definedName>
    <definedName name="_xlnm.Print_Area" localSheetId="5">'順位戦男５'!$A$1:$M$34</definedName>
  </definedNames>
  <calcPr fullCalcOnLoad="1"/>
</workbook>
</file>

<file path=xl/sharedStrings.xml><?xml version="1.0" encoding="utf-8"?>
<sst xmlns="http://schemas.openxmlformats.org/spreadsheetml/2006/main" count="656" uniqueCount="199">
  <si>
    <t>決勝リーグ　順位</t>
  </si>
  <si>
    <t>男子</t>
  </si>
  <si>
    <t>１位グループ</t>
  </si>
  <si>
    <t>２位グループ</t>
  </si>
  <si>
    <t>３位グループ</t>
  </si>
  <si>
    <t>４位グループ</t>
  </si>
  <si>
    <t>５位グループ</t>
  </si>
  <si>
    <t>女子</t>
  </si>
  <si>
    <t>順位決定戦</t>
  </si>
  <si>
    <t>１位</t>
  </si>
  <si>
    <t>勝敗</t>
  </si>
  <si>
    <t>得点</t>
  </si>
  <si>
    <t>勝ち</t>
  </si>
  <si>
    <t>負け</t>
  </si>
  <si>
    <t>不戦勝</t>
  </si>
  <si>
    <t>不戦敗</t>
  </si>
  <si>
    <t>順位</t>
  </si>
  <si>
    <t>２位</t>
  </si>
  <si>
    <t>３位</t>
  </si>
  <si>
    <t>４位</t>
  </si>
  <si>
    <t>５位</t>
  </si>
  <si>
    <t>イ</t>
  </si>
  <si>
    <t>ロ</t>
  </si>
  <si>
    <t>Ｍ28ｺｰﾄ</t>
  </si>
  <si>
    <t>Ｍ29ｺｰﾄ</t>
  </si>
  <si>
    <t>Ｍ31ｺｰﾄ</t>
  </si>
  <si>
    <t>坂04ｺｰﾄ</t>
  </si>
  <si>
    <t>坂05ｺｰﾄ</t>
  </si>
  <si>
    <t>坂06ｺｰﾄ</t>
  </si>
  <si>
    <t>坂10ｺｰﾄ</t>
  </si>
  <si>
    <t>イ</t>
  </si>
  <si>
    <t>ロ</t>
  </si>
  <si>
    <t>ハ</t>
  </si>
  <si>
    <t>Ｍ27ｺｰﾄ</t>
  </si>
  <si>
    <t>Ｍ30ｺｰﾄ</t>
  </si>
  <si>
    <t>ロ</t>
  </si>
  <si>
    <t>イ</t>
  </si>
  <si>
    <t>ロ</t>
  </si>
  <si>
    <t>ハ</t>
  </si>
  <si>
    <t>イ</t>
  </si>
  <si>
    <t>ロ</t>
  </si>
  <si>
    <t>-</t>
  </si>
  <si>
    <t>Ｍ15ｺｰﾄ</t>
  </si>
  <si>
    <t>Ｍ16ｺｰﾄ</t>
  </si>
  <si>
    <t>Ｍ17ｺｰﾄ</t>
  </si>
  <si>
    <t>Ｍ18ｺｰﾄ</t>
  </si>
  <si>
    <t>Ｍ19ｺｰﾄ</t>
  </si>
  <si>
    <t>Ｍ20ｺｰﾄ</t>
  </si>
  <si>
    <t>ロ５</t>
  </si>
  <si>
    <t>ハ５</t>
  </si>
  <si>
    <t>６位交流戦</t>
  </si>
  <si>
    <t>ロ５とハ５は５位リーグの結果を利用する</t>
  </si>
  <si>
    <t>イ</t>
  </si>
  <si>
    <t>-</t>
  </si>
  <si>
    <t>ロ</t>
  </si>
  <si>
    <t>ハ</t>
  </si>
  <si>
    <t>ロ５</t>
  </si>
  <si>
    <t>ハ５</t>
  </si>
  <si>
    <t>イ</t>
  </si>
  <si>
    <t>-</t>
  </si>
  <si>
    <t>ロ</t>
  </si>
  <si>
    <t>ハ</t>
  </si>
  <si>
    <t>ロ５</t>
  </si>
  <si>
    <t>ハ５</t>
  </si>
  <si>
    <t>Ｍ01ｺｰﾄ</t>
  </si>
  <si>
    <t>Ｍ02ｺｰﾄ</t>
  </si>
  <si>
    <t>Ｍ03ｺｰﾄ</t>
  </si>
  <si>
    <t>Ｍ04ｺｰﾄ</t>
  </si>
  <si>
    <t>Ｍ05ｺｰﾄ</t>
  </si>
  <si>
    <t>Ｍ06ｺｰﾄ</t>
  </si>
  <si>
    <t>Ｍ08ｺｰﾄ</t>
  </si>
  <si>
    <t>Ｍ09ｺｰﾄ</t>
  </si>
  <si>
    <t>Ｍ10ｺｰﾄ</t>
  </si>
  <si>
    <t>Ｍ11ｺｰﾄ</t>
  </si>
  <si>
    <t>Ｍ12ｺｰﾄ</t>
  </si>
  <si>
    <t>Ｍ22ｺｰﾄ</t>
  </si>
  <si>
    <t>イ</t>
  </si>
  <si>
    <t>-</t>
  </si>
  <si>
    <t>ロ</t>
  </si>
  <si>
    <t>ハ</t>
  </si>
  <si>
    <t>ロ５</t>
  </si>
  <si>
    <t>ハ５</t>
  </si>
  <si>
    <t>Ｓ02ｺｰﾄ</t>
  </si>
  <si>
    <t>Ｓ03ｺｰﾄ</t>
  </si>
  <si>
    <t>Ｓ04ｺｰﾄ</t>
  </si>
  <si>
    <t>Ｓ05ｺｰﾄ</t>
  </si>
  <si>
    <t>Ｓ06ｺｰﾄ</t>
  </si>
  <si>
    <t>Ｓ07ｺｰﾄ</t>
  </si>
  <si>
    <t>イ</t>
  </si>
  <si>
    <t>-</t>
  </si>
  <si>
    <t>ロ</t>
  </si>
  <si>
    <t>ハ</t>
  </si>
  <si>
    <t>坂01ｺｰﾄ</t>
  </si>
  <si>
    <t>坂02ｺｰﾄ</t>
  </si>
  <si>
    <t>坂07ｺｰﾄ</t>
  </si>
  <si>
    <t>坂08ｺｰﾄ</t>
  </si>
  <si>
    <t>坂09ｺｰﾄ</t>
  </si>
  <si>
    <t>-</t>
  </si>
  <si>
    <t>Ｍ24ｺｰﾄ</t>
  </si>
  <si>
    <t>Ｍ25ｺｰﾄ</t>
  </si>
  <si>
    <t>Ｍ26ｺｰﾄ</t>
  </si>
  <si>
    <t>Ｍ13ｺｰﾄ</t>
  </si>
  <si>
    <t>Ｍ14ｺｰﾄ</t>
  </si>
  <si>
    <t>Ｍ21ｺｰﾄ</t>
  </si>
  <si>
    <t>7位交流戦</t>
  </si>
  <si>
    <t>Ｍ07ｺｰﾄ</t>
  </si>
  <si>
    <t>Ｍ32ｺｰﾄ</t>
  </si>
  <si>
    <t>Ｍ33ｺｰﾄ</t>
  </si>
  <si>
    <t>Ｍ34ｺｰﾄ</t>
  </si>
  <si>
    <t>Ｓ09ｺｰﾄ</t>
  </si>
  <si>
    <t>Ｓ10ｺｰﾄ</t>
  </si>
  <si>
    <t>Ｍ22ｺｰﾄ</t>
  </si>
  <si>
    <t>Ｍ23ｺｰﾄ</t>
  </si>
  <si>
    <t>Ｓ11ｺｰﾄ</t>
  </si>
  <si>
    <t>Ｓ12ｺｰﾄ</t>
  </si>
  <si>
    <t>Ｓ13ｺｰﾄ</t>
  </si>
  <si>
    <t>Ｓ14ｺｰﾄ</t>
  </si>
  <si>
    <t>Ｓ15ｺｰﾄ</t>
  </si>
  <si>
    <t>Ｓ08ｺｰﾄ</t>
  </si>
  <si>
    <t>坂03ｺｰﾄ</t>
  </si>
  <si>
    <t>尽誠学園Ａ</t>
  </si>
  <si>
    <t>尽誠学園Ｂ</t>
  </si>
  <si>
    <t>高松中央Ａ</t>
  </si>
  <si>
    <t>大商学園</t>
  </si>
  <si>
    <t>岡山工業</t>
  </si>
  <si>
    <t>鳥取敬愛Ａ</t>
  </si>
  <si>
    <t>高松中央Ｂ</t>
  </si>
  <si>
    <t>小倉西Ｂ</t>
  </si>
  <si>
    <t>徳島商業Ｂ</t>
  </si>
  <si>
    <t>三田学園</t>
  </si>
  <si>
    <t>常翔学園Ｂ</t>
  </si>
  <si>
    <t>金光学園Ｂ</t>
  </si>
  <si>
    <t>観音寺一Ｂ</t>
  </si>
  <si>
    <t>丸亀</t>
  </si>
  <si>
    <t>三豊工業</t>
  </si>
  <si>
    <t>金光大阪Ｂ</t>
  </si>
  <si>
    <t>明石商業</t>
  </si>
  <si>
    <t>小倉西Ａ</t>
  </si>
  <si>
    <t>航空石川</t>
  </si>
  <si>
    <t>金光学園Ａ</t>
  </si>
  <si>
    <t>常翔学園Ａ</t>
  </si>
  <si>
    <t>松江商業</t>
  </si>
  <si>
    <t>奈良Ａ</t>
  </si>
  <si>
    <t>今治北</t>
  </si>
  <si>
    <t>奈良学園</t>
  </si>
  <si>
    <t>香芝</t>
  </si>
  <si>
    <t>奈良北</t>
  </si>
  <si>
    <t>篠山産業</t>
  </si>
  <si>
    <t>平城Ａ</t>
  </si>
  <si>
    <t>水口東</t>
  </si>
  <si>
    <t>徳島商業Ａ</t>
  </si>
  <si>
    <t>宇和島東</t>
  </si>
  <si>
    <t>金光大阪Ａ</t>
  </si>
  <si>
    <t>近江兄弟社</t>
  </si>
  <si>
    <t>鳥取敬愛Ｂ</t>
  </si>
  <si>
    <t>佐賀商業Ａ</t>
  </si>
  <si>
    <t>草津東Ａ</t>
  </si>
  <si>
    <t>高松工芸Ａ</t>
  </si>
  <si>
    <t>柳井商工</t>
  </si>
  <si>
    <t>奈良Ｂ</t>
  </si>
  <si>
    <t>今治南</t>
  </si>
  <si>
    <t>新田</t>
  </si>
  <si>
    <t>松山商業Ｂ</t>
  </si>
  <si>
    <t>草津東Ｂ</t>
  </si>
  <si>
    <t>観音寺中央</t>
  </si>
  <si>
    <t>城南Ａ</t>
  </si>
  <si>
    <t>松山商業Ａ</t>
  </si>
  <si>
    <t>興國</t>
  </si>
  <si>
    <t>川之石</t>
  </si>
  <si>
    <t>近大和歌山</t>
  </si>
  <si>
    <t>岡山操山</t>
  </si>
  <si>
    <t>高松商業</t>
  </si>
  <si>
    <t>合同</t>
  </si>
  <si>
    <t>一条</t>
  </si>
  <si>
    <t>郡山Ａ</t>
  </si>
  <si>
    <t>土佐塾</t>
  </si>
  <si>
    <t>高松工芸Ｂ</t>
  </si>
  <si>
    <t>平城Ｂ</t>
  </si>
  <si>
    <t>南宇和</t>
  </si>
  <si>
    <t>坂出</t>
  </si>
  <si>
    <t>和歌山商業</t>
  </si>
  <si>
    <t>岡山東商</t>
  </si>
  <si>
    <t>敦賀</t>
  </si>
  <si>
    <t>徳山高専</t>
  </si>
  <si>
    <t>城南Ｂ</t>
  </si>
  <si>
    <t>松山北</t>
  </si>
  <si>
    <t>青谷</t>
  </si>
  <si>
    <t>帝塚山</t>
  </si>
  <si>
    <t>阿波</t>
  </si>
  <si>
    <t>徳島市立</t>
  </si>
  <si>
    <t>観音寺一Ａ</t>
  </si>
  <si>
    <t>奈良朱雀</t>
  </si>
  <si>
    <t>志度</t>
  </si>
  <si>
    <t>高専詫間</t>
  </si>
  <si>
    <t>郡山Ｂ</t>
  </si>
  <si>
    <t>倉敷青陵</t>
  </si>
  <si>
    <t>伊予農業</t>
  </si>
  <si>
    <t>坂出工業</t>
  </si>
  <si>
    <t>佐賀商業Ｂ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</si>
</sst>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20"/>
      <name val="Times New Roman"/>
      <family val="1"/>
    </font>
    <font>
      <sz val="14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23" borderId="10" xfId="0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24" fillId="23" borderId="13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 vertical="center" wrapText="1"/>
    </xf>
    <xf numFmtId="183" fontId="24" fillId="23" borderId="1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distributed" vertical="center" shrinkToFit="1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183" fontId="24" fillId="23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distributed" vertical="center" shrinkToFit="1"/>
    </xf>
    <xf numFmtId="0" fontId="25" fillId="0" borderId="21" xfId="0" applyFont="1" applyFill="1" applyBorder="1" applyAlignment="1">
      <alignment horizontal="distributed" vertical="center" shrinkToFit="1"/>
    </xf>
    <xf numFmtId="0" fontId="25" fillId="0" borderId="22" xfId="0" applyFont="1" applyFill="1" applyBorder="1" applyAlignment="1">
      <alignment horizontal="distributed" vertical="center" shrinkToFit="1"/>
    </xf>
    <xf numFmtId="183" fontId="24" fillId="23" borderId="2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distributed" vertical="center" shrinkToFit="1"/>
    </xf>
    <xf numFmtId="0" fontId="25" fillId="0" borderId="11" xfId="0" applyFont="1" applyFill="1" applyBorder="1" applyAlignment="1">
      <alignment horizontal="distributed" vertical="center" shrinkToFit="1"/>
    </xf>
    <xf numFmtId="0" fontId="25" fillId="0" borderId="12" xfId="0" applyFont="1" applyFill="1" applyBorder="1" applyAlignment="1">
      <alignment horizontal="distributed" vertical="center" shrinkToFit="1"/>
    </xf>
    <xf numFmtId="183" fontId="24" fillId="23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83" fontId="24" fillId="23" borderId="25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center" vertical="center" shrinkToFit="1"/>
    </xf>
    <xf numFmtId="183" fontId="24" fillId="23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distributed" vertical="center" shrinkToFit="1"/>
    </xf>
    <xf numFmtId="183" fontId="24" fillId="23" borderId="29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distributed" vertical="center" shrinkToFit="1"/>
    </xf>
    <xf numFmtId="0" fontId="0" fillId="0" borderId="0" xfId="0" applyNumberForma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 shrinkToFit="1"/>
    </xf>
    <xf numFmtId="49" fontId="2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3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4" xfId="0" applyNumberFormat="1" applyFont="1" applyBorder="1" applyAlignment="1">
      <alignment horizontal="center" vertical="center"/>
    </xf>
    <xf numFmtId="0" fontId="32" fillId="0" borderId="35" xfId="0" applyNumberFormat="1" applyFont="1" applyBorder="1" applyAlignment="1">
      <alignment horizontal="center" vertical="center"/>
    </xf>
    <xf numFmtId="0" fontId="32" fillId="0" borderId="32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 shrinkToFit="1"/>
    </xf>
    <xf numFmtId="49" fontId="29" fillId="0" borderId="36" xfId="0" applyNumberFormat="1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3" fillId="0" borderId="35" xfId="0" applyFont="1" applyFill="1" applyBorder="1" applyAlignment="1">
      <alignment horizontal="distributed" vertical="center" shrinkToFit="1"/>
    </xf>
    <xf numFmtId="183" fontId="31" fillId="0" borderId="22" xfId="0" applyNumberFormat="1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distributed" vertical="center" shrinkToFit="1"/>
    </xf>
    <xf numFmtId="0" fontId="25" fillId="0" borderId="39" xfId="0" applyFont="1" applyFill="1" applyBorder="1" applyAlignment="1">
      <alignment horizontal="distributed" vertical="center" shrinkToFit="1"/>
    </xf>
    <xf numFmtId="0" fontId="25" fillId="0" borderId="40" xfId="0" applyFont="1" applyFill="1" applyBorder="1" applyAlignment="1">
      <alignment horizontal="distributed" vertical="center" shrinkToFit="1"/>
    </xf>
    <xf numFmtId="0" fontId="25" fillId="0" borderId="24" xfId="0" applyFont="1" applyFill="1" applyBorder="1" applyAlignment="1">
      <alignment horizontal="distributed" vertical="center" shrinkToFit="1"/>
    </xf>
    <xf numFmtId="0" fontId="25" fillId="0" borderId="41" xfId="0" applyFont="1" applyFill="1" applyBorder="1" applyAlignment="1">
      <alignment horizontal="distributed" vertical="center" shrinkToFit="1"/>
    </xf>
    <xf numFmtId="0" fontId="25" fillId="0" borderId="42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183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9" fillId="23" borderId="21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43" xfId="0" applyFont="1" applyFill="1" applyBorder="1" applyAlignment="1">
      <alignment horizontal="distributed" vertical="center" shrinkToFit="1"/>
    </xf>
    <xf numFmtId="183" fontId="24" fillId="23" borderId="20" xfId="0" applyNumberFormat="1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distributed" vertical="center" shrinkToFit="1"/>
    </xf>
    <xf numFmtId="183" fontId="24" fillId="23" borderId="30" xfId="0" applyNumberFormat="1" applyFont="1" applyFill="1" applyBorder="1" applyAlignment="1">
      <alignment horizontal="center" vertical="center"/>
    </xf>
    <xf numFmtId="183" fontId="31" fillId="0" borderId="45" xfId="0" applyNumberFormat="1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distributed" vertical="center" shrinkToFit="1"/>
    </xf>
    <xf numFmtId="0" fontId="33" fillId="0" borderId="47" xfId="0" applyFont="1" applyFill="1" applyBorder="1" applyAlignment="1">
      <alignment horizontal="distributed" vertical="center" shrinkToFit="1"/>
    </xf>
    <xf numFmtId="183" fontId="36" fillId="23" borderId="30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distributed" vertical="center" shrinkToFit="1"/>
    </xf>
    <xf numFmtId="183" fontId="24" fillId="23" borderId="48" xfId="0" applyNumberFormat="1" applyFont="1" applyFill="1" applyBorder="1" applyAlignment="1">
      <alignment horizontal="center" vertical="center"/>
    </xf>
    <xf numFmtId="183" fontId="31" fillId="0" borderId="49" xfId="0" applyNumberFormat="1" applyFont="1" applyFill="1" applyBorder="1" applyAlignment="1">
      <alignment horizontal="center" vertical="center"/>
    </xf>
    <xf numFmtId="0" fontId="31" fillId="23" borderId="50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distributed" vertical="center" shrinkToFit="1"/>
    </xf>
    <xf numFmtId="0" fontId="25" fillId="0" borderId="52" xfId="0" applyFont="1" applyBorder="1" applyAlignment="1">
      <alignment horizontal="distributed" vertical="center" shrinkToFit="1"/>
    </xf>
    <xf numFmtId="0" fontId="22" fillId="0" borderId="53" xfId="0" applyFont="1" applyBorder="1" applyAlignment="1">
      <alignment horizontal="center" vertical="center"/>
    </xf>
    <xf numFmtId="0" fontId="27" fillId="23" borderId="54" xfId="0" applyFont="1" applyFill="1" applyBorder="1" applyAlignment="1">
      <alignment horizontal="center" vertical="center"/>
    </xf>
    <xf numFmtId="0" fontId="27" fillId="23" borderId="52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23" borderId="5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 shrinkToFit="1"/>
    </xf>
    <xf numFmtId="49" fontId="29" fillId="0" borderId="57" xfId="0" applyNumberFormat="1" applyFont="1" applyBorder="1" applyAlignment="1">
      <alignment horizontal="center" vertical="center" shrinkToFit="1"/>
    </xf>
    <xf numFmtId="49" fontId="29" fillId="0" borderId="58" xfId="0" applyNumberFormat="1" applyFont="1" applyFill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60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/>
    </xf>
    <xf numFmtId="0" fontId="32" fillId="0" borderId="62" xfId="0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49" fontId="29" fillId="23" borderId="57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3" fillId="23" borderId="15" xfId="0" applyFont="1" applyFill="1" applyBorder="1" applyAlignment="1">
      <alignment horizontal="center" vertical="center"/>
    </xf>
    <xf numFmtId="0" fontId="23" fillId="23" borderId="63" xfId="0" applyFont="1" applyFill="1" applyBorder="1" applyAlignment="1">
      <alignment horizontal="center" vertical="center"/>
    </xf>
    <xf numFmtId="0" fontId="23" fillId="23" borderId="64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5" fillId="23" borderId="66" xfId="0" applyFont="1" applyFill="1" applyBorder="1" applyAlignment="1">
      <alignment horizontal="center" vertical="center" wrapText="1" shrinkToFit="1"/>
    </xf>
    <xf numFmtId="0" fontId="35" fillId="23" borderId="67" xfId="0" applyFont="1" applyFill="1" applyBorder="1" applyAlignment="1">
      <alignment horizontal="center" vertical="center" shrinkToFit="1"/>
    </xf>
    <xf numFmtId="0" fontId="25" fillId="0" borderId="68" xfId="0" applyFont="1" applyBorder="1" applyAlignment="1">
      <alignment horizontal="distributed" vertical="center" shrinkToFit="1"/>
    </xf>
    <xf numFmtId="0" fontId="25" fillId="0" borderId="43" xfId="0" applyFont="1" applyBorder="1" applyAlignment="1">
      <alignment horizontal="distributed" vertical="center" shrinkToFit="1"/>
    </xf>
    <xf numFmtId="0" fontId="25" fillId="0" borderId="69" xfId="0" applyFont="1" applyBorder="1" applyAlignment="1">
      <alignment horizontal="distributed" vertical="center" shrinkToFit="1"/>
    </xf>
    <xf numFmtId="0" fontId="25" fillId="0" borderId="44" xfId="0" applyFont="1" applyBorder="1" applyAlignment="1">
      <alignment horizontal="distributed" vertical="center" shrinkToFit="1"/>
    </xf>
    <xf numFmtId="0" fontId="25" fillId="0" borderId="70" xfId="0" applyFont="1" applyBorder="1" applyAlignment="1">
      <alignment horizontal="distributed" vertical="center" shrinkToFit="1"/>
    </xf>
    <xf numFmtId="0" fontId="25" fillId="0" borderId="47" xfId="0" applyFont="1" applyBorder="1" applyAlignment="1">
      <alignment horizontal="distributed" vertical="center" shrinkToFit="1"/>
    </xf>
    <xf numFmtId="0" fontId="31" fillId="23" borderId="66" xfId="0" applyFont="1" applyFill="1" applyBorder="1" applyAlignment="1">
      <alignment horizontal="center" vertical="center" shrinkToFit="1"/>
    </xf>
    <xf numFmtId="0" fontId="31" fillId="23" borderId="67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6" fillId="23" borderId="66" xfId="0" applyFont="1" applyFill="1" applyBorder="1" applyAlignment="1">
      <alignment horizontal="center" vertical="center"/>
    </xf>
    <xf numFmtId="0" fontId="26" fillId="23" borderId="67" xfId="0" applyFont="1" applyFill="1" applyBorder="1" applyAlignment="1">
      <alignment horizontal="center" vertical="center"/>
    </xf>
    <xf numFmtId="0" fontId="26" fillId="23" borderId="5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49" fontId="26" fillId="23" borderId="66" xfId="0" applyNumberFormat="1" applyFont="1" applyFill="1" applyBorder="1" applyAlignment="1">
      <alignment horizontal="center" vertical="center"/>
    </xf>
    <xf numFmtId="49" fontId="26" fillId="23" borderId="50" xfId="0" applyNumberFormat="1" applyFont="1" applyFill="1" applyBorder="1" applyAlignment="1">
      <alignment horizontal="center" vertical="center"/>
    </xf>
    <xf numFmtId="49" fontId="29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7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49" fontId="29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77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1"/>
  <sheetViews>
    <sheetView tabSelected="1" view="pageBreakPreview" zoomScale="60" zoomScaleNormal="70" workbookViewId="0" topLeftCell="A1">
      <selection activeCell="M20" sqref="M20"/>
    </sheetView>
  </sheetViews>
  <sheetFormatPr defaultColWidth="10.625" defaultRowHeight="25.5" customHeight="1"/>
  <cols>
    <col min="1" max="16384" width="10.625" style="30" customWidth="1"/>
  </cols>
  <sheetData>
    <row r="1" spans="1:16" s="1" customFormat="1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3" s="1" customFormat="1" ht="30" customHeight="1" thickBot="1">
      <c r="A2" s="2" t="s">
        <v>1</v>
      </c>
      <c r="B2" s="123"/>
      <c r="C2" s="123"/>
    </row>
    <row r="3" spans="1:16" s="1" customFormat="1" ht="36.75" customHeight="1">
      <c r="A3" s="124"/>
      <c r="B3" s="118" t="s">
        <v>2</v>
      </c>
      <c r="C3" s="119"/>
      <c r="D3" s="120"/>
      <c r="E3" s="119" t="s">
        <v>3</v>
      </c>
      <c r="F3" s="119"/>
      <c r="G3" s="119"/>
      <c r="H3" s="118" t="s">
        <v>4</v>
      </c>
      <c r="I3" s="119"/>
      <c r="J3" s="120"/>
      <c r="K3" s="119" t="s">
        <v>5</v>
      </c>
      <c r="L3" s="119"/>
      <c r="M3" s="119"/>
      <c r="N3" s="118" t="s">
        <v>6</v>
      </c>
      <c r="O3" s="119"/>
      <c r="P3" s="120"/>
    </row>
    <row r="4" spans="1:16" s="1" customFormat="1" ht="36.75" customHeight="1" thickBot="1">
      <c r="A4" s="96"/>
      <c r="B4" s="3" t="s">
        <v>36</v>
      </c>
      <c r="C4" s="4" t="s">
        <v>37</v>
      </c>
      <c r="D4" s="5" t="s">
        <v>38</v>
      </c>
      <c r="E4" s="6" t="s">
        <v>36</v>
      </c>
      <c r="F4" s="4" t="s">
        <v>37</v>
      </c>
      <c r="G4" s="7" t="s">
        <v>38</v>
      </c>
      <c r="H4" s="3" t="s">
        <v>36</v>
      </c>
      <c r="I4" s="4" t="s">
        <v>37</v>
      </c>
      <c r="J4" s="5" t="s">
        <v>38</v>
      </c>
      <c r="K4" s="6" t="s">
        <v>36</v>
      </c>
      <c r="L4" s="4" t="s">
        <v>37</v>
      </c>
      <c r="M4" s="7" t="s">
        <v>38</v>
      </c>
      <c r="N4" s="3" t="s">
        <v>36</v>
      </c>
      <c r="O4" s="4" t="s">
        <v>37</v>
      </c>
      <c r="P4" s="5" t="s">
        <v>38</v>
      </c>
    </row>
    <row r="5" spans="1:16" s="1" customFormat="1" ht="36.75" customHeight="1">
      <c r="A5" s="8">
        <v>1</v>
      </c>
      <c r="B5" s="9" t="s">
        <v>120</v>
      </c>
      <c r="C5" s="10" t="s">
        <v>121</v>
      </c>
      <c r="D5" s="11" t="s">
        <v>122</v>
      </c>
      <c r="E5" s="9" t="s">
        <v>123</v>
      </c>
      <c r="F5" s="10" t="s">
        <v>124</v>
      </c>
      <c r="G5" s="11" t="s">
        <v>125</v>
      </c>
      <c r="H5" s="9" t="s">
        <v>126</v>
      </c>
      <c r="I5" s="10" t="s">
        <v>127</v>
      </c>
      <c r="J5" s="11" t="s">
        <v>128</v>
      </c>
      <c r="K5" s="9" t="s">
        <v>129</v>
      </c>
      <c r="L5" s="10" t="s">
        <v>130</v>
      </c>
      <c r="M5" s="11" t="s">
        <v>131</v>
      </c>
      <c r="N5" s="9" t="s">
        <v>132</v>
      </c>
      <c r="O5" s="10" t="s">
        <v>133</v>
      </c>
      <c r="P5" s="11" t="s">
        <v>134</v>
      </c>
    </row>
    <row r="6" spans="1:16" s="1" customFormat="1" ht="36.75" customHeight="1">
      <c r="A6" s="12">
        <v>2</v>
      </c>
      <c r="B6" s="13" t="s">
        <v>135</v>
      </c>
      <c r="C6" s="14" t="s">
        <v>136</v>
      </c>
      <c r="D6" s="15" t="s">
        <v>137</v>
      </c>
      <c r="E6" s="13" t="s">
        <v>138</v>
      </c>
      <c r="F6" s="14" t="s">
        <v>139</v>
      </c>
      <c r="G6" s="15" t="s">
        <v>140</v>
      </c>
      <c r="H6" s="13" t="s">
        <v>141</v>
      </c>
      <c r="I6" s="14" t="s">
        <v>142</v>
      </c>
      <c r="J6" s="15" t="s">
        <v>143</v>
      </c>
      <c r="K6" s="13" t="s">
        <v>144</v>
      </c>
      <c r="L6" s="14" t="s">
        <v>145</v>
      </c>
      <c r="M6" s="15" t="s">
        <v>146</v>
      </c>
      <c r="N6" s="13" t="s">
        <v>147</v>
      </c>
      <c r="O6" s="14" t="s">
        <v>148</v>
      </c>
      <c r="P6" s="15" t="s">
        <v>149</v>
      </c>
    </row>
    <row r="7" spans="1:16" s="1" customFormat="1" ht="36.75" customHeight="1">
      <c r="A7" s="12">
        <v>3</v>
      </c>
      <c r="B7" s="13" t="s">
        <v>150</v>
      </c>
      <c r="C7" s="14" t="s">
        <v>151</v>
      </c>
      <c r="D7" s="15" t="s">
        <v>152</v>
      </c>
      <c r="E7" s="13" t="s">
        <v>153</v>
      </c>
      <c r="F7" s="14" t="s">
        <v>154</v>
      </c>
      <c r="G7" s="15" t="s">
        <v>155</v>
      </c>
      <c r="H7" s="13" t="s">
        <v>156</v>
      </c>
      <c r="I7" s="14" t="s">
        <v>157</v>
      </c>
      <c r="J7" s="15" t="s">
        <v>158</v>
      </c>
      <c r="K7" s="13" t="s">
        <v>159</v>
      </c>
      <c r="L7" s="14" t="s">
        <v>160</v>
      </c>
      <c r="M7" s="15" t="s">
        <v>161</v>
      </c>
      <c r="N7" s="13" t="s">
        <v>162</v>
      </c>
      <c r="O7" s="14" t="s">
        <v>163</v>
      </c>
      <c r="P7" s="15" t="s">
        <v>164</v>
      </c>
    </row>
    <row r="8" spans="1:16" s="1" customFormat="1" ht="36.75" customHeight="1">
      <c r="A8" s="12">
        <v>4</v>
      </c>
      <c r="B8" s="13" t="s">
        <v>165</v>
      </c>
      <c r="C8" s="14" t="s">
        <v>166</v>
      </c>
      <c r="D8" s="15" t="s">
        <v>167</v>
      </c>
      <c r="E8" s="13" t="s">
        <v>168</v>
      </c>
      <c r="F8" s="14" t="s">
        <v>169</v>
      </c>
      <c r="G8" s="15" t="s">
        <v>170</v>
      </c>
      <c r="H8" s="13" t="s">
        <v>171</v>
      </c>
      <c r="I8" s="14" t="s">
        <v>172</v>
      </c>
      <c r="J8" s="15" t="s">
        <v>173</v>
      </c>
      <c r="K8" s="13" t="s">
        <v>174</v>
      </c>
      <c r="L8" s="14" t="s">
        <v>175</v>
      </c>
      <c r="M8" s="15" t="s">
        <v>176</v>
      </c>
      <c r="N8" s="13" t="s">
        <v>177</v>
      </c>
      <c r="O8" s="14" t="s">
        <v>178</v>
      </c>
      <c r="P8" s="15" t="s">
        <v>179</v>
      </c>
    </row>
    <row r="9" spans="1:16" s="1" customFormat="1" ht="36.75" customHeight="1" thickBot="1">
      <c r="A9" s="16">
        <v>5</v>
      </c>
      <c r="B9" s="17" t="s">
        <v>180</v>
      </c>
      <c r="C9" s="18" t="s">
        <v>181</v>
      </c>
      <c r="D9" s="19" t="s">
        <v>182</v>
      </c>
      <c r="E9" s="17" t="s">
        <v>183</v>
      </c>
      <c r="F9" s="18" t="s">
        <v>184</v>
      </c>
      <c r="G9" s="19" t="s">
        <v>185</v>
      </c>
      <c r="H9" s="17" t="s">
        <v>186</v>
      </c>
      <c r="I9" s="18" t="s">
        <v>187</v>
      </c>
      <c r="J9" s="19" t="s">
        <v>188</v>
      </c>
      <c r="K9" s="17" t="s">
        <v>189</v>
      </c>
      <c r="L9" s="18" t="s">
        <v>190</v>
      </c>
      <c r="M9" s="19" t="s">
        <v>191</v>
      </c>
      <c r="N9" s="17" t="s">
        <v>192</v>
      </c>
      <c r="O9" s="18" t="s">
        <v>193</v>
      </c>
      <c r="P9" s="19" t="s">
        <v>194</v>
      </c>
    </row>
    <row r="10" spans="1:16" s="1" customFormat="1" ht="36.75" customHeight="1" thickBot="1">
      <c r="A10" s="20">
        <v>6</v>
      </c>
      <c r="B10" s="29" t="s">
        <v>195</v>
      </c>
      <c r="C10" s="68"/>
      <c r="D10" s="69"/>
      <c r="E10" s="29" t="s">
        <v>196</v>
      </c>
      <c r="F10" s="68"/>
      <c r="G10" s="69"/>
      <c r="H10" s="70" t="s">
        <v>197</v>
      </c>
      <c r="I10" s="68"/>
      <c r="J10" s="69"/>
      <c r="K10" s="70" t="s">
        <v>198</v>
      </c>
      <c r="L10" s="68"/>
      <c r="M10" s="71"/>
      <c r="N10" s="71"/>
      <c r="O10" s="71"/>
      <c r="P10" s="71"/>
    </row>
    <row r="11" spans="1:16" s="75" customFormat="1" ht="36.75" customHeight="1">
      <c r="A11" s="74"/>
      <c r="B11" s="71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3" s="1" customFormat="1" ht="30" customHeight="1" thickBot="1">
      <c r="A12" s="2" t="s">
        <v>7</v>
      </c>
      <c r="B12" s="123"/>
      <c r="C12" s="123"/>
    </row>
    <row r="13" spans="1:16" s="1" customFormat="1" ht="36.75" customHeight="1">
      <c r="A13" s="121"/>
      <c r="B13" s="118" t="s">
        <v>2</v>
      </c>
      <c r="C13" s="120"/>
      <c r="D13" s="118" t="s">
        <v>3</v>
      </c>
      <c r="E13" s="120"/>
      <c r="F13" s="119" t="s">
        <v>4</v>
      </c>
      <c r="G13" s="119"/>
      <c r="H13" s="118" t="s">
        <v>5</v>
      </c>
      <c r="I13" s="120"/>
      <c r="J13" s="119" t="s">
        <v>6</v>
      </c>
      <c r="K13" s="120"/>
      <c r="L13" s="21"/>
      <c r="M13" s="21"/>
      <c r="N13" s="21"/>
      <c r="O13" s="21"/>
      <c r="P13" s="21"/>
    </row>
    <row r="14" spans="1:16" s="1" customFormat="1" ht="36.75" customHeight="1" thickBot="1">
      <c r="A14" s="122"/>
      <c r="B14" s="3" t="s">
        <v>39</v>
      </c>
      <c r="C14" s="5" t="s">
        <v>40</v>
      </c>
      <c r="D14" s="3" t="s">
        <v>39</v>
      </c>
      <c r="E14" s="5" t="s">
        <v>40</v>
      </c>
      <c r="F14" s="6" t="s">
        <v>39</v>
      </c>
      <c r="G14" s="7" t="s">
        <v>40</v>
      </c>
      <c r="H14" s="3" t="s">
        <v>39</v>
      </c>
      <c r="I14" s="5" t="s">
        <v>40</v>
      </c>
      <c r="J14" s="6" t="s">
        <v>39</v>
      </c>
      <c r="K14" s="5" t="s">
        <v>40</v>
      </c>
      <c r="L14" s="22"/>
      <c r="M14" s="22"/>
      <c r="N14" s="22"/>
      <c r="O14" s="22"/>
      <c r="P14" s="22"/>
    </row>
    <row r="15" spans="1:16" s="1" customFormat="1" ht="36.75" customHeight="1">
      <c r="A15" s="23">
        <v>1</v>
      </c>
      <c r="B15" s="9"/>
      <c r="C15" s="11"/>
      <c r="D15" s="9"/>
      <c r="E15" s="11"/>
      <c r="F15" s="9"/>
      <c r="G15" s="11"/>
      <c r="H15" s="9"/>
      <c r="I15" s="11"/>
      <c r="J15" s="24"/>
      <c r="K15" s="11"/>
      <c r="L15" s="25"/>
      <c r="M15" s="25"/>
      <c r="N15" s="25"/>
      <c r="O15" s="25"/>
      <c r="P15" s="25"/>
    </row>
    <row r="16" spans="1:16" s="1" customFormat="1" ht="36.75" customHeight="1">
      <c r="A16" s="26">
        <v>2</v>
      </c>
      <c r="B16" s="13"/>
      <c r="C16" s="15"/>
      <c r="D16" s="13"/>
      <c r="E16" s="15"/>
      <c r="F16" s="13"/>
      <c r="G16" s="15"/>
      <c r="H16" s="13"/>
      <c r="I16" s="15"/>
      <c r="J16" s="27"/>
      <c r="K16" s="15"/>
      <c r="L16" s="25"/>
      <c r="M16" s="25"/>
      <c r="N16" s="25"/>
      <c r="O16" s="25"/>
      <c r="P16" s="25"/>
    </row>
    <row r="17" spans="1:16" s="1" customFormat="1" ht="36.75" customHeight="1">
      <c r="A17" s="26">
        <v>3</v>
      </c>
      <c r="B17" s="13"/>
      <c r="C17" s="15"/>
      <c r="D17" s="13"/>
      <c r="E17" s="15"/>
      <c r="F17" s="13"/>
      <c r="G17" s="15"/>
      <c r="H17" s="13"/>
      <c r="I17" s="15"/>
      <c r="J17" s="27"/>
      <c r="K17" s="15"/>
      <c r="L17" s="25"/>
      <c r="M17" s="25"/>
      <c r="N17" s="25"/>
      <c r="O17" s="25"/>
      <c r="P17" s="25"/>
    </row>
    <row r="18" spans="1:16" s="1" customFormat="1" ht="36.75" customHeight="1">
      <c r="A18" s="26">
        <v>4</v>
      </c>
      <c r="B18" s="13"/>
      <c r="C18" s="15"/>
      <c r="D18" s="13"/>
      <c r="E18" s="15"/>
      <c r="F18" s="13"/>
      <c r="G18" s="15"/>
      <c r="H18" s="13"/>
      <c r="I18" s="15"/>
      <c r="J18" s="27"/>
      <c r="K18" s="15"/>
      <c r="L18" s="25"/>
      <c r="M18" s="25"/>
      <c r="N18" s="25"/>
      <c r="O18" s="25"/>
      <c r="P18" s="25"/>
    </row>
    <row r="19" spans="1:16" s="1" customFormat="1" ht="36.75" customHeight="1">
      <c r="A19" s="26">
        <v>5</v>
      </c>
      <c r="B19" s="13"/>
      <c r="C19" s="15"/>
      <c r="D19" s="13"/>
      <c r="E19" s="15"/>
      <c r="F19" s="13"/>
      <c r="G19" s="15"/>
      <c r="H19" s="13"/>
      <c r="I19" s="15"/>
      <c r="J19" s="27"/>
      <c r="K19" s="15"/>
      <c r="L19" s="25"/>
      <c r="M19" s="25"/>
      <c r="N19" s="25"/>
      <c r="O19" s="25"/>
      <c r="P19" s="25"/>
    </row>
    <row r="20" spans="1:16" s="1" customFormat="1" ht="36.75" customHeight="1" thickBot="1">
      <c r="A20" s="26">
        <v>6</v>
      </c>
      <c r="B20" s="13"/>
      <c r="C20" s="19"/>
      <c r="D20" s="13"/>
      <c r="E20" s="19"/>
      <c r="F20" s="13"/>
      <c r="G20" s="19"/>
      <c r="H20" s="13"/>
      <c r="I20" s="19"/>
      <c r="J20" s="27"/>
      <c r="K20" s="19"/>
      <c r="L20" s="25"/>
      <c r="M20" s="25"/>
      <c r="N20" s="25"/>
      <c r="O20" s="25"/>
      <c r="P20" s="25"/>
    </row>
    <row r="21" spans="1:16" s="1" customFormat="1" ht="36.75" customHeight="1" thickBot="1">
      <c r="A21" s="28">
        <v>7</v>
      </c>
      <c r="B21" s="70"/>
      <c r="C21" s="72"/>
      <c r="D21" s="70"/>
      <c r="E21" s="72"/>
      <c r="F21" s="70"/>
      <c r="G21" s="72"/>
      <c r="H21" s="70"/>
      <c r="I21" s="72"/>
      <c r="J21" s="70"/>
      <c r="K21" s="68"/>
      <c r="L21" s="25"/>
      <c r="M21" s="25"/>
      <c r="N21" s="25"/>
      <c r="O21" s="25"/>
      <c r="P21" s="25"/>
    </row>
  </sheetData>
  <sheetProtection/>
  <mergeCells count="15">
    <mergeCell ref="J13:K13"/>
    <mergeCell ref="A3:A4"/>
    <mergeCell ref="B3:D3"/>
    <mergeCell ref="B2:C2"/>
    <mergeCell ref="E3:G3"/>
    <mergeCell ref="A1:P1"/>
    <mergeCell ref="N3:P3"/>
    <mergeCell ref="A13:A14"/>
    <mergeCell ref="B12:C12"/>
    <mergeCell ref="B13:C13"/>
    <mergeCell ref="H3:J3"/>
    <mergeCell ref="K3:M3"/>
    <mergeCell ref="D13:E13"/>
    <mergeCell ref="F13:G13"/>
    <mergeCell ref="H13:I13"/>
  </mergeCells>
  <conditionalFormatting sqref="B15:P21 B5:P11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view="pageBreakPreview" zoomScale="60" workbookViewId="0" topLeftCell="A1">
      <selection activeCell="M20" sqref="M20"/>
    </sheetView>
  </sheetViews>
  <sheetFormatPr defaultColWidth="9.00390625" defaultRowHeight="25.5" customHeight="1"/>
  <cols>
    <col min="1" max="2" width="4.625" style="34" customWidth="1"/>
    <col min="3" max="7" width="10.625" style="34" customWidth="1"/>
    <col min="8" max="8" width="5.625" style="34" customWidth="1"/>
    <col min="9" max="9" width="10.625" style="34" hidden="1" customWidth="1"/>
    <col min="10" max="10" width="5.625" style="34" hidden="1" customWidth="1"/>
    <col min="11" max="12" width="7.00390625" style="34" hidden="1" customWidth="1"/>
    <col min="13" max="13" width="5.625" style="34" customWidth="1"/>
    <col min="14" max="14" width="7.125" style="35" customWidth="1"/>
    <col min="15" max="16" width="5.625" style="34" customWidth="1"/>
    <col min="17" max="16384" width="9.00390625" style="34" customWidth="1"/>
  </cols>
  <sheetData>
    <row r="1" spans="1:16" s="1" customFormat="1" ht="21" customHeight="1">
      <c r="A1" s="135" t="s">
        <v>1</v>
      </c>
      <c r="B1" s="135"/>
      <c r="C1" s="135" t="s">
        <v>8</v>
      </c>
      <c r="D1" s="135"/>
      <c r="E1" s="32"/>
      <c r="F1" s="33"/>
      <c r="G1" s="33"/>
      <c r="H1" s="33"/>
      <c r="I1" s="33"/>
      <c r="J1" s="33"/>
      <c r="K1" s="34"/>
      <c r="L1" s="34"/>
      <c r="M1" s="34"/>
      <c r="N1" s="35"/>
      <c r="O1" s="34"/>
      <c r="P1" s="34"/>
    </row>
    <row r="2" spans="1:16" s="1" customFormat="1" ht="15" customHeight="1" thickBot="1">
      <c r="A2" s="31"/>
      <c r="B2" s="31"/>
      <c r="C2" s="31"/>
      <c r="D2" s="31"/>
      <c r="E2" s="36"/>
      <c r="F2" s="37"/>
      <c r="G2" s="33"/>
      <c r="H2" s="33"/>
      <c r="I2" s="33"/>
      <c r="J2" s="33"/>
      <c r="K2" s="34"/>
      <c r="L2" s="34"/>
      <c r="M2" s="34"/>
      <c r="N2" s="35"/>
      <c r="O2" s="34"/>
      <c r="P2" s="34"/>
    </row>
    <row r="3" spans="1:16" s="1" customFormat="1" ht="21" customHeight="1" thickBot="1">
      <c r="A3" s="136" t="s">
        <v>2</v>
      </c>
      <c r="B3" s="137"/>
      <c r="C3" s="138"/>
      <c r="D3" s="31"/>
      <c r="E3" s="36"/>
      <c r="F3" s="38"/>
      <c r="G3" s="39"/>
      <c r="H3" s="39"/>
      <c r="I3" s="39"/>
      <c r="J3" s="39"/>
      <c r="K3" s="40"/>
      <c r="L3" s="40"/>
      <c r="M3" s="40"/>
      <c r="N3" s="41"/>
      <c r="O3" s="40"/>
      <c r="P3" s="34"/>
    </row>
    <row r="4" spans="1:16" s="47" customFormat="1" ht="15" customHeight="1" thickBot="1">
      <c r="A4" s="42"/>
      <c r="B4" s="42"/>
      <c r="C4" s="42"/>
      <c r="D4" s="42"/>
      <c r="E4" s="43"/>
      <c r="F4" s="44"/>
      <c r="G4" s="44"/>
      <c r="H4" s="44"/>
      <c r="I4" s="44"/>
      <c r="J4" s="44"/>
      <c r="K4" s="45"/>
      <c r="L4" s="45"/>
      <c r="M4" s="45"/>
      <c r="N4" s="46"/>
      <c r="O4" s="45"/>
      <c r="P4" s="45"/>
    </row>
    <row r="5" spans="1:13" ht="21" customHeight="1" thickBot="1">
      <c r="A5" s="133" t="s">
        <v>9</v>
      </c>
      <c r="B5" s="134"/>
      <c r="C5" s="93" t="s">
        <v>42</v>
      </c>
      <c r="D5" s="94" t="str">
        <f>IF('決勝ﾘｰｸﾞ順位'!B5="","",'決勝ﾘｰｸﾞ順位'!B5)</f>
        <v>尽誠学園Ａ</v>
      </c>
      <c r="E5" s="95" t="str">
        <f>IF('決勝ﾘｰｸﾞ順位'!C5="","",'決勝ﾘｰｸﾞ順位'!C5)</f>
        <v>尽誠学園Ｂ</v>
      </c>
      <c r="F5" s="95" t="str">
        <f>IF('決勝ﾘｰｸﾞ順位'!D5="","",'決勝ﾘｰｸﾞ順位'!D5)</f>
        <v>高松中央Ａ</v>
      </c>
      <c r="G5" s="97" t="s">
        <v>10</v>
      </c>
      <c r="H5" s="98" t="s">
        <v>11</v>
      </c>
      <c r="I5" s="99" t="s">
        <v>12</v>
      </c>
      <c r="J5" s="100" t="s">
        <v>13</v>
      </c>
      <c r="K5" s="100" t="s">
        <v>14</v>
      </c>
      <c r="L5" s="100" t="s">
        <v>15</v>
      </c>
      <c r="M5" s="101" t="s">
        <v>16</v>
      </c>
    </row>
    <row r="6" spans="1:14" ht="21" customHeight="1">
      <c r="A6" s="102" t="s">
        <v>30</v>
      </c>
      <c r="B6" s="127" t="str">
        <f>IF(D5="","",D5)</f>
        <v>尽誠学園Ａ</v>
      </c>
      <c r="C6" s="128"/>
      <c r="D6" s="48"/>
      <c r="E6" s="49" t="s">
        <v>41</v>
      </c>
      <c r="F6" s="49" t="s">
        <v>41</v>
      </c>
      <c r="G6" s="50" t="str">
        <f>IF(SUM(I6:J6)=0,"/",K6+I6&amp;"/"&amp;L6+J6)</f>
        <v>/</v>
      </c>
      <c r="H6" s="51">
        <f>IF(SUM(I6:L6)=0,"",K6*2+J6+I6*2)</f>
      </c>
      <c r="I6" s="52">
        <f>IF(LEFT(F6,1)="3",1,0)+IF(LEFT(E6,1)="3",1,0)+IF(LEFT(D6,1)="3",1,0)</f>
        <v>0</v>
      </c>
      <c r="J6" s="53">
        <f>IF(RIGHT(F6,1)="3",1,0)+IF(RIGHT(E6,1)="3",1,0)+IF(RIGHT(D6,1)="3",1,0)</f>
        <v>0</v>
      </c>
      <c r="K6" s="54">
        <f>IF(LEFT(F6,1)="W",1,0)+IF(LEFT(E6,1)="W",1,0)+IF(LEFT(D6,1)="W",1,0)</f>
        <v>0</v>
      </c>
      <c r="L6" s="54">
        <f>IF(LEFT(F6,1)="L",1,0)+IF(LEFT(E6,1)="L",1,0)+IF(LEFT(D6,1)="L",1,0)</f>
        <v>0</v>
      </c>
      <c r="M6" s="103">
        <f>IF(SUM(I6:L6)=0,"",RANK(H6,H6:H8,0))</f>
      </c>
      <c r="N6" s="35" t="str">
        <f>B6</f>
        <v>尽誠学園Ａ</v>
      </c>
    </row>
    <row r="7" spans="1:14" ht="21" customHeight="1">
      <c r="A7" s="104" t="s">
        <v>31</v>
      </c>
      <c r="B7" s="129" t="str">
        <f>IF(E5="","",E5)</f>
        <v>尽誠学園Ｂ</v>
      </c>
      <c r="C7" s="130"/>
      <c r="D7" s="55" t="str">
        <f>IF(LEFT(E6,1)="W","L W/O",IF(LEFT(E6,1)="L","W W/O",IF(E6="-","-",RIGHT(E6,1)&amp;"-"&amp;LEFT(E6,1))))</f>
        <v>-</v>
      </c>
      <c r="E7" s="56"/>
      <c r="F7" s="57" t="s">
        <v>41</v>
      </c>
      <c r="G7" s="58" t="str">
        <f>IF(SUM(I7:J7)=0,"/",K7+I7&amp;"/"&amp;L7+J7)</f>
        <v>/</v>
      </c>
      <c r="H7" s="59">
        <f>IF(SUM(I7:L7)=0,"",K7*2+J7+I7*2)</f>
      </c>
      <c r="I7" s="52">
        <f>IF(LEFT(F7,1)="3",1,0)+IF(LEFT(E7,1)="3",1,0)+IF(LEFT(D7,1)="3",1,0)</f>
        <v>0</v>
      </c>
      <c r="J7" s="53">
        <f>IF(RIGHT(F7,1)="3",1,0)+IF(RIGHT(E7,1)="3",1,0)+IF(RIGHT(D7,1)="3",1,0)</f>
        <v>0</v>
      </c>
      <c r="K7" s="54">
        <f>IF(LEFT(F7,1)="W",1,0)+IF(LEFT(E7,1)="W",1,0)+IF(LEFT(D7,1)="W",1,0)</f>
        <v>0</v>
      </c>
      <c r="L7" s="54">
        <f>IF(LEFT(F7,1)="L",1,0)+IF(LEFT(E7,1)="L",1,0)+IF(LEFT(D7,1)="L",1,0)</f>
        <v>0</v>
      </c>
      <c r="M7" s="105">
        <f>IF(SUM(I7:L7)=0,"",RANK(H7,H6:H8,0))</f>
      </c>
      <c r="N7" s="35" t="str">
        <f>B7</f>
        <v>尽誠学園Ｂ</v>
      </c>
    </row>
    <row r="8" spans="1:14" ht="21" customHeight="1" thickBot="1">
      <c r="A8" s="106" t="s">
        <v>32</v>
      </c>
      <c r="B8" s="131" t="str">
        <f>IF(F5="","",F5)</f>
        <v>高松中央Ａ</v>
      </c>
      <c r="C8" s="132"/>
      <c r="D8" s="107" t="str">
        <f>IF(LEFT(F6,1)="W","L W/O",IF(LEFT(F6,1)="L","W W/O",IF(F6="-","-",RIGHT(F6,1)&amp;"-"&amp;LEFT(F6,1))))</f>
        <v>-</v>
      </c>
      <c r="E8" s="108" t="str">
        <f>IF(LEFT(F7,1)="W","L W/O",IF(LEFT(F7,1)="L","W W/O",IF(F7="-","-",RIGHT(F7,1)&amp;"-"&amp;LEFT(F7,1))))</f>
        <v>-</v>
      </c>
      <c r="F8" s="109"/>
      <c r="G8" s="110" t="str">
        <f>IF(SUM(I8:J8)=0,"/",K8+I8&amp;"/"&amp;L8+J8)</f>
        <v>/</v>
      </c>
      <c r="H8" s="111">
        <f>IF(SUM(I8:L8)=0,"",K8*2+J8+I8*2)</f>
      </c>
      <c r="I8" s="112">
        <f>IF(LEFT(F8,1)="3",1,0)+IF(LEFT(E8,1)="3",1,0)+IF(LEFT(D8,1)="3",1,0)</f>
        <v>0</v>
      </c>
      <c r="J8" s="113">
        <f>IF(RIGHT(F8,1)="3",1,0)+IF(RIGHT(E8,1)="3",1,0)+IF(RIGHT(D8,1)="3",1,0)</f>
        <v>0</v>
      </c>
      <c r="K8" s="114">
        <f>IF(LEFT(F8,1)="W",1,0)+IF(LEFT(E8,1)="W",1,0)+IF(LEFT(D8,1)="W",1,0)</f>
        <v>0</v>
      </c>
      <c r="L8" s="114">
        <f>IF(LEFT(F8,1)="L",1,0)+IF(LEFT(E8,1)="L",1,0)+IF(LEFT(D8,1)="L",1,0)</f>
        <v>0</v>
      </c>
      <c r="M8" s="115">
        <f>IF(SUM(I8:L8)=0,"",RANK(H8,H6:H8,0))</f>
      </c>
      <c r="N8" s="35" t="str">
        <f>B8</f>
        <v>高松中央Ａ</v>
      </c>
    </row>
    <row r="9" spans="1:14" s="40" customFormat="1" ht="15" customHeight="1" thickBot="1">
      <c r="A9" s="39"/>
      <c r="B9" s="60"/>
      <c r="C9" s="60"/>
      <c r="D9" s="61"/>
      <c r="E9" s="61"/>
      <c r="F9" s="62"/>
      <c r="G9" s="63"/>
      <c r="H9" s="63"/>
      <c r="I9" s="64"/>
      <c r="J9" s="64"/>
      <c r="K9" s="64"/>
      <c r="L9" s="64"/>
      <c r="M9" s="63"/>
      <c r="N9" s="41"/>
    </row>
    <row r="10" spans="1:13" ht="21" customHeight="1" thickBot="1">
      <c r="A10" s="133" t="s">
        <v>17</v>
      </c>
      <c r="B10" s="134"/>
      <c r="C10" s="93" t="s">
        <v>43</v>
      </c>
      <c r="D10" s="94" t="str">
        <f>IF('決勝ﾘｰｸﾞ順位'!B6="","",'決勝ﾘｰｸﾞ順位'!B6)</f>
        <v>金光大阪Ｂ</v>
      </c>
      <c r="E10" s="95" t="str">
        <f>IF('決勝ﾘｰｸﾞ順位'!C6="","",'決勝ﾘｰｸﾞ順位'!C6)</f>
        <v>明石商業</v>
      </c>
      <c r="F10" s="95" t="str">
        <f>IF('決勝ﾘｰｸﾞ順位'!D6="","",'決勝ﾘｰｸﾞ順位'!D6)</f>
        <v>小倉西Ａ</v>
      </c>
      <c r="G10" s="97" t="s">
        <v>10</v>
      </c>
      <c r="H10" s="98" t="s">
        <v>11</v>
      </c>
      <c r="I10" s="99" t="s">
        <v>12</v>
      </c>
      <c r="J10" s="100" t="s">
        <v>13</v>
      </c>
      <c r="K10" s="100" t="s">
        <v>14</v>
      </c>
      <c r="L10" s="100" t="s">
        <v>15</v>
      </c>
      <c r="M10" s="101" t="s">
        <v>16</v>
      </c>
    </row>
    <row r="11" spans="1:14" ht="21" customHeight="1">
      <c r="A11" s="102" t="s">
        <v>30</v>
      </c>
      <c r="B11" s="127" t="str">
        <f>IF(D10="","",D10)</f>
        <v>金光大阪Ｂ</v>
      </c>
      <c r="C11" s="128"/>
      <c r="D11" s="48"/>
      <c r="E11" s="49" t="s">
        <v>41</v>
      </c>
      <c r="F11" s="49" t="s">
        <v>41</v>
      </c>
      <c r="G11" s="50" t="str">
        <f>IF(SUM(I11:J11)=0,"/",K11+I11&amp;"/"&amp;L11+J11)</f>
        <v>/</v>
      </c>
      <c r="H11" s="51">
        <f>IF(SUM(I11:L11)=0,"",K11*2+J11+I11*2)</f>
      </c>
      <c r="I11" s="52">
        <f>IF(LEFT(F11,1)="3",1,0)+IF(LEFT(E11,1)="3",1,0)+IF(LEFT(D11,1)="3",1,0)</f>
        <v>0</v>
      </c>
      <c r="J11" s="53">
        <f>IF(RIGHT(F11,1)="3",1,0)+IF(RIGHT(E11,1)="3",1,0)+IF(RIGHT(D11,1)="3",1,0)</f>
        <v>0</v>
      </c>
      <c r="K11" s="54">
        <f>IF(LEFT(F11,1)="W",1,0)+IF(LEFT(E11,1)="W",1,0)+IF(LEFT(D11,1)="W",1,0)</f>
        <v>0</v>
      </c>
      <c r="L11" s="54">
        <f>IF(LEFT(F11,1)="L",1,0)+IF(LEFT(E11,1)="L",1,0)+IF(LEFT(D11,1)="L",1,0)</f>
        <v>0</v>
      </c>
      <c r="M11" s="103">
        <f>IF(SUM(I11:L11)=0,"",RANK(H11,H11:H13,0))</f>
      </c>
      <c r="N11" s="35" t="str">
        <f>B11</f>
        <v>金光大阪Ｂ</v>
      </c>
    </row>
    <row r="12" spans="1:14" ht="21" customHeight="1">
      <c r="A12" s="104" t="s">
        <v>31</v>
      </c>
      <c r="B12" s="129" t="str">
        <f>IF(E10="","",E10)</f>
        <v>明石商業</v>
      </c>
      <c r="C12" s="130"/>
      <c r="D12" s="55" t="str">
        <f>IF(LEFT(E11,1)="W","L W/O",IF(LEFT(E11,1)="L","W W/O",IF(E11="-","-",RIGHT(E11,1)&amp;"-"&amp;LEFT(E11,1))))</f>
        <v>-</v>
      </c>
      <c r="E12" s="56"/>
      <c r="F12" s="57" t="s">
        <v>41</v>
      </c>
      <c r="G12" s="50" t="str">
        <f>IF(SUM(I12:J12)=0,"/",K12+I12&amp;"/"&amp;L12+J12)</f>
        <v>/</v>
      </c>
      <c r="H12" s="59">
        <f>IF(SUM(I12:L12)=0,"",K12*2+J12+I12*2)</f>
      </c>
      <c r="I12" s="52">
        <f>IF(LEFT(F12,1)="3",1,0)+IF(LEFT(E12,1)="3",1,0)+IF(LEFT(D12,1)="3",1,0)</f>
        <v>0</v>
      </c>
      <c r="J12" s="53">
        <f>IF(RIGHT(F12,1)="3",1,0)+IF(RIGHT(E12,1)="3",1,0)+IF(RIGHT(D12,1)="3",1,0)</f>
        <v>0</v>
      </c>
      <c r="K12" s="54">
        <f>IF(LEFT(F12,1)="W",1,0)+IF(LEFT(E12,1)="W",1,0)+IF(LEFT(D12,1)="W",1,0)</f>
        <v>0</v>
      </c>
      <c r="L12" s="54">
        <f>IF(LEFT(F12,1)="L",1,0)+IF(LEFT(E12,1)="L",1,0)+IF(LEFT(D12,1)="L",1,0)</f>
        <v>0</v>
      </c>
      <c r="M12" s="105">
        <f>IF(SUM(I12:L12)=0,"",RANK(H12,H11:H13,0))</f>
      </c>
      <c r="N12" s="35" t="str">
        <f>B12</f>
        <v>明石商業</v>
      </c>
    </row>
    <row r="13" spans="1:14" ht="21" customHeight="1" thickBot="1">
      <c r="A13" s="106" t="s">
        <v>32</v>
      </c>
      <c r="B13" s="131" t="str">
        <f>IF(F10="","",F10)</f>
        <v>小倉西Ａ</v>
      </c>
      <c r="C13" s="132"/>
      <c r="D13" s="107" t="str">
        <f>IF(LEFT(F11,1)="W","L W/O",IF(LEFT(F11,1)="L","W W/O",IF(F11="-","-",RIGHT(F11,1)&amp;"-"&amp;LEFT(F11,1))))</f>
        <v>-</v>
      </c>
      <c r="E13" s="108" t="str">
        <f>IF(LEFT(F12,1)="W","L W/O",IF(LEFT(F12,1)="L","W W/O",IF(F12="-","-",RIGHT(F12,1)&amp;"-"&amp;LEFT(F12,1))))</f>
        <v>-</v>
      </c>
      <c r="F13" s="109"/>
      <c r="G13" s="110" t="str">
        <f>IF(SUM(I13:J13)=0,"/",K13+I13&amp;"/"&amp;L13+J13)</f>
        <v>/</v>
      </c>
      <c r="H13" s="111">
        <f>IF(SUM(I13:L13)=0,"",K13*2+J13+I13*2)</f>
      </c>
      <c r="I13" s="112">
        <f>IF(LEFT(F13,1)="3",1,0)+IF(LEFT(E13,1)="3",1,0)+IF(LEFT(D13,1)="3",1,0)</f>
        <v>0</v>
      </c>
      <c r="J13" s="113">
        <f>IF(RIGHT(F13,1)="3",1,0)+IF(RIGHT(E13,1)="3",1,0)+IF(RIGHT(D13,1)="3",1,0)</f>
        <v>0</v>
      </c>
      <c r="K13" s="114">
        <f>IF(LEFT(F13,1)="W",1,0)+IF(LEFT(E13,1)="W",1,0)+IF(LEFT(D13,1)="W",1,0)</f>
        <v>0</v>
      </c>
      <c r="L13" s="114">
        <f>IF(LEFT(F13,1)="L",1,0)+IF(LEFT(E13,1)="L",1,0)+IF(LEFT(D13,1)="L",1,0)</f>
        <v>0</v>
      </c>
      <c r="M13" s="115">
        <f>IF(SUM(I13:L13)=0,"",RANK(H13,H11:H13,0))</f>
      </c>
      <c r="N13" s="35" t="str">
        <f>B13</f>
        <v>小倉西Ａ</v>
      </c>
    </row>
    <row r="14" spans="1:14" s="40" customFormat="1" ht="15" customHeight="1" thickBot="1">
      <c r="A14" s="39"/>
      <c r="B14" s="60"/>
      <c r="C14" s="60"/>
      <c r="D14" s="61"/>
      <c r="E14" s="61"/>
      <c r="F14" s="62"/>
      <c r="G14" s="63"/>
      <c r="H14" s="63"/>
      <c r="I14" s="64"/>
      <c r="J14" s="64"/>
      <c r="K14" s="64"/>
      <c r="L14" s="64"/>
      <c r="M14" s="63"/>
      <c r="N14" s="41"/>
    </row>
    <row r="15" spans="1:13" ht="21" customHeight="1" thickBot="1">
      <c r="A15" s="133" t="s">
        <v>18</v>
      </c>
      <c r="B15" s="134"/>
      <c r="C15" s="93" t="s">
        <v>44</v>
      </c>
      <c r="D15" s="94" t="str">
        <f>IF('決勝ﾘｰｸﾞ順位'!B7="","",'決勝ﾘｰｸﾞ順位'!B7)</f>
        <v>徳島商業Ａ</v>
      </c>
      <c r="E15" s="95" t="str">
        <f>IF('決勝ﾘｰｸﾞ順位'!C7="","",'決勝ﾘｰｸﾞ順位'!C7)</f>
        <v>宇和島東</v>
      </c>
      <c r="F15" s="95" t="str">
        <f>IF('決勝ﾘｰｸﾞ順位'!D7="","",'決勝ﾘｰｸﾞ順位'!D7)</f>
        <v>金光大阪Ａ</v>
      </c>
      <c r="G15" s="97" t="s">
        <v>10</v>
      </c>
      <c r="H15" s="98" t="s">
        <v>11</v>
      </c>
      <c r="I15" s="99" t="s">
        <v>12</v>
      </c>
      <c r="J15" s="100" t="s">
        <v>13</v>
      </c>
      <c r="K15" s="100" t="s">
        <v>14</v>
      </c>
      <c r="L15" s="100" t="s">
        <v>15</v>
      </c>
      <c r="M15" s="101" t="s">
        <v>16</v>
      </c>
    </row>
    <row r="16" spans="1:14" ht="21" customHeight="1">
      <c r="A16" s="102" t="s">
        <v>30</v>
      </c>
      <c r="B16" s="127" t="str">
        <f>IF(D15="","",D15)</f>
        <v>徳島商業Ａ</v>
      </c>
      <c r="C16" s="128"/>
      <c r="D16" s="48"/>
      <c r="E16" s="49" t="s">
        <v>41</v>
      </c>
      <c r="F16" s="49" t="s">
        <v>41</v>
      </c>
      <c r="G16" s="50" t="str">
        <f>IF(SUM(I16:J16)=0,"/",K16+I16&amp;"/"&amp;L16+J16)</f>
        <v>/</v>
      </c>
      <c r="H16" s="51">
        <f>IF(SUM(I16:L16)=0,"",K16*2+J16+I16*2)</f>
      </c>
      <c r="I16" s="52">
        <f>IF(LEFT(F16,1)="3",1,0)+IF(LEFT(E16,1)="3",1,0)+IF(LEFT(D16,1)="3",1,0)</f>
        <v>0</v>
      </c>
      <c r="J16" s="53">
        <f>IF(RIGHT(F16,1)="3",1,0)+IF(RIGHT(E16,1)="3",1,0)+IF(RIGHT(D16,1)="3",1,0)</f>
        <v>0</v>
      </c>
      <c r="K16" s="54">
        <f>IF(LEFT(F16,1)="W",1,0)+IF(LEFT(E16,1)="W",1,0)+IF(LEFT(D16,1)="W",1,0)</f>
        <v>0</v>
      </c>
      <c r="L16" s="54">
        <f>IF(LEFT(F16,1)="L",1,0)+IF(LEFT(E16,1)="L",1,0)+IF(LEFT(D16,1)="L",1,0)</f>
        <v>0</v>
      </c>
      <c r="M16" s="103">
        <f>IF(SUM(I16:L16)=0,"",RANK(H16,H16:H18,0))</f>
      </c>
      <c r="N16" s="35" t="str">
        <f>B16</f>
        <v>徳島商業Ａ</v>
      </c>
    </row>
    <row r="17" spans="1:14" ht="21" customHeight="1">
      <c r="A17" s="104" t="s">
        <v>31</v>
      </c>
      <c r="B17" s="129" t="str">
        <f>IF(E15="","",E15)</f>
        <v>宇和島東</v>
      </c>
      <c r="C17" s="130"/>
      <c r="D17" s="55" t="str">
        <f>IF(LEFT(E16,1)="W","L W/O",IF(LEFT(E16,1)="L","W W/O",IF(E16="-","-",RIGHT(E16,1)&amp;"-"&amp;LEFT(E16,1))))</f>
        <v>-</v>
      </c>
      <c r="E17" s="56"/>
      <c r="F17" s="57" t="s">
        <v>41</v>
      </c>
      <c r="G17" s="58" t="str">
        <f>IF(SUM(I17:J17)=0,"/",K17+I17&amp;"/"&amp;L17+J17)</f>
        <v>/</v>
      </c>
      <c r="H17" s="59">
        <f>IF(SUM(I17:L17)=0,"",K17*2+J17+I17*2)</f>
      </c>
      <c r="I17" s="52">
        <f>IF(LEFT(F17,1)="3",1,0)+IF(LEFT(E17,1)="3",1,0)+IF(LEFT(D17,1)="3",1,0)</f>
        <v>0</v>
      </c>
      <c r="J17" s="53">
        <f>IF(RIGHT(F17,1)="3",1,0)+IF(RIGHT(E17,1)="3",1,0)+IF(RIGHT(D17,1)="3",1,0)</f>
        <v>0</v>
      </c>
      <c r="K17" s="54">
        <f>IF(LEFT(F17,1)="W",1,0)+IF(LEFT(E17,1)="W",1,0)+IF(LEFT(D17,1)="W",1,0)</f>
        <v>0</v>
      </c>
      <c r="L17" s="54">
        <f>IF(LEFT(F17,1)="L",1,0)+IF(LEFT(E17,1)="L",1,0)+IF(LEFT(D17,1)="L",1,0)</f>
        <v>0</v>
      </c>
      <c r="M17" s="105">
        <f>IF(SUM(I17:L17)=0,"",RANK(H17,H16:H18,0))</f>
      </c>
      <c r="N17" s="35" t="str">
        <f>B17</f>
        <v>宇和島東</v>
      </c>
    </row>
    <row r="18" spans="1:14" ht="21" customHeight="1" thickBot="1">
      <c r="A18" s="106" t="s">
        <v>32</v>
      </c>
      <c r="B18" s="131" t="str">
        <f>IF(F15="","",F15)</f>
        <v>金光大阪Ａ</v>
      </c>
      <c r="C18" s="132"/>
      <c r="D18" s="107" t="str">
        <f>IF(LEFT(F16,1)="W","L W/O",IF(LEFT(F16,1)="L","W W/O",IF(F16="-","-",RIGHT(F16,1)&amp;"-"&amp;LEFT(F16,1))))</f>
        <v>-</v>
      </c>
      <c r="E18" s="108" t="str">
        <f>IF(LEFT(F17,1)="W","L W/O",IF(LEFT(F17,1)="L","W W/O",IF(F17="-","-",RIGHT(F17,1)&amp;"-"&amp;LEFT(F17,1))))</f>
        <v>-</v>
      </c>
      <c r="F18" s="109"/>
      <c r="G18" s="110" t="str">
        <f>IF(SUM(I18:J18)=0,"/",K18+I18&amp;"/"&amp;L18+J18)</f>
        <v>/</v>
      </c>
      <c r="H18" s="111">
        <f>IF(SUM(I18:L18)=0,"",K18*2+J18+I18*2)</f>
      </c>
      <c r="I18" s="112">
        <f>IF(LEFT(F18,1)="3",1,0)+IF(LEFT(E18,1)="3",1,0)+IF(LEFT(D18,1)="3",1,0)</f>
        <v>0</v>
      </c>
      <c r="J18" s="113">
        <f>IF(RIGHT(F18,1)="3",1,0)+IF(RIGHT(E18,1)="3",1,0)+IF(RIGHT(D18,1)="3",1,0)</f>
        <v>0</v>
      </c>
      <c r="K18" s="114">
        <f>IF(LEFT(F18,1)="W",1,0)+IF(LEFT(E18,1)="W",1,0)+IF(LEFT(D18,1)="W",1,0)</f>
        <v>0</v>
      </c>
      <c r="L18" s="114">
        <f>IF(LEFT(F18,1)="L",1,0)+IF(LEFT(E18,1)="L",1,0)+IF(LEFT(D18,1)="L",1,0)</f>
        <v>0</v>
      </c>
      <c r="M18" s="115">
        <f>IF(SUM(I18:L18)=0,"",RANK(H18,H16:H18,0))</f>
      </c>
      <c r="N18" s="35" t="str">
        <f>B18</f>
        <v>金光大阪Ａ</v>
      </c>
    </row>
    <row r="19" spans="1:14" s="40" customFormat="1" ht="15" customHeight="1" thickBot="1">
      <c r="A19" s="39"/>
      <c r="B19" s="60"/>
      <c r="C19" s="60"/>
      <c r="D19" s="61"/>
      <c r="E19" s="61"/>
      <c r="F19" s="62"/>
      <c r="G19" s="63"/>
      <c r="H19" s="63"/>
      <c r="I19" s="64"/>
      <c r="J19" s="64"/>
      <c r="K19" s="64"/>
      <c r="L19" s="64"/>
      <c r="M19" s="63"/>
      <c r="N19" s="41"/>
    </row>
    <row r="20" spans="1:13" ht="21" customHeight="1" thickBot="1">
      <c r="A20" s="133" t="s">
        <v>19</v>
      </c>
      <c r="B20" s="134"/>
      <c r="C20" s="93" t="s">
        <v>45</v>
      </c>
      <c r="D20" s="94" t="str">
        <f>IF('決勝ﾘｰｸﾞ順位'!B8="","",'決勝ﾘｰｸﾞ順位'!B8)</f>
        <v>城南Ａ</v>
      </c>
      <c r="E20" s="95" t="str">
        <f>IF('決勝ﾘｰｸﾞ順位'!C8="","",'決勝ﾘｰｸﾞ順位'!C8)</f>
        <v>松山商業Ａ</v>
      </c>
      <c r="F20" s="95" t="str">
        <f>IF('決勝ﾘｰｸﾞ順位'!D8="","",'決勝ﾘｰｸﾞ順位'!D8)</f>
        <v>興國</v>
      </c>
      <c r="G20" s="97" t="s">
        <v>10</v>
      </c>
      <c r="H20" s="98" t="s">
        <v>11</v>
      </c>
      <c r="I20" s="99" t="s">
        <v>12</v>
      </c>
      <c r="J20" s="100" t="s">
        <v>13</v>
      </c>
      <c r="K20" s="100" t="s">
        <v>14</v>
      </c>
      <c r="L20" s="100" t="s">
        <v>15</v>
      </c>
      <c r="M20" s="101" t="s">
        <v>16</v>
      </c>
    </row>
    <row r="21" spans="1:14" ht="21" customHeight="1">
      <c r="A21" s="102" t="s">
        <v>30</v>
      </c>
      <c r="B21" s="127" t="str">
        <f>IF(D20="","",D20)</f>
        <v>城南Ａ</v>
      </c>
      <c r="C21" s="128"/>
      <c r="D21" s="48"/>
      <c r="E21" s="49" t="s">
        <v>41</v>
      </c>
      <c r="F21" s="49" t="s">
        <v>41</v>
      </c>
      <c r="G21" s="50" t="str">
        <f>IF(SUM(I21:J21)=0,"/",K21+I21&amp;"/"&amp;L21+J21)</f>
        <v>/</v>
      </c>
      <c r="H21" s="51">
        <f>IF(SUM(I21:L21)=0,"",K21*2+J21+I21*2)</f>
      </c>
      <c r="I21" s="52">
        <f>IF(LEFT(F21,1)="3",1,0)+IF(LEFT(E21,1)="3",1,0)+IF(LEFT(D21,1)="3",1,0)</f>
        <v>0</v>
      </c>
      <c r="J21" s="53">
        <f>IF(RIGHT(F21,1)="3",1,0)+IF(RIGHT(E21,1)="3",1,0)+IF(RIGHT(D21,1)="3",1,0)</f>
        <v>0</v>
      </c>
      <c r="K21" s="54">
        <f>IF(LEFT(F21,1)="W",1,0)+IF(LEFT(E21,1)="W",1,0)+IF(LEFT(D21,1)="W",1,0)</f>
        <v>0</v>
      </c>
      <c r="L21" s="54">
        <f>IF(LEFT(F21,1)="L",1,0)+IF(LEFT(E21,1)="L",1,0)+IF(LEFT(D21,1)="L",1,0)</f>
        <v>0</v>
      </c>
      <c r="M21" s="103">
        <f>IF(SUM(I21:L21)=0,"",RANK(H21,H21:H23,0))</f>
      </c>
      <c r="N21" s="35" t="str">
        <f>B21</f>
        <v>城南Ａ</v>
      </c>
    </row>
    <row r="22" spans="1:14" ht="21" customHeight="1">
      <c r="A22" s="104" t="s">
        <v>31</v>
      </c>
      <c r="B22" s="129" t="str">
        <f>IF(E20="","",E20)</f>
        <v>松山商業Ａ</v>
      </c>
      <c r="C22" s="130"/>
      <c r="D22" s="55" t="str">
        <f>IF(LEFT(E21,1)="W","L W/O",IF(LEFT(E21,1)="L","W W/O",IF(E21="-","-",RIGHT(E21,1)&amp;"-"&amp;LEFT(E21,1))))</f>
        <v>-</v>
      </c>
      <c r="E22" s="56"/>
      <c r="F22" s="57" t="s">
        <v>41</v>
      </c>
      <c r="G22" s="58" t="str">
        <f>IF(SUM(I22:J22)=0,"/",K22+I22&amp;"/"&amp;L22+J22)</f>
        <v>/</v>
      </c>
      <c r="H22" s="59">
        <f>IF(SUM(I22:L22)=0,"",K22*2+J22+I22*2)</f>
      </c>
      <c r="I22" s="52">
        <f>IF(LEFT(F22,1)="3",1,0)+IF(LEFT(E22,1)="3",1,0)+IF(LEFT(D22,1)="3",1,0)</f>
        <v>0</v>
      </c>
      <c r="J22" s="53">
        <f>IF(RIGHT(F22,1)="3",1,0)+IF(RIGHT(E22,1)="3",1,0)+IF(RIGHT(D22,1)="3",1,0)</f>
        <v>0</v>
      </c>
      <c r="K22" s="54">
        <f>IF(LEFT(F22,1)="W",1,0)+IF(LEFT(E22,1)="W",1,0)+IF(LEFT(D22,1)="W",1,0)</f>
        <v>0</v>
      </c>
      <c r="L22" s="54">
        <f>IF(LEFT(F22,1)="L",1,0)+IF(LEFT(E22,1)="L",1,0)+IF(LEFT(D22,1)="L",1,0)</f>
        <v>0</v>
      </c>
      <c r="M22" s="105">
        <f>IF(SUM(I22:L22)=0,"",RANK(H22,H21:H23,0))</f>
      </c>
      <c r="N22" s="35" t="str">
        <f>B22</f>
        <v>松山商業Ａ</v>
      </c>
    </row>
    <row r="23" spans="1:14" ht="21" customHeight="1" thickBot="1">
      <c r="A23" s="106" t="s">
        <v>32</v>
      </c>
      <c r="B23" s="131" t="str">
        <f>IF(F20="","",F20)</f>
        <v>興國</v>
      </c>
      <c r="C23" s="132"/>
      <c r="D23" s="107" t="str">
        <f>IF(LEFT(F21,1)="W","L W/O",IF(LEFT(F21,1)="L","W W/O",IF(F21="-","-",RIGHT(F21,1)&amp;"-"&amp;LEFT(F21,1))))</f>
        <v>-</v>
      </c>
      <c r="E23" s="108" t="str">
        <f>IF(LEFT(F22,1)="W","L W/O",IF(LEFT(F22,1)="L","W W/O",IF(F22="-","-",RIGHT(F22,1)&amp;"-"&amp;LEFT(F22,1))))</f>
        <v>-</v>
      </c>
      <c r="F23" s="109"/>
      <c r="G23" s="110" t="str">
        <f>IF(SUM(I23:J23)=0,"/",K23+I23&amp;"/"&amp;L23+J23)</f>
        <v>/</v>
      </c>
      <c r="H23" s="111">
        <f>IF(SUM(I23:L23)=0,"",K23*2+J23+I23*2)</f>
      </c>
      <c r="I23" s="112">
        <f>IF(LEFT(F23,1)="3",1,0)+IF(LEFT(E23,1)="3",1,0)+IF(LEFT(D23,1)="3",1,0)</f>
        <v>0</v>
      </c>
      <c r="J23" s="113">
        <f>IF(RIGHT(F23,1)="3",1,0)+IF(RIGHT(E23,1)="3",1,0)+IF(RIGHT(D23,1)="3",1,0)</f>
        <v>0</v>
      </c>
      <c r="K23" s="114">
        <f>IF(LEFT(F23,1)="W",1,0)+IF(LEFT(E23,1)="W",1,0)+IF(LEFT(D23,1)="W",1,0)</f>
        <v>0</v>
      </c>
      <c r="L23" s="114">
        <f>IF(LEFT(F23,1)="L",1,0)+IF(LEFT(E23,1)="L",1,0)+IF(LEFT(D23,1)="L",1,0)</f>
        <v>0</v>
      </c>
      <c r="M23" s="115">
        <f>IF(SUM(I23:L23)=0,"",RANK(H23,H21:H23,0))</f>
      </c>
      <c r="N23" s="35" t="str">
        <f>B23</f>
        <v>興國</v>
      </c>
    </row>
    <row r="24" spans="1:14" s="40" customFormat="1" ht="15" customHeight="1" thickBot="1">
      <c r="A24" s="39"/>
      <c r="B24" s="60"/>
      <c r="C24" s="60"/>
      <c r="D24" s="61"/>
      <c r="E24" s="61"/>
      <c r="F24" s="62"/>
      <c r="G24" s="63"/>
      <c r="H24" s="63"/>
      <c r="I24" s="64"/>
      <c r="J24" s="64"/>
      <c r="K24" s="64"/>
      <c r="L24" s="64"/>
      <c r="M24" s="63"/>
      <c r="N24" s="41"/>
    </row>
    <row r="25" spans="1:13" ht="21" customHeight="1" thickBot="1">
      <c r="A25" s="133" t="s">
        <v>20</v>
      </c>
      <c r="B25" s="134"/>
      <c r="C25" s="93" t="s">
        <v>46</v>
      </c>
      <c r="D25" s="94" t="str">
        <f>IF('決勝ﾘｰｸﾞ順位'!B9="","",'決勝ﾘｰｸﾞ順位'!B9)</f>
        <v>和歌山商業</v>
      </c>
      <c r="E25" s="95" t="str">
        <f>IF('決勝ﾘｰｸﾞ順位'!C9="","",'決勝ﾘｰｸﾞ順位'!C9)</f>
        <v>岡山東商</v>
      </c>
      <c r="F25" s="95" t="str">
        <f>IF('決勝ﾘｰｸﾞ順位'!D9="","",'決勝ﾘｰｸﾞ順位'!D9)</f>
        <v>敦賀</v>
      </c>
      <c r="G25" s="97" t="s">
        <v>10</v>
      </c>
      <c r="H25" s="98" t="s">
        <v>11</v>
      </c>
      <c r="I25" s="99" t="s">
        <v>12</v>
      </c>
      <c r="J25" s="100" t="s">
        <v>13</v>
      </c>
      <c r="K25" s="100" t="s">
        <v>14</v>
      </c>
      <c r="L25" s="100" t="s">
        <v>15</v>
      </c>
      <c r="M25" s="101" t="s">
        <v>16</v>
      </c>
    </row>
    <row r="26" spans="1:14" ht="21" customHeight="1">
      <c r="A26" s="102" t="s">
        <v>30</v>
      </c>
      <c r="B26" s="127" t="str">
        <f>IF(D25="","",D25)</f>
        <v>和歌山商業</v>
      </c>
      <c r="C26" s="128"/>
      <c r="D26" s="48"/>
      <c r="E26" s="49" t="s">
        <v>41</v>
      </c>
      <c r="F26" s="49" t="s">
        <v>41</v>
      </c>
      <c r="G26" s="50" t="str">
        <f>IF(SUM(I26:J26)=0,"/",K26+I26&amp;"/"&amp;L26+J26)</f>
        <v>/</v>
      </c>
      <c r="H26" s="51">
        <f>IF(SUM(I26:L26)=0,"",K26*2+J26+I26*2)</f>
      </c>
      <c r="I26" s="52">
        <f>IF(LEFT(F26,1)="3",1,0)+IF(LEFT(E26,1)="3",1,0)+IF(LEFT(D26,1)="3",1,0)</f>
        <v>0</v>
      </c>
      <c r="J26" s="53">
        <f>IF(RIGHT(F26,1)="3",1,0)+IF(RIGHT(E26,1)="3",1,0)+IF(RIGHT(D26,1)="3",1,0)</f>
        <v>0</v>
      </c>
      <c r="K26" s="54">
        <f>IF(LEFT(F26,1)="W",1,0)+IF(LEFT(E26,1)="W",1,0)+IF(LEFT(D26,1)="W",1,0)</f>
        <v>0</v>
      </c>
      <c r="L26" s="54">
        <f>IF(LEFT(F26,1)="L",1,0)+IF(LEFT(E26,1)="L",1,0)+IF(LEFT(D26,1)="L",1,0)</f>
        <v>0</v>
      </c>
      <c r="M26" s="103">
        <f>IF(SUM(I26:L26)=0,"",RANK(H26,H26:H28,0))</f>
      </c>
      <c r="N26" s="35" t="str">
        <f>B26</f>
        <v>和歌山商業</v>
      </c>
    </row>
    <row r="27" spans="1:14" ht="21" customHeight="1">
      <c r="A27" s="104" t="s">
        <v>31</v>
      </c>
      <c r="B27" s="129" t="str">
        <f>IF(E25="","",E25)</f>
        <v>岡山東商</v>
      </c>
      <c r="C27" s="130"/>
      <c r="D27" s="55" t="str">
        <f>IF(LEFT(E26,1)="W","L W/O",IF(LEFT(E26,1)="L","W W/O",IF(E26="-","-",RIGHT(E26,1)&amp;"-"&amp;LEFT(E26,1))))</f>
        <v>-</v>
      </c>
      <c r="E27" s="56"/>
      <c r="F27" s="57" t="s">
        <v>41</v>
      </c>
      <c r="G27" s="58" t="str">
        <f>IF(SUM(I27:J27)=0,"/",K27+I27&amp;"/"&amp;L27+J27)</f>
        <v>/</v>
      </c>
      <c r="H27" s="59">
        <f>IF(SUM(I27:L27)=0,"",K27*2+J27+I27*2)</f>
      </c>
      <c r="I27" s="52">
        <f>IF(LEFT(F27,1)="3",1,0)+IF(LEFT(E27,1)="3",1,0)+IF(LEFT(D27,1)="3",1,0)</f>
        <v>0</v>
      </c>
      <c r="J27" s="53">
        <f>IF(RIGHT(F27,1)="3",1,0)+IF(RIGHT(E27,1)="3",1,0)+IF(RIGHT(D27,1)="3",1,0)</f>
        <v>0</v>
      </c>
      <c r="K27" s="54">
        <f>IF(LEFT(F27,1)="W",1,0)+IF(LEFT(E27,1)="W",1,0)+IF(LEFT(D27,1)="W",1,0)</f>
        <v>0</v>
      </c>
      <c r="L27" s="54">
        <f>IF(LEFT(F27,1)="L",1,0)+IF(LEFT(E27,1)="L",1,0)+IF(LEFT(D27,1)="L",1,0)</f>
        <v>0</v>
      </c>
      <c r="M27" s="105">
        <f>IF(SUM(I27:L27)=0,"",RANK(H27,H26:H28,0))</f>
      </c>
      <c r="N27" s="35" t="str">
        <f>B27</f>
        <v>岡山東商</v>
      </c>
    </row>
    <row r="28" spans="1:14" ht="21" customHeight="1" thickBot="1">
      <c r="A28" s="106" t="s">
        <v>32</v>
      </c>
      <c r="B28" s="131" t="str">
        <f>IF(F25="","",F25)</f>
        <v>敦賀</v>
      </c>
      <c r="C28" s="132"/>
      <c r="D28" s="107" t="str">
        <f>IF(LEFT(F26,1)="W","L W/O",IF(LEFT(F26,1)="L","W W/O",IF(F26="-","-",RIGHT(F26,1)&amp;"-"&amp;LEFT(F26,1))))</f>
        <v>-</v>
      </c>
      <c r="E28" s="108" t="str">
        <f>IF(LEFT(F27,1)="W","L W/O",IF(LEFT(F27,1)="L","W W/O",IF(F27="-","-",RIGHT(F27,1)&amp;"-"&amp;LEFT(F27,1))))</f>
        <v>-</v>
      </c>
      <c r="F28" s="109"/>
      <c r="G28" s="110" t="str">
        <f>IF(SUM(I28:J28)=0,"/",K28+I28&amp;"/"&amp;L28+J28)</f>
        <v>/</v>
      </c>
      <c r="H28" s="111">
        <f>IF(SUM(I28:L28)=0,"",K28*2+J28+I28*2)</f>
      </c>
      <c r="I28" s="112">
        <f>IF(LEFT(F28,1)="3",1,0)+IF(LEFT(E28,1)="3",1,0)+IF(LEFT(D28,1)="3",1,0)</f>
        <v>0</v>
      </c>
      <c r="J28" s="113">
        <f>IF(RIGHT(F28,1)="3",1,0)+IF(RIGHT(E28,1)="3",1,0)+IF(RIGHT(D28,1)="3",1,0)</f>
        <v>0</v>
      </c>
      <c r="K28" s="114">
        <f>IF(LEFT(F28,1)="W",1,0)+IF(LEFT(E28,1)="W",1,0)+IF(LEFT(D28,1)="W",1,0)</f>
        <v>0</v>
      </c>
      <c r="L28" s="114">
        <f>IF(LEFT(F28,1)="L",1,0)+IF(LEFT(E28,1)="L",1,0)+IF(LEFT(D28,1)="L",1,0)</f>
        <v>0</v>
      </c>
      <c r="M28" s="115">
        <f>IF(SUM(I28:L28)=0,"",RANK(H28,H26:H28,0))</f>
      </c>
      <c r="N28" s="35" t="str">
        <f>B28</f>
        <v>敦賀</v>
      </c>
    </row>
    <row r="29" spans="1:14" s="40" customFormat="1" ht="15" customHeight="1" thickBot="1">
      <c r="A29" s="39"/>
      <c r="B29" s="60"/>
      <c r="C29" s="60"/>
      <c r="D29" s="61"/>
      <c r="E29" s="61"/>
      <c r="F29" s="62"/>
      <c r="H29" s="63"/>
      <c r="I29" s="64"/>
      <c r="J29" s="64"/>
      <c r="K29" s="64"/>
      <c r="L29" s="64"/>
      <c r="M29" s="63"/>
      <c r="N29" s="41"/>
    </row>
    <row r="30" spans="1:13" ht="21" customHeight="1" thickBot="1">
      <c r="A30" s="125" t="s">
        <v>50</v>
      </c>
      <c r="B30" s="126"/>
      <c r="C30" s="93" t="s">
        <v>47</v>
      </c>
      <c r="D30" s="94" t="str">
        <f>IF('決勝ﾘｰｸﾞ順位'!B10="","",'決勝ﾘｰｸﾞ順位'!B10)</f>
        <v>倉敷青陵</v>
      </c>
      <c r="E30" s="95" t="str">
        <f>IF('決勝ﾘｰｸﾞ順位'!C9="","",'決勝ﾘｰｸﾞ順位'!C9)</f>
        <v>岡山東商</v>
      </c>
      <c r="F30" s="95" t="str">
        <f>IF('決勝ﾘｰｸﾞ順位'!D9="","",'決勝ﾘｰｸﾞ順位'!D9)</f>
        <v>敦賀</v>
      </c>
      <c r="G30" s="97" t="s">
        <v>10</v>
      </c>
      <c r="H30" s="98" t="s">
        <v>11</v>
      </c>
      <c r="I30" s="99" t="s">
        <v>12</v>
      </c>
      <c r="J30" s="100" t="s">
        <v>13</v>
      </c>
      <c r="K30" s="100" t="s">
        <v>14</v>
      </c>
      <c r="L30" s="100" t="s">
        <v>15</v>
      </c>
      <c r="M30" s="101" t="s">
        <v>16</v>
      </c>
    </row>
    <row r="31" spans="1:14" ht="21" customHeight="1">
      <c r="A31" s="102" t="s">
        <v>21</v>
      </c>
      <c r="B31" s="127" t="str">
        <f>IF(D30="","",D30)</f>
        <v>倉敷青陵</v>
      </c>
      <c r="C31" s="128"/>
      <c r="D31" s="48"/>
      <c r="E31" s="49" t="s">
        <v>41</v>
      </c>
      <c r="F31" s="49" t="s">
        <v>41</v>
      </c>
      <c r="G31" s="50" t="str">
        <f>IF(SUM(I31:J31)=0,"/",K31+I31&amp;"/"&amp;L31+J31)</f>
        <v>/</v>
      </c>
      <c r="H31" s="51">
        <f>IF(SUM(I31:L31)=0,"",K31*2+J31+I31*2)</f>
      </c>
      <c r="I31" s="52">
        <f>IF(LEFT(F31,1)="3",1,0)+IF(LEFT(E31,1)="3",1,0)+IF(LEFT(D31,1)="3",1,0)</f>
        <v>0</v>
      </c>
      <c r="J31" s="53">
        <f>IF(RIGHT(F31,1)="3",1,0)+IF(RIGHT(E31,1)="3",1,0)+IF(RIGHT(D31,1)="3",1,0)</f>
        <v>0</v>
      </c>
      <c r="K31" s="54">
        <f>IF(LEFT(F31,1)="W",1,0)+IF(LEFT(E31,1)="W",1,0)+IF(LEFT(D31,1)="W",1,0)</f>
        <v>0</v>
      </c>
      <c r="L31" s="54">
        <f>IF(LEFT(F31,1)="L",1,0)+IF(LEFT(E31,1)="L",1,0)+IF(LEFT(D31,1)="L",1,0)</f>
        <v>0</v>
      </c>
      <c r="M31" s="103">
        <f>IF(SUM(I31:L31)=0,"",RANK(H31,H31:H33,0))</f>
      </c>
      <c r="N31" s="35" t="str">
        <f>B31</f>
        <v>倉敷青陵</v>
      </c>
    </row>
    <row r="32" spans="1:14" ht="21" customHeight="1">
      <c r="A32" s="104" t="s">
        <v>48</v>
      </c>
      <c r="B32" s="129" t="str">
        <f>IF(E30="","",E30)</f>
        <v>岡山東商</v>
      </c>
      <c r="C32" s="130"/>
      <c r="D32" s="55" t="str">
        <f>IF(LEFT(E31,1)="W","L W/O",IF(LEFT(E31,1)="L","W W/O",IF(E31="-","-",RIGHT(E31,1)&amp;"-"&amp;LEFT(E31,1))))</f>
        <v>-</v>
      </c>
      <c r="E32" s="56"/>
      <c r="F32" s="76" t="s">
        <v>41</v>
      </c>
      <c r="G32" s="58" t="str">
        <f>IF(SUM(I32:J32)=0,"/",K32+I32&amp;"/"&amp;L32+J32)</f>
        <v>/</v>
      </c>
      <c r="H32" s="59">
        <f>IF(SUM(I32:L32)=0,"",K32*2+J32+I32*2)</f>
      </c>
      <c r="I32" s="52">
        <f>IF(LEFT(F32,1)="3",1,0)+IF(LEFT(E32,1)="3",1,0)+IF(LEFT(D32,1)="3",1,0)</f>
        <v>0</v>
      </c>
      <c r="J32" s="53">
        <f>IF(RIGHT(F32,1)="3",1,0)+IF(RIGHT(E32,1)="3",1,0)+IF(RIGHT(D32,1)="3",1,0)</f>
        <v>0</v>
      </c>
      <c r="K32" s="54">
        <f>IF(LEFT(F32,1)="W",1,0)+IF(LEFT(E32,1)="W",1,0)+IF(LEFT(D32,1)="W",1,0)</f>
        <v>0</v>
      </c>
      <c r="L32" s="54">
        <f>IF(LEFT(F32,1)="L",1,0)+IF(LEFT(E32,1)="L",1,0)+IF(LEFT(D32,1)="L",1,0)</f>
        <v>0</v>
      </c>
      <c r="M32" s="105">
        <f>IF(SUM(I32:L32)=0,"",RANK(H32,H31:H33,0))</f>
      </c>
      <c r="N32" s="35" t="str">
        <f>B32</f>
        <v>岡山東商</v>
      </c>
    </row>
    <row r="33" spans="1:14" ht="21" customHeight="1" thickBot="1">
      <c r="A33" s="106" t="s">
        <v>49</v>
      </c>
      <c r="B33" s="131" t="str">
        <f>IF(F30="","",F30)</f>
        <v>敦賀</v>
      </c>
      <c r="C33" s="132"/>
      <c r="D33" s="107" t="str">
        <f>IF(LEFT(F31,1)="W","L W/O",IF(LEFT(F31,1)="L","W W/O",IF(F31="-","-",RIGHT(F31,1)&amp;"-"&amp;LEFT(F31,1))))</f>
        <v>-</v>
      </c>
      <c r="E33" s="116" t="str">
        <f>IF(LEFT(F32,1)="W","L W/O",IF(LEFT(F32,1)="L","W W/O",IF(F32="-","-",RIGHT(F32,1)&amp;"-"&amp;LEFT(F32,1))))</f>
        <v>-</v>
      </c>
      <c r="F33" s="109"/>
      <c r="G33" s="110" t="str">
        <f>IF(SUM(I33:J33)=0,"/",K33+I33&amp;"/"&amp;L33+J33)</f>
        <v>/</v>
      </c>
      <c r="H33" s="111">
        <f>IF(SUM(I33:L33)=0,"",K33*2+J33+I33*2)</f>
      </c>
      <c r="I33" s="112">
        <f>IF(LEFT(F33,1)="3",1,0)+IF(LEFT(E33,1)="3",1,0)+IF(LEFT(D33,1)="3",1,0)</f>
        <v>0</v>
      </c>
      <c r="J33" s="113">
        <f>IF(RIGHT(F33,1)="3",1,0)+IF(RIGHT(E33,1)="3",1,0)+IF(RIGHT(D33,1)="3",1,0)</f>
        <v>0</v>
      </c>
      <c r="K33" s="114">
        <f>IF(LEFT(F33,1)="W",1,0)+IF(LEFT(E33,1)="W",1,0)+IF(LEFT(D33,1)="W",1,0)</f>
        <v>0</v>
      </c>
      <c r="L33" s="114">
        <f>IF(LEFT(F33,1)="L",1,0)+IF(LEFT(E33,1)="L",1,0)+IF(LEFT(D33,1)="L",1,0)</f>
        <v>0</v>
      </c>
      <c r="M33" s="115">
        <f>IF(SUM(I33:L33)=0,"",RANK(H33,H31:H33,0))</f>
      </c>
      <c r="N33" s="35" t="str">
        <f>B33</f>
        <v>敦賀</v>
      </c>
    </row>
    <row r="34" ht="15" customHeight="1">
      <c r="M34" s="77" t="s">
        <v>51</v>
      </c>
    </row>
  </sheetData>
  <sheetProtection/>
  <mergeCells count="27">
    <mergeCell ref="A20:B20"/>
    <mergeCell ref="A3:C3"/>
    <mergeCell ref="A10:B10"/>
    <mergeCell ref="B11:C11"/>
    <mergeCell ref="B18:C18"/>
    <mergeCell ref="B16:C16"/>
    <mergeCell ref="B17:C17"/>
    <mergeCell ref="A15:B15"/>
    <mergeCell ref="B21:C21"/>
    <mergeCell ref="B22:C22"/>
    <mergeCell ref="A1:B1"/>
    <mergeCell ref="C1:D1"/>
    <mergeCell ref="B12:C12"/>
    <mergeCell ref="B13:C13"/>
    <mergeCell ref="B6:C6"/>
    <mergeCell ref="B7:C7"/>
    <mergeCell ref="B8:C8"/>
    <mergeCell ref="A5:B5"/>
    <mergeCell ref="B28:C28"/>
    <mergeCell ref="B26:C26"/>
    <mergeCell ref="B23:C23"/>
    <mergeCell ref="A25:B25"/>
    <mergeCell ref="B27:C27"/>
    <mergeCell ref="A30:B30"/>
    <mergeCell ref="B31:C31"/>
    <mergeCell ref="B32:C32"/>
    <mergeCell ref="B33:C33"/>
  </mergeCells>
  <dataValidations count="1">
    <dataValidation allowBlank="1" showInputMessage="1" showErrorMessage="1" imeMode="off" sqref="E21:F21 F22 E16:F16 F17 E11:F11 F12 E6:F6 E2:E3 F7 E26:F26 F27 E31:F31 F3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125" r:id="rId1"/>
  <headerFooter alignWithMargins="0">
    <oddFooter>&amp;C&amp;"ＭＳ 明朝,標準"－28－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view="pageBreakPreview" zoomScale="60" workbookViewId="0" topLeftCell="A1">
      <selection activeCell="M20" sqref="M20"/>
    </sheetView>
  </sheetViews>
  <sheetFormatPr defaultColWidth="9.00390625" defaultRowHeight="25.5" customHeight="1"/>
  <cols>
    <col min="1" max="2" width="4.625" style="34" customWidth="1"/>
    <col min="3" max="7" width="10.625" style="34" customWidth="1"/>
    <col min="8" max="8" width="5.625" style="34" customWidth="1"/>
    <col min="9" max="9" width="10.625" style="34" hidden="1" customWidth="1"/>
    <col min="10" max="10" width="5.625" style="34" hidden="1" customWidth="1"/>
    <col min="11" max="12" width="7.00390625" style="34" hidden="1" customWidth="1"/>
    <col min="13" max="13" width="5.625" style="34" customWidth="1"/>
    <col min="14" max="14" width="7.125" style="35" customWidth="1"/>
    <col min="15" max="16" width="5.625" style="34" customWidth="1"/>
    <col min="17" max="16384" width="9.00390625" style="34" customWidth="1"/>
  </cols>
  <sheetData>
    <row r="1" spans="1:16" s="1" customFormat="1" ht="21" customHeight="1">
      <c r="A1" s="135" t="s">
        <v>1</v>
      </c>
      <c r="B1" s="135"/>
      <c r="C1" s="135" t="s">
        <v>8</v>
      </c>
      <c r="D1" s="135"/>
      <c r="E1" s="32"/>
      <c r="F1" s="33"/>
      <c r="G1" s="33"/>
      <c r="H1" s="33"/>
      <c r="I1" s="33"/>
      <c r="J1" s="33"/>
      <c r="K1" s="34"/>
      <c r="L1" s="34"/>
      <c r="M1" s="34"/>
      <c r="N1" s="35"/>
      <c r="O1" s="34"/>
      <c r="P1" s="34"/>
    </row>
    <row r="2" spans="1:16" s="1" customFormat="1" ht="15" customHeight="1" thickBot="1">
      <c r="A2" s="31"/>
      <c r="B2" s="31"/>
      <c r="C2" s="31"/>
      <c r="D2" s="31"/>
      <c r="E2" s="36"/>
      <c r="F2" s="37"/>
      <c r="G2" s="33"/>
      <c r="H2" s="33"/>
      <c r="I2" s="33"/>
      <c r="J2" s="33"/>
      <c r="K2" s="34"/>
      <c r="L2" s="34"/>
      <c r="M2" s="34"/>
      <c r="N2" s="35"/>
      <c r="O2" s="34"/>
      <c r="P2" s="34"/>
    </row>
    <row r="3" spans="1:16" s="1" customFormat="1" ht="21" customHeight="1" thickBot="1">
      <c r="A3" s="136" t="s">
        <v>3</v>
      </c>
      <c r="B3" s="137"/>
      <c r="C3" s="138"/>
      <c r="D3" s="31"/>
      <c r="E3" s="36"/>
      <c r="F3" s="38"/>
      <c r="G3" s="39"/>
      <c r="H3" s="39"/>
      <c r="I3" s="39"/>
      <c r="J3" s="39"/>
      <c r="K3" s="40"/>
      <c r="L3" s="40"/>
      <c r="M3" s="40"/>
      <c r="N3" s="41"/>
      <c r="O3" s="40"/>
      <c r="P3" s="34"/>
    </row>
    <row r="4" spans="1:16" s="47" customFormat="1" ht="15" customHeight="1" thickBot="1">
      <c r="A4" s="42"/>
      <c r="B4" s="42"/>
      <c r="C4" s="42"/>
      <c r="D4" s="42"/>
      <c r="E4" s="43"/>
      <c r="F4" s="44"/>
      <c r="G4" s="44"/>
      <c r="H4" s="44"/>
      <c r="I4" s="44"/>
      <c r="J4" s="44"/>
      <c r="K4" s="45"/>
      <c r="L4" s="45"/>
      <c r="M4" s="45"/>
      <c r="N4" s="46"/>
      <c r="O4" s="45"/>
      <c r="P4" s="45"/>
    </row>
    <row r="5" spans="1:13" ht="21" customHeight="1" thickBot="1">
      <c r="A5" s="133" t="s">
        <v>9</v>
      </c>
      <c r="B5" s="134"/>
      <c r="C5" s="93" t="s">
        <v>64</v>
      </c>
      <c r="D5" s="94" t="str">
        <f>IF('決勝ﾘｰｸﾞ順位'!E5="","",'決勝ﾘｰｸﾞ順位'!E5)</f>
        <v>大商学園</v>
      </c>
      <c r="E5" s="95" t="str">
        <f>IF('決勝ﾘｰｸﾞ順位'!F5="","",'決勝ﾘｰｸﾞ順位'!F5)</f>
        <v>岡山工業</v>
      </c>
      <c r="F5" s="95" t="str">
        <f>IF('決勝ﾘｰｸﾞ順位'!G5="","",'決勝ﾘｰｸﾞ順位'!G5)</f>
        <v>鳥取敬愛Ａ</v>
      </c>
      <c r="G5" s="97" t="s">
        <v>10</v>
      </c>
      <c r="H5" s="98" t="s">
        <v>11</v>
      </c>
      <c r="I5" s="99" t="s">
        <v>12</v>
      </c>
      <c r="J5" s="100" t="s">
        <v>13</v>
      </c>
      <c r="K5" s="100" t="s">
        <v>14</v>
      </c>
      <c r="L5" s="100" t="s">
        <v>15</v>
      </c>
      <c r="M5" s="101" t="s">
        <v>16</v>
      </c>
    </row>
    <row r="6" spans="1:14" ht="21" customHeight="1">
      <c r="A6" s="102" t="s">
        <v>52</v>
      </c>
      <c r="B6" s="127" t="str">
        <f>IF(D5="","",D5)</f>
        <v>大商学園</v>
      </c>
      <c r="C6" s="128"/>
      <c r="D6" s="48"/>
      <c r="E6" s="49" t="s">
        <v>53</v>
      </c>
      <c r="F6" s="49" t="s">
        <v>53</v>
      </c>
      <c r="G6" s="50" t="str">
        <f>IF(SUM(I6:J6)=0,"/",K6+I6&amp;"/"&amp;L6+J6)</f>
        <v>/</v>
      </c>
      <c r="H6" s="51">
        <f>IF(SUM(I6:L6)=0,"",K6*2+J6+I6*2)</f>
      </c>
      <c r="I6" s="52">
        <f>IF(LEFT(F6,1)="3",1,0)+IF(LEFT(E6,1)="3",1,0)+IF(LEFT(D6,1)="3",1,0)</f>
        <v>0</v>
      </c>
      <c r="J6" s="53">
        <f>IF(RIGHT(F6,1)="3",1,0)+IF(RIGHT(E6,1)="3",1,0)+IF(RIGHT(D6,1)="3",1,0)</f>
        <v>0</v>
      </c>
      <c r="K6" s="54">
        <f>IF(LEFT(F6,1)="W",1,0)+IF(LEFT(E6,1)="W",1,0)+IF(LEFT(D6,1)="W",1,0)</f>
        <v>0</v>
      </c>
      <c r="L6" s="54">
        <f>IF(LEFT(F6,1)="L",1,0)+IF(LEFT(E6,1)="L",1,0)+IF(LEFT(D6,1)="L",1,0)</f>
        <v>0</v>
      </c>
      <c r="M6" s="103">
        <f>IF(SUM(I6:L6)=0,"",RANK(H6,H6:H8,0))</f>
      </c>
      <c r="N6" s="35" t="str">
        <f>B6</f>
        <v>大商学園</v>
      </c>
    </row>
    <row r="7" spans="1:14" ht="21" customHeight="1">
      <c r="A7" s="104" t="s">
        <v>54</v>
      </c>
      <c r="B7" s="129" t="str">
        <f>IF(E5="","",E5)</f>
        <v>岡山工業</v>
      </c>
      <c r="C7" s="130"/>
      <c r="D7" s="55" t="str">
        <f>IF(LEFT(E6,1)="W","L W/O",IF(LEFT(E6,1)="L","W W/O",IF(E6="-","-",RIGHT(E6,1)&amp;"-"&amp;LEFT(E6,1))))</f>
        <v>-</v>
      </c>
      <c r="E7" s="56"/>
      <c r="F7" s="57" t="s">
        <v>53</v>
      </c>
      <c r="G7" s="58" t="str">
        <f>IF(SUM(I7:J7)=0,"/",K7+I7&amp;"/"&amp;L7+J7)</f>
        <v>/</v>
      </c>
      <c r="H7" s="59">
        <f>IF(SUM(I7:L7)=0,"",K7*2+J7+I7*2)</f>
      </c>
      <c r="I7" s="52">
        <f>IF(LEFT(F7,1)="3",1,0)+IF(LEFT(E7,1)="3",1,0)+IF(LEFT(D7,1)="3",1,0)</f>
        <v>0</v>
      </c>
      <c r="J7" s="53">
        <f>IF(RIGHT(F7,1)="3",1,0)+IF(RIGHT(E7,1)="3",1,0)+IF(RIGHT(D7,1)="3",1,0)</f>
        <v>0</v>
      </c>
      <c r="K7" s="54">
        <f>IF(LEFT(F7,1)="W",1,0)+IF(LEFT(E7,1)="W",1,0)+IF(LEFT(D7,1)="W",1,0)</f>
        <v>0</v>
      </c>
      <c r="L7" s="54">
        <f>IF(LEFT(F7,1)="L",1,0)+IF(LEFT(E7,1)="L",1,0)+IF(LEFT(D7,1)="L",1,0)</f>
        <v>0</v>
      </c>
      <c r="M7" s="105">
        <f>IF(SUM(I7:L7)=0,"",RANK(H7,H6:H8,0))</f>
      </c>
      <c r="N7" s="35" t="str">
        <f>B7</f>
        <v>岡山工業</v>
      </c>
    </row>
    <row r="8" spans="1:14" ht="21" customHeight="1" thickBot="1">
      <c r="A8" s="106" t="s">
        <v>55</v>
      </c>
      <c r="B8" s="131" t="str">
        <f>IF(F5="","",F5)</f>
        <v>鳥取敬愛Ａ</v>
      </c>
      <c r="C8" s="132"/>
      <c r="D8" s="107" t="str">
        <f>IF(LEFT(F6,1)="W","L W/O",IF(LEFT(F6,1)="L","W W/O",IF(F6="-","-",RIGHT(F6,1)&amp;"-"&amp;LEFT(F6,1))))</f>
        <v>-</v>
      </c>
      <c r="E8" s="108" t="str">
        <f>IF(LEFT(F7,1)="W","L W/O",IF(LEFT(F7,1)="L","W W/O",IF(F7="-","-",RIGHT(F7,1)&amp;"-"&amp;LEFT(F7,1))))</f>
        <v>-</v>
      </c>
      <c r="F8" s="109"/>
      <c r="G8" s="110" t="str">
        <f>IF(SUM(I8:J8)=0,"/",K8+I8&amp;"/"&amp;L8+J8)</f>
        <v>/</v>
      </c>
      <c r="H8" s="111">
        <f>IF(SUM(I8:L8)=0,"",K8*2+J8+I8*2)</f>
      </c>
      <c r="I8" s="112">
        <f>IF(LEFT(F8,1)="3",1,0)+IF(LEFT(E8,1)="3",1,0)+IF(LEFT(D8,1)="3",1,0)</f>
        <v>0</v>
      </c>
      <c r="J8" s="113">
        <f>IF(RIGHT(F8,1)="3",1,0)+IF(RIGHT(E8,1)="3",1,0)+IF(RIGHT(D8,1)="3",1,0)</f>
        <v>0</v>
      </c>
      <c r="K8" s="114">
        <f>IF(LEFT(F8,1)="W",1,0)+IF(LEFT(E8,1)="W",1,0)+IF(LEFT(D8,1)="W",1,0)</f>
        <v>0</v>
      </c>
      <c r="L8" s="114">
        <f>IF(LEFT(F8,1)="L",1,0)+IF(LEFT(E8,1)="L",1,0)+IF(LEFT(D8,1)="L",1,0)</f>
        <v>0</v>
      </c>
      <c r="M8" s="115">
        <f>IF(SUM(I8:L8)=0,"",RANK(H8,H6:H8,0))</f>
      </c>
      <c r="N8" s="35" t="str">
        <f>B8</f>
        <v>鳥取敬愛Ａ</v>
      </c>
    </row>
    <row r="9" spans="1:14" s="40" customFormat="1" ht="15" customHeight="1" thickBot="1">
      <c r="A9" s="39"/>
      <c r="B9" s="60"/>
      <c r="C9" s="60"/>
      <c r="D9" s="61"/>
      <c r="E9" s="61"/>
      <c r="F9" s="62"/>
      <c r="G9" s="63"/>
      <c r="H9" s="63"/>
      <c r="I9" s="64"/>
      <c r="J9" s="64"/>
      <c r="K9" s="64"/>
      <c r="L9" s="64"/>
      <c r="M9" s="63"/>
      <c r="N9" s="41"/>
    </row>
    <row r="10" spans="1:13" ht="21" customHeight="1" thickBot="1">
      <c r="A10" s="133" t="s">
        <v>17</v>
      </c>
      <c r="B10" s="134"/>
      <c r="C10" s="93" t="s">
        <v>65</v>
      </c>
      <c r="D10" s="94" t="str">
        <f>IF('決勝ﾘｰｸﾞ順位'!E6="","",'決勝ﾘｰｸﾞ順位'!E6)</f>
        <v>航空石川</v>
      </c>
      <c r="E10" s="95" t="str">
        <f>IF('決勝ﾘｰｸﾞ順位'!F6="","",'決勝ﾘｰｸﾞ順位'!F6)</f>
        <v>金光学園Ａ</v>
      </c>
      <c r="F10" s="95" t="str">
        <f>IF('決勝ﾘｰｸﾞ順位'!G6="","",'決勝ﾘｰｸﾞ順位'!G6)</f>
        <v>常翔学園Ａ</v>
      </c>
      <c r="G10" s="97" t="s">
        <v>10</v>
      </c>
      <c r="H10" s="98" t="s">
        <v>11</v>
      </c>
      <c r="I10" s="99" t="s">
        <v>12</v>
      </c>
      <c r="J10" s="100" t="s">
        <v>13</v>
      </c>
      <c r="K10" s="100" t="s">
        <v>14</v>
      </c>
      <c r="L10" s="100" t="s">
        <v>15</v>
      </c>
      <c r="M10" s="101" t="s">
        <v>16</v>
      </c>
    </row>
    <row r="11" spans="1:14" ht="21" customHeight="1">
      <c r="A11" s="102" t="s">
        <v>52</v>
      </c>
      <c r="B11" s="127" t="str">
        <f>IF(D10="","",D10)</f>
        <v>航空石川</v>
      </c>
      <c r="C11" s="128"/>
      <c r="D11" s="48"/>
      <c r="E11" s="49" t="s">
        <v>53</v>
      </c>
      <c r="F11" s="49" t="s">
        <v>53</v>
      </c>
      <c r="G11" s="50" t="str">
        <f>IF(SUM(I11:J11)=0,"/",K11+I11&amp;"/"&amp;L11+J11)</f>
        <v>/</v>
      </c>
      <c r="H11" s="51">
        <f>IF(SUM(I11:L11)=0,"",K11*2+J11+I11*2)</f>
      </c>
      <c r="I11" s="52">
        <f>IF(LEFT(F11,1)="3",1,0)+IF(LEFT(E11,1)="3",1,0)+IF(LEFT(D11,1)="3",1,0)</f>
        <v>0</v>
      </c>
      <c r="J11" s="53">
        <f>IF(RIGHT(F11,1)="3",1,0)+IF(RIGHT(E11,1)="3",1,0)+IF(RIGHT(D11,1)="3",1,0)</f>
        <v>0</v>
      </c>
      <c r="K11" s="54">
        <f>IF(LEFT(F11,1)="W",1,0)+IF(LEFT(E11,1)="W",1,0)+IF(LEFT(D11,1)="W",1,0)</f>
        <v>0</v>
      </c>
      <c r="L11" s="54">
        <f>IF(LEFT(F11,1)="L",1,0)+IF(LEFT(E11,1)="L",1,0)+IF(LEFT(D11,1)="L",1,0)</f>
        <v>0</v>
      </c>
      <c r="M11" s="103">
        <f>IF(SUM(I11:L11)=0,"",RANK(H11,H11:H13,0))</f>
      </c>
      <c r="N11" s="35" t="str">
        <f>B11</f>
        <v>航空石川</v>
      </c>
    </row>
    <row r="12" spans="1:14" ht="21" customHeight="1">
      <c r="A12" s="104" t="s">
        <v>54</v>
      </c>
      <c r="B12" s="129" t="str">
        <f>IF(E10="","",E10)</f>
        <v>金光学園Ａ</v>
      </c>
      <c r="C12" s="130"/>
      <c r="D12" s="55" t="str">
        <f>IF(LEFT(E11,1)="W","L W/O",IF(LEFT(E11,1)="L","W W/O",IF(E11="-","-",RIGHT(E11,1)&amp;"-"&amp;LEFT(E11,1))))</f>
        <v>-</v>
      </c>
      <c r="E12" s="56"/>
      <c r="F12" s="57" t="s">
        <v>53</v>
      </c>
      <c r="G12" s="50" t="str">
        <f>IF(SUM(I12:J12)=0,"/",K12+I12&amp;"/"&amp;L12+J12)</f>
        <v>/</v>
      </c>
      <c r="H12" s="59">
        <f>IF(SUM(I12:L12)=0,"",K12*2+J12+I12*2)</f>
      </c>
      <c r="I12" s="52">
        <f>IF(LEFT(F12,1)="3",1,0)+IF(LEFT(E12,1)="3",1,0)+IF(LEFT(D12,1)="3",1,0)</f>
        <v>0</v>
      </c>
      <c r="J12" s="53">
        <f>IF(RIGHT(F12,1)="3",1,0)+IF(RIGHT(E12,1)="3",1,0)+IF(RIGHT(D12,1)="3",1,0)</f>
        <v>0</v>
      </c>
      <c r="K12" s="54">
        <f>IF(LEFT(F12,1)="W",1,0)+IF(LEFT(E12,1)="W",1,0)+IF(LEFT(D12,1)="W",1,0)</f>
        <v>0</v>
      </c>
      <c r="L12" s="54">
        <f>IF(LEFT(F12,1)="L",1,0)+IF(LEFT(E12,1)="L",1,0)+IF(LEFT(D12,1)="L",1,0)</f>
        <v>0</v>
      </c>
      <c r="M12" s="105">
        <f>IF(SUM(I12:L12)=0,"",RANK(H12,H11:H13,0))</f>
      </c>
      <c r="N12" s="35" t="str">
        <f>B12</f>
        <v>金光学園Ａ</v>
      </c>
    </row>
    <row r="13" spans="1:14" ht="21" customHeight="1" thickBot="1">
      <c r="A13" s="106" t="s">
        <v>55</v>
      </c>
      <c r="B13" s="131" t="str">
        <f>IF(F10="","",F10)</f>
        <v>常翔学園Ａ</v>
      </c>
      <c r="C13" s="132"/>
      <c r="D13" s="107" t="str">
        <f>IF(LEFT(F11,1)="W","L W/O",IF(LEFT(F11,1)="L","W W/O",IF(F11="-","-",RIGHT(F11,1)&amp;"-"&amp;LEFT(F11,1))))</f>
        <v>-</v>
      </c>
      <c r="E13" s="108" t="str">
        <f>IF(LEFT(F12,1)="W","L W/O",IF(LEFT(F12,1)="L","W W/O",IF(F12="-","-",RIGHT(F12,1)&amp;"-"&amp;LEFT(F12,1))))</f>
        <v>-</v>
      </c>
      <c r="F13" s="109"/>
      <c r="G13" s="110" t="str">
        <f>IF(SUM(I13:J13)=0,"/",K13+I13&amp;"/"&amp;L13+J13)</f>
        <v>/</v>
      </c>
      <c r="H13" s="111">
        <f>IF(SUM(I13:L13)=0,"",K13*2+J13+I13*2)</f>
      </c>
      <c r="I13" s="112">
        <f>IF(LEFT(F13,1)="3",1,0)+IF(LEFT(E13,1)="3",1,0)+IF(LEFT(D13,1)="3",1,0)</f>
        <v>0</v>
      </c>
      <c r="J13" s="113">
        <f>IF(RIGHT(F13,1)="3",1,0)+IF(RIGHT(E13,1)="3",1,0)+IF(RIGHT(D13,1)="3",1,0)</f>
        <v>0</v>
      </c>
      <c r="K13" s="114">
        <f>IF(LEFT(F13,1)="W",1,0)+IF(LEFT(E13,1)="W",1,0)+IF(LEFT(D13,1)="W",1,0)</f>
        <v>0</v>
      </c>
      <c r="L13" s="114">
        <f>IF(LEFT(F13,1)="L",1,0)+IF(LEFT(E13,1)="L",1,0)+IF(LEFT(D13,1)="L",1,0)</f>
        <v>0</v>
      </c>
      <c r="M13" s="115">
        <f>IF(SUM(I13:L13)=0,"",RANK(H13,H11:H13,0))</f>
      </c>
      <c r="N13" s="35" t="str">
        <f>B13</f>
        <v>常翔学園Ａ</v>
      </c>
    </row>
    <row r="14" spans="1:14" s="40" customFormat="1" ht="15" customHeight="1" thickBot="1">
      <c r="A14" s="39"/>
      <c r="B14" s="60"/>
      <c r="C14" s="60"/>
      <c r="D14" s="61"/>
      <c r="E14" s="61"/>
      <c r="F14" s="62"/>
      <c r="G14" s="63"/>
      <c r="H14" s="63"/>
      <c r="I14" s="64"/>
      <c r="J14" s="64"/>
      <c r="K14" s="64"/>
      <c r="L14" s="64"/>
      <c r="M14" s="63"/>
      <c r="N14" s="41"/>
    </row>
    <row r="15" spans="1:13" ht="21" customHeight="1" thickBot="1">
      <c r="A15" s="133" t="s">
        <v>18</v>
      </c>
      <c r="B15" s="134"/>
      <c r="C15" s="93" t="s">
        <v>66</v>
      </c>
      <c r="D15" s="94" t="str">
        <f>IF('決勝ﾘｰｸﾞ順位'!E7="","",'決勝ﾘｰｸﾞ順位'!E7)</f>
        <v>近江兄弟社</v>
      </c>
      <c r="E15" s="95" t="str">
        <f>IF('決勝ﾘｰｸﾞ順位'!F7="","",'決勝ﾘｰｸﾞ順位'!F7)</f>
        <v>鳥取敬愛Ｂ</v>
      </c>
      <c r="F15" s="95" t="str">
        <f>IF('決勝ﾘｰｸﾞ順位'!G7="","",'決勝ﾘｰｸﾞ順位'!G7)</f>
        <v>佐賀商業Ａ</v>
      </c>
      <c r="G15" s="97" t="s">
        <v>10</v>
      </c>
      <c r="H15" s="98" t="s">
        <v>11</v>
      </c>
      <c r="I15" s="99" t="s">
        <v>12</v>
      </c>
      <c r="J15" s="100" t="s">
        <v>13</v>
      </c>
      <c r="K15" s="100" t="s">
        <v>14</v>
      </c>
      <c r="L15" s="100" t="s">
        <v>15</v>
      </c>
      <c r="M15" s="101" t="s">
        <v>16</v>
      </c>
    </row>
    <row r="16" spans="1:14" ht="21" customHeight="1">
      <c r="A16" s="102" t="s">
        <v>52</v>
      </c>
      <c r="B16" s="127" t="str">
        <f>IF(D15="","",D15)</f>
        <v>近江兄弟社</v>
      </c>
      <c r="C16" s="128"/>
      <c r="D16" s="48"/>
      <c r="E16" s="49" t="s">
        <v>53</v>
      </c>
      <c r="F16" s="49" t="s">
        <v>53</v>
      </c>
      <c r="G16" s="50" t="str">
        <f>IF(SUM(I16:J16)=0,"/",K16+I16&amp;"/"&amp;L16+J16)</f>
        <v>/</v>
      </c>
      <c r="H16" s="51">
        <f>IF(SUM(I16:L16)=0,"",K16*2+J16+I16*2)</f>
      </c>
      <c r="I16" s="52">
        <f>IF(LEFT(F16,1)="3",1,0)+IF(LEFT(E16,1)="3",1,0)+IF(LEFT(D16,1)="3",1,0)</f>
        <v>0</v>
      </c>
      <c r="J16" s="53">
        <f>IF(RIGHT(F16,1)="3",1,0)+IF(RIGHT(E16,1)="3",1,0)+IF(RIGHT(D16,1)="3",1,0)</f>
        <v>0</v>
      </c>
      <c r="K16" s="54">
        <f>IF(LEFT(F16,1)="W",1,0)+IF(LEFT(E16,1)="W",1,0)+IF(LEFT(D16,1)="W",1,0)</f>
        <v>0</v>
      </c>
      <c r="L16" s="54">
        <f>IF(LEFT(F16,1)="L",1,0)+IF(LEFT(E16,1)="L",1,0)+IF(LEFT(D16,1)="L",1,0)</f>
        <v>0</v>
      </c>
      <c r="M16" s="103">
        <f>IF(SUM(I16:L16)=0,"",RANK(H16,H16:H18,0))</f>
      </c>
      <c r="N16" s="35" t="str">
        <f>B16</f>
        <v>近江兄弟社</v>
      </c>
    </row>
    <row r="17" spans="1:14" ht="21" customHeight="1">
      <c r="A17" s="104" t="s">
        <v>54</v>
      </c>
      <c r="B17" s="129" t="str">
        <f>IF(E15="","",E15)</f>
        <v>鳥取敬愛Ｂ</v>
      </c>
      <c r="C17" s="130"/>
      <c r="D17" s="55" t="str">
        <f>IF(LEFT(E16,1)="W","L W/O",IF(LEFT(E16,1)="L","W W/O",IF(E16="-","-",RIGHT(E16,1)&amp;"-"&amp;LEFT(E16,1))))</f>
        <v>-</v>
      </c>
      <c r="E17" s="56"/>
      <c r="F17" s="57" t="s">
        <v>53</v>
      </c>
      <c r="G17" s="58" t="str">
        <f>IF(SUM(I17:J17)=0,"/",K17+I17&amp;"/"&amp;L17+J17)</f>
        <v>/</v>
      </c>
      <c r="H17" s="59">
        <f>IF(SUM(I17:L17)=0,"",K17*2+J17+I17*2)</f>
      </c>
      <c r="I17" s="52">
        <f>IF(LEFT(F17,1)="3",1,0)+IF(LEFT(E17,1)="3",1,0)+IF(LEFT(D17,1)="3",1,0)</f>
        <v>0</v>
      </c>
      <c r="J17" s="53">
        <f>IF(RIGHT(F17,1)="3",1,0)+IF(RIGHT(E17,1)="3",1,0)+IF(RIGHT(D17,1)="3",1,0)</f>
        <v>0</v>
      </c>
      <c r="K17" s="54">
        <f>IF(LEFT(F17,1)="W",1,0)+IF(LEFT(E17,1)="W",1,0)+IF(LEFT(D17,1)="W",1,0)</f>
        <v>0</v>
      </c>
      <c r="L17" s="54">
        <f>IF(LEFT(F17,1)="L",1,0)+IF(LEFT(E17,1)="L",1,0)+IF(LEFT(D17,1)="L",1,0)</f>
        <v>0</v>
      </c>
      <c r="M17" s="105">
        <f>IF(SUM(I17:L17)=0,"",RANK(H17,H16:H18,0))</f>
      </c>
      <c r="N17" s="35" t="str">
        <f>B17</f>
        <v>鳥取敬愛Ｂ</v>
      </c>
    </row>
    <row r="18" spans="1:14" ht="21" customHeight="1" thickBot="1">
      <c r="A18" s="106" t="s">
        <v>55</v>
      </c>
      <c r="B18" s="131" t="str">
        <f>IF(F15="","",F15)</f>
        <v>佐賀商業Ａ</v>
      </c>
      <c r="C18" s="132"/>
      <c r="D18" s="107" t="str">
        <f>IF(LEFT(F16,1)="W","L W/O",IF(LEFT(F16,1)="L","W W/O",IF(F16="-","-",RIGHT(F16,1)&amp;"-"&amp;LEFT(F16,1))))</f>
        <v>-</v>
      </c>
      <c r="E18" s="108" t="str">
        <f>IF(LEFT(F17,1)="W","L W/O",IF(LEFT(F17,1)="L","W W/O",IF(F17="-","-",RIGHT(F17,1)&amp;"-"&amp;LEFT(F17,1))))</f>
        <v>-</v>
      </c>
      <c r="F18" s="109"/>
      <c r="G18" s="110" t="str">
        <f>IF(SUM(I18:J18)=0,"/",K18+I18&amp;"/"&amp;L18+J18)</f>
        <v>/</v>
      </c>
      <c r="H18" s="111">
        <f>IF(SUM(I18:L18)=0,"",K18*2+J18+I18*2)</f>
      </c>
      <c r="I18" s="112">
        <f>IF(LEFT(F18,1)="3",1,0)+IF(LEFT(E18,1)="3",1,0)+IF(LEFT(D18,1)="3",1,0)</f>
        <v>0</v>
      </c>
      <c r="J18" s="113">
        <f>IF(RIGHT(F18,1)="3",1,0)+IF(RIGHT(E18,1)="3",1,0)+IF(RIGHT(D18,1)="3",1,0)</f>
        <v>0</v>
      </c>
      <c r="K18" s="114">
        <f>IF(LEFT(F18,1)="W",1,0)+IF(LEFT(E18,1)="W",1,0)+IF(LEFT(D18,1)="W",1,0)</f>
        <v>0</v>
      </c>
      <c r="L18" s="114">
        <f>IF(LEFT(F18,1)="L",1,0)+IF(LEFT(E18,1)="L",1,0)+IF(LEFT(D18,1)="L",1,0)</f>
        <v>0</v>
      </c>
      <c r="M18" s="115">
        <f>IF(SUM(I18:L18)=0,"",RANK(H18,H16:H18,0))</f>
      </c>
      <c r="N18" s="35" t="str">
        <f>B18</f>
        <v>佐賀商業Ａ</v>
      </c>
    </row>
    <row r="19" spans="1:14" s="40" customFormat="1" ht="15" customHeight="1" thickBot="1">
      <c r="A19" s="39"/>
      <c r="B19" s="60"/>
      <c r="C19" s="60"/>
      <c r="D19" s="61"/>
      <c r="E19" s="61"/>
      <c r="F19" s="62"/>
      <c r="G19" s="63"/>
      <c r="H19" s="63"/>
      <c r="I19" s="64"/>
      <c r="J19" s="64"/>
      <c r="K19" s="64"/>
      <c r="L19" s="64"/>
      <c r="M19" s="63"/>
      <c r="N19" s="41"/>
    </row>
    <row r="20" spans="1:13" ht="21" customHeight="1" thickBot="1">
      <c r="A20" s="133" t="s">
        <v>19</v>
      </c>
      <c r="B20" s="134"/>
      <c r="C20" s="93" t="s">
        <v>67</v>
      </c>
      <c r="D20" s="94" t="str">
        <f>IF('決勝ﾘｰｸﾞ順位'!E8="","",'決勝ﾘｰｸﾞ順位'!E8)</f>
        <v>川之石</v>
      </c>
      <c r="E20" s="95" t="str">
        <f>IF('決勝ﾘｰｸﾞ順位'!F8="","",'決勝ﾘｰｸﾞ順位'!F8)</f>
        <v>近大和歌山</v>
      </c>
      <c r="F20" s="95" t="str">
        <f>IF('決勝ﾘｰｸﾞ順位'!G8="","",'決勝ﾘｰｸﾞ順位'!G8)</f>
        <v>岡山操山</v>
      </c>
      <c r="G20" s="97" t="s">
        <v>10</v>
      </c>
      <c r="H20" s="98" t="s">
        <v>11</v>
      </c>
      <c r="I20" s="99" t="s">
        <v>12</v>
      </c>
      <c r="J20" s="100" t="s">
        <v>13</v>
      </c>
      <c r="K20" s="100" t="s">
        <v>14</v>
      </c>
      <c r="L20" s="100" t="s">
        <v>15</v>
      </c>
      <c r="M20" s="101" t="s">
        <v>16</v>
      </c>
    </row>
    <row r="21" spans="1:14" ht="21" customHeight="1">
      <c r="A21" s="102" t="s">
        <v>52</v>
      </c>
      <c r="B21" s="127" t="str">
        <f>IF(D20="","",D20)</f>
        <v>川之石</v>
      </c>
      <c r="C21" s="128"/>
      <c r="D21" s="48"/>
      <c r="E21" s="49" t="s">
        <v>53</v>
      </c>
      <c r="F21" s="49" t="s">
        <v>53</v>
      </c>
      <c r="G21" s="50" t="str">
        <f>IF(SUM(I21:J21)=0,"/",K21+I21&amp;"/"&amp;L21+J21)</f>
        <v>/</v>
      </c>
      <c r="H21" s="51">
        <f>IF(SUM(I21:L21)=0,"",K21*2+J21+I21*2)</f>
      </c>
      <c r="I21" s="52">
        <f>IF(LEFT(F21,1)="3",1,0)+IF(LEFT(E21,1)="3",1,0)+IF(LEFT(D21,1)="3",1,0)</f>
        <v>0</v>
      </c>
      <c r="J21" s="53">
        <f>IF(RIGHT(F21,1)="3",1,0)+IF(RIGHT(E21,1)="3",1,0)+IF(RIGHT(D21,1)="3",1,0)</f>
        <v>0</v>
      </c>
      <c r="K21" s="54">
        <f>IF(LEFT(F21,1)="W",1,0)+IF(LEFT(E21,1)="W",1,0)+IF(LEFT(D21,1)="W",1,0)</f>
        <v>0</v>
      </c>
      <c r="L21" s="54">
        <f>IF(LEFT(F21,1)="L",1,0)+IF(LEFT(E21,1)="L",1,0)+IF(LEFT(D21,1)="L",1,0)</f>
        <v>0</v>
      </c>
      <c r="M21" s="103">
        <f>IF(SUM(I21:L21)=0,"",RANK(H21,H21:H23,0))</f>
      </c>
      <c r="N21" s="35" t="str">
        <f>B21</f>
        <v>川之石</v>
      </c>
    </row>
    <row r="22" spans="1:14" ht="21" customHeight="1">
      <c r="A22" s="104" t="s">
        <v>54</v>
      </c>
      <c r="B22" s="129" t="str">
        <f>IF(E20="","",E20)</f>
        <v>近大和歌山</v>
      </c>
      <c r="C22" s="130"/>
      <c r="D22" s="55" t="str">
        <f>IF(LEFT(E21,1)="W","L W/O",IF(LEFT(E21,1)="L","W W/O",IF(E21="-","-",RIGHT(E21,1)&amp;"-"&amp;LEFT(E21,1))))</f>
        <v>-</v>
      </c>
      <c r="E22" s="56"/>
      <c r="F22" s="57" t="s">
        <v>53</v>
      </c>
      <c r="G22" s="58" t="str">
        <f>IF(SUM(I22:J22)=0,"/",K22+I22&amp;"/"&amp;L22+J22)</f>
        <v>/</v>
      </c>
      <c r="H22" s="59">
        <f>IF(SUM(I22:L22)=0,"",K22*2+J22+I22*2)</f>
      </c>
      <c r="I22" s="52">
        <f>IF(LEFT(F22,1)="3",1,0)+IF(LEFT(E22,1)="3",1,0)+IF(LEFT(D22,1)="3",1,0)</f>
        <v>0</v>
      </c>
      <c r="J22" s="53">
        <f>IF(RIGHT(F22,1)="3",1,0)+IF(RIGHT(E22,1)="3",1,0)+IF(RIGHT(D22,1)="3",1,0)</f>
        <v>0</v>
      </c>
      <c r="K22" s="54">
        <f>IF(LEFT(F22,1)="W",1,0)+IF(LEFT(E22,1)="W",1,0)+IF(LEFT(D22,1)="W",1,0)</f>
        <v>0</v>
      </c>
      <c r="L22" s="54">
        <f>IF(LEFT(F22,1)="L",1,0)+IF(LEFT(E22,1)="L",1,0)+IF(LEFT(D22,1)="L",1,0)</f>
        <v>0</v>
      </c>
      <c r="M22" s="105">
        <f>IF(SUM(I22:L22)=0,"",RANK(H22,H21:H23,0))</f>
      </c>
      <c r="N22" s="35" t="str">
        <f>B22</f>
        <v>近大和歌山</v>
      </c>
    </row>
    <row r="23" spans="1:14" ht="21" customHeight="1" thickBot="1">
      <c r="A23" s="106" t="s">
        <v>55</v>
      </c>
      <c r="B23" s="131" t="str">
        <f>IF(F20="","",F20)</f>
        <v>岡山操山</v>
      </c>
      <c r="C23" s="132"/>
      <c r="D23" s="107" t="str">
        <f>IF(LEFT(F21,1)="W","L W/O",IF(LEFT(F21,1)="L","W W/O",IF(F21="-","-",RIGHT(F21,1)&amp;"-"&amp;LEFT(F21,1))))</f>
        <v>-</v>
      </c>
      <c r="E23" s="108" t="str">
        <f>IF(LEFT(F22,1)="W","L W/O",IF(LEFT(F22,1)="L","W W/O",IF(F22="-","-",RIGHT(F22,1)&amp;"-"&amp;LEFT(F22,1))))</f>
        <v>-</v>
      </c>
      <c r="F23" s="109"/>
      <c r="G23" s="110" t="str">
        <f>IF(SUM(I23:J23)=0,"/",K23+I23&amp;"/"&amp;L23+J23)</f>
        <v>/</v>
      </c>
      <c r="H23" s="111">
        <f>IF(SUM(I23:L23)=0,"",K23*2+J23+I23*2)</f>
      </c>
      <c r="I23" s="112">
        <f>IF(LEFT(F23,1)="3",1,0)+IF(LEFT(E23,1)="3",1,0)+IF(LEFT(D23,1)="3",1,0)</f>
        <v>0</v>
      </c>
      <c r="J23" s="113">
        <f>IF(RIGHT(F23,1)="3",1,0)+IF(RIGHT(E23,1)="3",1,0)+IF(RIGHT(D23,1)="3",1,0)</f>
        <v>0</v>
      </c>
      <c r="K23" s="114">
        <f>IF(LEFT(F23,1)="W",1,0)+IF(LEFT(E23,1)="W",1,0)+IF(LEFT(D23,1)="W",1,0)</f>
        <v>0</v>
      </c>
      <c r="L23" s="114">
        <f>IF(LEFT(F23,1)="L",1,0)+IF(LEFT(E23,1)="L",1,0)+IF(LEFT(D23,1)="L",1,0)</f>
        <v>0</v>
      </c>
      <c r="M23" s="115">
        <f>IF(SUM(I23:L23)=0,"",RANK(H23,H21:H23,0))</f>
      </c>
      <c r="N23" s="35" t="str">
        <f>B23</f>
        <v>岡山操山</v>
      </c>
    </row>
    <row r="24" spans="1:14" s="40" customFormat="1" ht="15" customHeight="1" thickBot="1">
      <c r="A24" s="39"/>
      <c r="B24" s="60"/>
      <c r="C24" s="60"/>
      <c r="D24" s="61"/>
      <c r="E24" s="61"/>
      <c r="F24" s="62"/>
      <c r="G24" s="63"/>
      <c r="H24" s="63"/>
      <c r="I24" s="64"/>
      <c r="J24" s="64"/>
      <c r="K24" s="64"/>
      <c r="L24" s="64"/>
      <c r="M24" s="63"/>
      <c r="N24" s="41"/>
    </row>
    <row r="25" spans="1:13" ht="21" customHeight="1" thickBot="1">
      <c r="A25" s="133" t="s">
        <v>20</v>
      </c>
      <c r="B25" s="134"/>
      <c r="C25" s="93" t="s">
        <v>68</v>
      </c>
      <c r="D25" s="94" t="str">
        <f>IF('決勝ﾘｰｸﾞ順位'!E9="","",'決勝ﾘｰｸﾞ順位'!E9)</f>
        <v>徳山高専</v>
      </c>
      <c r="E25" s="95" t="str">
        <f>IF('決勝ﾘｰｸﾞ順位'!F9="","",'決勝ﾘｰｸﾞ順位'!F9)</f>
        <v>城南Ｂ</v>
      </c>
      <c r="F25" s="95" t="str">
        <f>IF('決勝ﾘｰｸﾞ順位'!G9="","",'決勝ﾘｰｸﾞ順位'!G9)</f>
        <v>松山北</v>
      </c>
      <c r="G25" s="97" t="s">
        <v>10</v>
      </c>
      <c r="H25" s="98" t="s">
        <v>11</v>
      </c>
      <c r="I25" s="99" t="s">
        <v>12</v>
      </c>
      <c r="J25" s="100" t="s">
        <v>13</v>
      </c>
      <c r="K25" s="100" t="s">
        <v>14</v>
      </c>
      <c r="L25" s="100" t="s">
        <v>15</v>
      </c>
      <c r="M25" s="101" t="s">
        <v>16</v>
      </c>
    </row>
    <row r="26" spans="1:14" ht="21" customHeight="1">
      <c r="A26" s="102" t="s">
        <v>52</v>
      </c>
      <c r="B26" s="127" t="str">
        <f>IF(D25="","",D25)</f>
        <v>徳山高専</v>
      </c>
      <c r="C26" s="128"/>
      <c r="D26" s="48"/>
      <c r="E26" s="49" t="s">
        <v>53</v>
      </c>
      <c r="F26" s="49" t="s">
        <v>53</v>
      </c>
      <c r="G26" s="50" t="str">
        <f>IF(SUM(I26:J26)=0,"/",K26+I26&amp;"/"&amp;L26+J26)</f>
        <v>/</v>
      </c>
      <c r="H26" s="51">
        <f>IF(SUM(I26:L26)=0,"",K26*2+J26+I26*2)</f>
      </c>
      <c r="I26" s="52">
        <f>IF(LEFT(F26,1)="3",1,0)+IF(LEFT(E26,1)="3",1,0)+IF(LEFT(D26,1)="3",1,0)</f>
        <v>0</v>
      </c>
      <c r="J26" s="53">
        <f>IF(RIGHT(F26,1)="3",1,0)+IF(RIGHT(E26,1)="3",1,0)+IF(RIGHT(D26,1)="3",1,0)</f>
        <v>0</v>
      </c>
      <c r="K26" s="54">
        <f>IF(LEFT(F26,1)="W",1,0)+IF(LEFT(E26,1)="W",1,0)+IF(LEFT(D26,1)="W",1,0)</f>
        <v>0</v>
      </c>
      <c r="L26" s="54">
        <f>IF(LEFT(F26,1)="L",1,0)+IF(LEFT(E26,1)="L",1,0)+IF(LEFT(D26,1)="L",1,0)</f>
        <v>0</v>
      </c>
      <c r="M26" s="103">
        <f>IF(SUM(I26:L26)=0,"",RANK(H26,H26:H28,0))</f>
      </c>
      <c r="N26" s="35" t="str">
        <f>B26</f>
        <v>徳山高専</v>
      </c>
    </row>
    <row r="27" spans="1:14" ht="21" customHeight="1">
      <c r="A27" s="104" t="s">
        <v>54</v>
      </c>
      <c r="B27" s="129" t="str">
        <f>IF(E25="","",E25)</f>
        <v>城南Ｂ</v>
      </c>
      <c r="C27" s="130"/>
      <c r="D27" s="55" t="str">
        <f>IF(LEFT(E26,1)="W","L W/O",IF(LEFT(E26,1)="L","W W/O",IF(E26="-","-",RIGHT(E26,1)&amp;"-"&amp;LEFT(E26,1))))</f>
        <v>-</v>
      </c>
      <c r="E27" s="56"/>
      <c r="F27" s="57" t="s">
        <v>53</v>
      </c>
      <c r="G27" s="58" t="str">
        <f>IF(SUM(I27:J27)=0,"/",K27+I27&amp;"/"&amp;L27+J27)</f>
        <v>/</v>
      </c>
      <c r="H27" s="59">
        <f>IF(SUM(I27:L27)=0,"",K27*2+J27+I27*2)</f>
      </c>
      <c r="I27" s="52">
        <f>IF(LEFT(F27,1)="3",1,0)+IF(LEFT(E27,1)="3",1,0)+IF(LEFT(D27,1)="3",1,0)</f>
        <v>0</v>
      </c>
      <c r="J27" s="53">
        <f>IF(RIGHT(F27,1)="3",1,0)+IF(RIGHT(E27,1)="3",1,0)+IF(RIGHT(D27,1)="3",1,0)</f>
        <v>0</v>
      </c>
      <c r="K27" s="54">
        <f>IF(LEFT(F27,1)="W",1,0)+IF(LEFT(E27,1)="W",1,0)+IF(LEFT(D27,1)="W",1,0)</f>
        <v>0</v>
      </c>
      <c r="L27" s="54">
        <f>IF(LEFT(F27,1)="L",1,0)+IF(LEFT(E27,1)="L",1,0)+IF(LEFT(D27,1)="L",1,0)</f>
        <v>0</v>
      </c>
      <c r="M27" s="105">
        <f>IF(SUM(I27:L27)=0,"",RANK(H27,H26:H28,0))</f>
      </c>
      <c r="N27" s="35" t="str">
        <f>B27</f>
        <v>城南Ｂ</v>
      </c>
    </row>
    <row r="28" spans="1:14" ht="21" customHeight="1" thickBot="1">
      <c r="A28" s="106" t="s">
        <v>55</v>
      </c>
      <c r="B28" s="131" t="str">
        <f>IF(F25="","",F25)</f>
        <v>松山北</v>
      </c>
      <c r="C28" s="132"/>
      <c r="D28" s="107" t="str">
        <f>IF(LEFT(F26,1)="W","L W/O",IF(LEFT(F26,1)="L","W W/O",IF(F26="-","-",RIGHT(F26,1)&amp;"-"&amp;LEFT(F26,1))))</f>
        <v>-</v>
      </c>
      <c r="E28" s="108" t="str">
        <f>IF(LEFT(F27,1)="W","L W/O",IF(LEFT(F27,1)="L","W W/O",IF(F27="-","-",RIGHT(F27,1)&amp;"-"&amp;LEFT(F27,1))))</f>
        <v>-</v>
      </c>
      <c r="F28" s="109"/>
      <c r="G28" s="110" t="str">
        <f>IF(SUM(I28:J28)=0,"/",K28+I28&amp;"/"&amp;L28+J28)</f>
        <v>/</v>
      </c>
      <c r="H28" s="111">
        <f>IF(SUM(I28:L28)=0,"",K28*2+J28+I28*2)</f>
      </c>
      <c r="I28" s="112">
        <f>IF(LEFT(F28,1)="3",1,0)+IF(LEFT(E28,1)="3",1,0)+IF(LEFT(D28,1)="3",1,0)</f>
        <v>0</v>
      </c>
      <c r="J28" s="113">
        <f>IF(RIGHT(F28,1)="3",1,0)+IF(RIGHT(E28,1)="3",1,0)+IF(RIGHT(D28,1)="3",1,0)</f>
        <v>0</v>
      </c>
      <c r="K28" s="114">
        <f>IF(LEFT(F28,1)="W",1,0)+IF(LEFT(E28,1)="W",1,0)+IF(LEFT(D28,1)="W",1,0)</f>
        <v>0</v>
      </c>
      <c r="L28" s="114">
        <f>IF(LEFT(F28,1)="L",1,0)+IF(LEFT(E28,1)="L",1,0)+IF(LEFT(D28,1)="L",1,0)</f>
        <v>0</v>
      </c>
      <c r="M28" s="115">
        <f>IF(SUM(I28:L28)=0,"",RANK(H28,H26:H28,0))</f>
      </c>
      <c r="N28" s="35" t="str">
        <f>B28</f>
        <v>松山北</v>
      </c>
    </row>
    <row r="29" spans="1:14" s="40" customFormat="1" ht="15" customHeight="1" thickBot="1">
      <c r="A29" s="39"/>
      <c r="B29" s="60"/>
      <c r="C29" s="60"/>
      <c r="D29" s="61"/>
      <c r="E29" s="61"/>
      <c r="F29" s="62"/>
      <c r="H29" s="63"/>
      <c r="I29" s="64"/>
      <c r="J29" s="64"/>
      <c r="K29" s="64"/>
      <c r="L29" s="64"/>
      <c r="M29" s="63"/>
      <c r="N29" s="41"/>
    </row>
    <row r="30" spans="1:13" ht="21" customHeight="1" thickBot="1">
      <c r="A30" s="125" t="s">
        <v>50</v>
      </c>
      <c r="B30" s="126"/>
      <c r="C30" s="93" t="s">
        <v>69</v>
      </c>
      <c r="D30" s="94" t="str">
        <f>IF('決勝ﾘｰｸﾞ順位'!E10="","",'決勝ﾘｰｸﾞ順位'!E10)</f>
        <v>伊予農業</v>
      </c>
      <c r="E30" s="95" t="str">
        <f>IF('決勝ﾘｰｸﾞ順位'!F9="","",'決勝ﾘｰｸﾞ順位'!F9)</f>
        <v>城南Ｂ</v>
      </c>
      <c r="F30" s="95" t="str">
        <f>IF('決勝ﾘｰｸﾞ順位'!G9="","",'決勝ﾘｰｸﾞ順位'!G9)</f>
        <v>松山北</v>
      </c>
      <c r="G30" s="97" t="s">
        <v>10</v>
      </c>
      <c r="H30" s="98" t="s">
        <v>11</v>
      </c>
      <c r="I30" s="99" t="s">
        <v>12</v>
      </c>
      <c r="J30" s="100" t="s">
        <v>13</v>
      </c>
      <c r="K30" s="100" t="s">
        <v>14</v>
      </c>
      <c r="L30" s="100" t="s">
        <v>15</v>
      </c>
      <c r="M30" s="101" t="s">
        <v>16</v>
      </c>
    </row>
    <row r="31" spans="1:14" ht="21" customHeight="1">
      <c r="A31" s="102" t="s">
        <v>52</v>
      </c>
      <c r="B31" s="127" t="str">
        <f>IF(D30="","",D30)</f>
        <v>伊予農業</v>
      </c>
      <c r="C31" s="128"/>
      <c r="D31" s="48"/>
      <c r="E31" s="49" t="s">
        <v>53</v>
      </c>
      <c r="F31" s="49" t="s">
        <v>53</v>
      </c>
      <c r="G31" s="50" t="str">
        <f>IF(SUM(I31:J31)=0,"/",K31+I31&amp;"/"&amp;L31+J31)</f>
        <v>/</v>
      </c>
      <c r="H31" s="51">
        <f>IF(SUM(I31:L31)=0,"",K31*2+J31+I31*2)</f>
      </c>
      <c r="I31" s="52">
        <f>IF(LEFT(F31,1)="3",1,0)+IF(LEFT(E31,1)="3",1,0)+IF(LEFT(D31,1)="3",1,0)</f>
        <v>0</v>
      </c>
      <c r="J31" s="53">
        <f>IF(RIGHT(F31,1)="3",1,0)+IF(RIGHT(E31,1)="3",1,0)+IF(RIGHT(D31,1)="3",1,0)</f>
        <v>0</v>
      </c>
      <c r="K31" s="54">
        <f>IF(LEFT(F31,1)="W",1,0)+IF(LEFT(E31,1)="W",1,0)+IF(LEFT(D31,1)="W",1,0)</f>
        <v>0</v>
      </c>
      <c r="L31" s="54">
        <f>IF(LEFT(F31,1)="L",1,0)+IF(LEFT(E31,1)="L",1,0)+IF(LEFT(D31,1)="L",1,0)</f>
        <v>0</v>
      </c>
      <c r="M31" s="103">
        <f>IF(SUM(I31:L31)=0,"",RANK(H31,H31:H33,0))</f>
      </c>
      <c r="N31" s="35" t="str">
        <f>B31</f>
        <v>伊予農業</v>
      </c>
    </row>
    <row r="32" spans="1:14" ht="21" customHeight="1">
      <c r="A32" s="104" t="s">
        <v>56</v>
      </c>
      <c r="B32" s="129" t="str">
        <f>IF(E30="","",E30)</f>
        <v>城南Ｂ</v>
      </c>
      <c r="C32" s="130"/>
      <c r="D32" s="55" t="str">
        <f>IF(LEFT(E31,1)="W","L W/O",IF(LEFT(E31,1)="L","W W/O",IF(E31="-","-",RIGHT(E31,1)&amp;"-"&amp;LEFT(E31,1))))</f>
        <v>-</v>
      </c>
      <c r="E32" s="56"/>
      <c r="F32" s="76" t="s">
        <v>53</v>
      </c>
      <c r="G32" s="58" t="str">
        <f>IF(SUM(I32:J32)=0,"/",K32+I32&amp;"/"&amp;L32+J32)</f>
        <v>/</v>
      </c>
      <c r="H32" s="59">
        <f>IF(SUM(I32:L32)=0,"",K32*2+J32+I32*2)</f>
      </c>
      <c r="I32" s="52">
        <f>IF(LEFT(F32,1)="3",1,0)+IF(LEFT(E32,1)="3",1,0)+IF(LEFT(D32,1)="3",1,0)</f>
        <v>0</v>
      </c>
      <c r="J32" s="53">
        <f>IF(RIGHT(F32,1)="3",1,0)+IF(RIGHT(E32,1)="3",1,0)+IF(RIGHT(D32,1)="3",1,0)</f>
        <v>0</v>
      </c>
      <c r="K32" s="54">
        <f>IF(LEFT(F32,1)="W",1,0)+IF(LEFT(E32,1)="W",1,0)+IF(LEFT(D32,1)="W",1,0)</f>
        <v>0</v>
      </c>
      <c r="L32" s="54">
        <f>IF(LEFT(F32,1)="L",1,0)+IF(LEFT(E32,1)="L",1,0)+IF(LEFT(D32,1)="L",1,0)</f>
        <v>0</v>
      </c>
      <c r="M32" s="105">
        <f>IF(SUM(I32:L32)=0,"",RANK(H32,H31:H33,0))</f>
      </c>
      <c r="N32" s="35" t="str">
        <f>B32</f>
        <v>城南Ｂ</v>
      </c>
    </row>
    <row r="33" spans="1:14" ht="21" customHeight="1" thickBot="1">
      <c r="A33" s="106" t="s">
        <v>57</v>
      </c>
      <c r="B33" s="131" t="str">
        <f>IF(F30="","",F30)</f>
        <v>松山北</v>
      </c>
      <c r="C33" s="132"/>
      <c r="D33" s="107" t="str">
        <f>IF(LEFT(F31,1)="W","L W/O",IF(LEFT(F31,1)="L","W W/O",IF(F31="-","-",RIGHT(F31,1)&amp;"-"&amp;LEFT(F31,1))))</f>
        <v>-</v>
      </c>
      <c r="E33" s="116" t="str">
        <f>IF(LEFT(F32,1)="W","L W/O",IF(LEFT(F32,1)="L","W W/O",IF(F32="-","-",RIGHT(F32,1)&amp;"-"&amp;LEFT(F32,1))))</f>
        <v>-</v>
      </c>
      <c r="F33" s="109"/>
      <c r="G33" s="110" t="str">
        <f>IF(SUM(I33:J33)=0,"/",K33+I33&amp;"/"&amp;L33+J33)</f>
        <v>/</v>
      </c>
      <c r="H33" s="111">
        <f>IF(SUM(I33:L33)=0,"",K33*2+J33+I33*2)</f>
      </c>
      <c r="I33" s="112">
        <f>IF(LEFT(F33,1)="3",1,0)+IF(LEFT(E33,1)="3",1,0)+IF(LEFT(D33,1)="3",1,0)</f>
        <v>0</v>
      </c>
      <c r="J33" s="113">
        <f>IF(RIGHT(F33,1)="3",1,0)+IF(RIGHT(E33,1)="3",1,0)+IF(RIGHT(D33,1)="3",1,0)</f>
        <v>0</v>
      </c>
      <c r="K33" s="114">
        <f>IF(LEFT(F33,1)="W",1,0)+IF(LEFT(E33,1)="W",1,0)+IF(LEFT(D33,1)="W",1,0)</f>
        <v>0</v>
      </c>
      <c r="L33" s="114">
        <f>IF(LEFT(F33,1)="L",1,0)+IF(LEFT(E33,1)="L",1,0)+IF(LEFT(D33,1)="L",1,0)</f>
        <v>0</v>
      </c>
      <c r="M33" s="115">
        <f>IF(SUM(I33:L33)=0,"",RANK(H33,H31:H33,0))</f>
      </c>
      <c r="N33" s="35" t="str">
        <f>B33</f>
        <v>松山北</v>
      </c>
    </row>
    <row r="34" ht="15" customHeight="1">
      <c r="M34" s="77" t="s">
        <v>51</v>
      </c>
    </row>
  </sheetData>
  <sheetProtection/>
  <mergeCells count="27">
    <mergeCell ref="A30:B30"/>
    <mergeCell ref="B31:C31"/>
    <mergeCell ref="B32:C32"/>
    <mergeCell ref="B33:C33"/>
    <mergeCell ref="B28:C28"/>
    <mergeCell ref="B26:C26"/>
    <mergeCell ref="B23:C23"/>
    <mergeCell ref="A25:B25"/>
    <mergeCell ref="B27:C27"/>
    <mergeCell ref="B21:C21"/>
    <mergeCell ref="B22:C22"/>
    <mergeCell ref="A1:B1"/>
    <mergeCell ref="C1:D1"/>
    <mergeCell ref="B12:C12"/>
    <mergeCell ref="B13:C13"/>
    <mergeCell ref="B6:C6"/>
    <mergeCell ref="B7:C7"/>
    <mergeCell ref="B8:C8"/>
    <mergeCell ref="A5:B5"/>
    <mergeCell ref="A20:B20"/>
    <mergeCell ref="A3:C3"/>
    <mergeCell ref="A10:B10"/>
    <mergeCell ref="B11:C11"/>
    <mergeCell ref="B18:C18"/>
    <mergeCell ref="B16:C16"/>
    <mergeCell ref="B17:C17"/>
    <mergeCell ref="A15:B15"/>
  </mergeCells>
  <dataValidations count="1">
    <dataValidation allowBlank="1" showInputMessage="1" showErrorMessage="1" imeMode="off" sqref="E21:F21 F22 E16:F16 F17 E11:F11 F12 E6:F6 E2:E3 F7 E26:F26 F27 E31:F31 F3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125" r:id="rId1"/>
  <headerFooter alignWithMargins="0">
    <oddFooter>&amp;C&amp;"ＭＳ 明朝,標準"－29－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view="pageBreakPreview" zoomScale="60" workbookViewId="0" topLeftCell="A1">
      <selection activeCell="M20" sqref="M20"/>
    </sheetView>
  </sheetViews>
  <sheetFormatPr defaultColWidth="9.00390625" defaultRowHeight="25.5" customHeight="1"/>
  <cols>
    <col min="1" max="2" width="4.625" style="34" customWidth="1"/>
    <col min="3" max="7" width="10.625" style="34" customWidth="1"/>
    <col min="8" max="8" width="5.625" style="34" customWidth="1"/>
    <col min="9" max="9" width="10.625" style="34" hidden="1" customWidth="1"/>
    <col min="10" max="10" width="5.625" style="34" hidden="1" customWidth="1"/>
    <col min="11" max="12" width="7.00390625" style="34" hidden="1" customWidth="1"/>
    <col min="13" max="13" width="5.625" style="34" customWidth="1"/>
    <col min="14" max="14" width="7.125" style="35" customWidth="1"/>
    <col min="15" max="16" width="5.625" style="34" customWidth="1"/>
    <col min="17" max="16384" width="9.00390625" style="34" customWidth="1"/>
  </cols>
  <sheetData>
    <row r="1" spans="1:16" s="1" customFormat="1" ht="21" customHeight="1">
      <c r="A1" s="135" t="s">
        <v>1</v>
      </c>
      <c r="B1" s="135"/>
      <c r="C1" s="135" t="s">
        <v>8</v>
      </c>
      <c r="D1" s="135"/>
      <c r="E1" s="32"/>
      <c r="F1" s="33"/>
      <c r="G1" s="33"/>
      <c r="H1" s="33"/>
      <c r="I1" s="33"/>
      <c r="J1" s="33"/>
      <c r="K1" s="34"/>
      <c r="L1" s="34"/>
      <c r="M1" s="34"/>
      <c r="N1" s="35"/>
      <c r="O1" s="34"/>
      <c r="P1" s="34"/>
    </row>
    <row r="2" spans="1:16" s="1" customFormat="1" ht="15" customHeight="1" thickBot="1">
      <c r="A2" s="31"/>
      <c r="B2" s="31"/>
      <c r="C2" s="31"/>
      <c r="D2" s="31"/>
      <c r="E2" s="36"/>
      <c r="F2" s="37"/>
      <c r="G2" s="33"/>
      <c r="H2" s="33"/>
      <c r="I2" s="33"/>
      <c r="J2" s="33"/>
      <c r="K2" s="34"/>
      <c r="L2" s="34"/>
      <c r="M2" s="34"/>
      <c r="N2" s="35"/>
      <c r="O2" s="34"/>
      <c r="P2" s="34"/>
    </row>
    <row r="3" spans="1:16" s="1" customFormat="1" ht="21" customHeight="1" thickBot="1">
      <c r="A3" s="136" t="s">
        <v>4</v>
      </c>
      <c r="B3" s="137"/>
      <c r="C3" s="138"/>
      <c r="D3" s="31"/>
      <c r="E3" s="36"/>
      <c r="F3" s="38"/>
      <c r="G3" s="39"/>
      <c r="H3" s="39"/>
      <c r="I3" s="39"/>
      <c r="J3" s="39"/>
      <c r="K3" s="40"/>
      <c r="L3" s="40"/>
      <c r="M3" s="40"/>
      <c r="N3" s="41"/>
      <c r="O3" s="40"/>
      <c r="P3" s="34"/>
    </row>
    <row r="4" spans="1:16" s="47" customFormat="1" ht="15" customHeight="1" thickBot="1">
      <c r="A4" s="42"/>
      <c r="B4" s="42"/>
      <c r="C4" s="42"/>
      <c r="D4" s="42"/>
      <c r="E4" s="43"/>
      <c r="F4" s="44"/>
      <c r="G4" s="44"/>
      <c r="H4" s="44"/>
      <c r="I4" s="44"/>
      <c r="J4" s="44"/>
      <c r="K4" s="45"/>
      <c r="L4" s="45"/>
      <c r="M4" s="45"/>
      <c r="N4" s="46"/>
      <c r="O4" s="45"/>
      <c r="P4" s="45"/>
    </row>
    <row r="5" spans="1:13" ht="21" customHeight="1" thickBot="1">
      <c r="A5" s="133" t="s">
        <v>9</v>
      </c>
      <c r="B5" s="134"/>
      <c r="C5" s="93" t="s">
        <v>70</v>
      </c>
      <c r="D5" s="94" t="str">
        <f>IF('決勝ﾘｰｸﾞ順位'!H5="","",'決勝ﾘｰｸﾞ順位'!H5)</f>
        <v>高松中央Ｂ</v>
      </c>
      <c r="E5" s="95" t="str">
        <f>IF('決勝ﾘｰｸﾞ順位'!I5="","",'決勝ﾘｰｸﾞ順位'!I5)</f>
        <v>小倉西Ｂ</v>
      </c>
      <c r="F5" s="95" t="str">
        <f>IF('決勝ﾘｰｸﾞ順位'!J5="","",'決勝ﾘｰｸﾞ順位'!J5)</f>
        <v>徳島商業Ｂ</v>
      </c>
      <c r="G5" s="97" t="s">
        <v>10</v>
      </c>
      <c r="H5" s="98" t="s">
        <v>11</v>
      </c>
      <c r="I5" s="99" t="s">
        <v>12</v>
      </c>
      <c r="J5" s="100" t="s">
        <v>13</v>
      </c>
      <c r="K5" s="100" t="s">
        <v>14</v>
      </c>
      <c r="L5" s="100" t="s">
        <v>15</v>
      </c>
      <c r="M5" s="101" t="s">
        <v>16</v>
      </c>
    </row>
    <row r="6" spans="1:14" ht="21" customHeight="1">
      <c r="A6" s="102" t="s">
        <v>58</v>
      </c>
      <c r="B6" s="127" t="str">
        <f>IF(D5="","",D5)</f>
        <v>高松中央Ｂ</v>
      </c>
      <c r="C6" s="128"/>
      <c r="D6" s="48"/>
      <c r="E6" s="49" t="s">
        <v>59</v>
      </c>
      <c r="F6" s="49" t="s">
        <v>59</v>
      </c>
      <c r="G6" s="50" t="str">
        <f>IF(SUM(I6:J6)=0,"/",K6+I6&amp;"/"&amp;L6+J6)</f>
        <v>/</v>
      </c>
      <c r="H6" s="51">
        <f>IF(SUM(I6:L6)=0,"",K6*2+J6+I6*2)</f>
      </c>
      <c r="I6" s="52">
        <f>IF(LEFT(F6,1)="3",1,0)+IF(LEFT(E6,1)="3",1,0)+IF(LEFT(D6,1)="3",1,0)</f>
        <v>0</v>
      </c>
      <c r="J6" s="53">
        <f>IF(RIGHT(F6,1)="3",1,0)+IF(RIGHT(E6,1)="3",1,0)+IF(RIGHT(D6,1)="3",1,0)</f>
        <v>0</v>
      </c>
      <c r="K6" s="54">
        <f>IF(LEFT(F6,1)="W",1,0)+IF(LEFT(E6,1)="W",1,0)+IF(LEFT(D6,1)="W",1,0)</f>
        <v>0</v>
      </c>
      <c r="L6" s="54">
        <f>IF(LEFT(F6,1)="L",1,0)+IF(LEFT(E6,1)="L",1,0)+IF(LEFT(D6,1)="L",1,0)</f>
        <v>0</v>
      </c>
      <c r="M6" s="103">
        <f>IF(SUM(I6:L6)=0,"",RANK(H6,H6:H8,0))</f>
      </c>
      <c r="N6" s="35" t="str">
        <f>B6</f>
        <v>高松中央Ｂ</v>
      </c>
    </row>
    <row r="7" spans="1:14" ht="21" customHeight="1">
      <c r="A7" s="104" t="s">
        <v>60</v>
      </c>
      <c r="B7" s="129" t="str">
        <f>IF(E5="","",E5)</f>
        <v>小倉西Ｂ</v>
      </c>
      <c r="C7" s="130"/>
      <c r="D7" s="55" t="str">
        <f>IF(LEFT(E6,1)="W","L W/O",IF(LEFT(E6,1)="L","W W/O",IF(E6="-","-",RIGHT(E6,1)&amp;"-"&amp;LEFT(E6,1))))</f>
        <v>-</v>
      </c>
      <c r="E7" s="56"/>
      <c r="F7" s="57" t="s">
        <v>59</v>
      </c>
      <c r="G7" s="58" t="str">
        <f>IF(SUM(I7:J7)=0,"/",K7+I7&amp;"/"&amp;L7+J7)</f>
        <v>/</v>
      </c>
      <c r="H7" s="59">
        <f>IF(SUM(I7:L7)=0,"",K7*2+J7+I7*2)</f>
      </c>
      <c r="I7" s="52">
        <f>IF(LEFT(F7,1)="3",1,0)+IF(LEFT(E7,1)="3",1,0)+IF(LEFT(D7,1)="3",1,0)</f>
        <v>0</v>
      </c>
      <c r="J7" s="53">
        <f>IF(RIGHT(F7,1)="3",1,0)+IF(RIGHT(E7,1)="3",1,0)+IF(RIGHT(D7,1)="3",1,0)</f>
        <v>0</v>
      </c>
      <c r="K7" s="54">
        <f>IF(LEFT(F7,1)="W",1,0)+IF(LEFT(E7,1)="W",1,0)+IF(LEFT(D7,1)="W",1,0)</f>
        <v>0</v>
      </c>
      <c r="L7" s="54">
        <f>IF(LEFT(F7,1)="L",1,0)+IF(LEFT(E7,1)="L",1,0)+IF(LEFT(D7,1)="L",1,0)</f>
        <v>0</v>
      </c>
      <c r="M7" s="105">
        <f>IF(SUM(I7:L7)=0,"",RANK(H7,H6:H8,0))</f>
      </c>
      <c r="N7" s="35" t="str">
        <f>B7</f>
        <v>小倉西Ｂ</v>
      </c>
    </row>
    <row r="8" spans="1:14" ht="21" customHeight="1" thickBot="1">
      <c r="A8" s="106" t="s">
        <v>61</v>
      </c>
      <c r="B8" s="131" t="str">
        <f>IF(F5="","",F5)</f>
        <v>徳島商業Ｂ</v>
      </c>
      <c r="C8" s="132"/>
      <c r="D8" s="107" t="str">
        <f>IF(LEFT(F6,1)="W","L W/O",IF(LEFT(F6,1)="L","W W/O",IF(F6="-","-",RIGHT(F6,1)&amp;"-"&amp;LEFT(F6,1))))</f>
        <v>-</v>
      </c>
      <c r="E8" s="108" t="str">
        <f>IF(LEFT(F7,1)="W","L W/O",IF(LEFT(F7,1)="L","W W/O",IF(F7="-","-",RIGHT(F7,1)&amp;"-"&amp;LEFT(F7,1))))</f>
        <v>-</v>
      </c>
      <c r="F8" s="109"/>
      <c r="G8" s="110" t="str">
        <f>IF(SUM(I8:J8)=0,"/",K8+I8&amp;"/"&amp;L8+J8)</f>
        <v>/</v>
      </c>
      <c r="H8" s="111">
        <f>IF(SUM(I8:L8)=0,"",K8*2+J8+I8*2)</f>
      </c>
      <c r="I8" s="112">
        <f>IF(LEFT(F8,1)="3",1,0)+IF(LEFT(E8,1)="3",1,0)+IF(LEFT(D8,1)="3",1,0)</f>
        <v>0</v>
      </c>
      <c r="J8" s="113">
        <f>IF(RIGHT(F8,1)="3",1,0)+IF(RIGHT(E8,1)="3",1,0)+IF(RIGHT(D8,1)="3",1,0)</f>
        <v>0</v>
      </c>
      <c r="K8" s="114">
        <f>IF(LEFT(F8,1)="W",1,0)+IF(LEFT(E8,1)="W",1,0)+IF(LEFT(D8,1)="W",1,0)</f>
        <v>0</v>
      </c>
      <c r="L8" s="114">
        <f>IF(LEFT(F8,1)="L",1,0)+IF(LEFT(E8,1)="L",1,0)+IF(LEFT(D8,1)="L",1,0)</f>
        <v>0</v>
      </c>
      <c r="M8" s="115">
        <f>IF(SUM(I8:L8)=0,"",RANK(H8,H6:H8,0))</f>
      </c>
      <c r="N8" s="35" t="str">
        <f>B8</f>
        <v>徳島商業Ｂ</v>
      </c>
    </row>
    <row r="9" spans="1:14" s="40" customFormat="1" ht="15" customHeight="1" thickBot="1">
      <c r="A9" s="39"/>
      <c r="B9" s="60"/>
      <c r="C9" s="60"/>
      <c r="D9" s="61"/>
      <c r="E9" s="61"/>
      <c r="F9" s="62"/>
      <c r="G9" s="63"/>
      <c r="H9" s="63"/>
      <c r="I9" s="64"/>
      <c r="J9" s="64"/>
      <c r="K9" s="64"/>
      <c r="L9" s="64"/>
      <c r="M9" s="63"/>
      <c r="N9" s="41"/>
    </row>
    <row r="10" spans="1:13" ht="21" customHeight="1" thickBot="1">
      <c r="A10" s="133" t="s">
        <v>17</v>
      </c>
      <c r="B10" s="134"/>
      <c r="C10" s="93" t="s">
        <v>71</v>
      </c>
      <c r="D10" s="94" t="str">
        <f>IF('決勝ﾘｰｸﾞ順位'!H6="","",'決勝ﾘｰｸﾞ順位'!H6)</f>
        <v>松江商業</v>
      </c>
      <c r="E10" s="95" t="str">
        <f>IF('決勝ﾘｰｸﾞ順位'!I6="","",'決勝ﾘｰｸﾞ順位'!I6)</f>
        <v>奈良Ａ</v>
      </c>
      <c r="F10" s="95" t="str">
        <f>IF('決勝ﾘｰｸﾞ順位'!J6="","",'決勝ﾘｰｸﾞ順位'!J6)</f>
        <v>今治北</v>
      </c>
      <c r="G10" s="97" t="s">
        <v>10</v>
      </c>
      <c r="H10" s="98" t="s">
        <v>11</v>
      </c>
      <c r="I10" s="99" t="s">
        <v>12</v>
      </c>
      <c r="J10" s="100" t="s">
        <v>13</v>
      </c>
      <c r="K10" s="100" t="s">
        <v>14</v>
      </c>
      <c r="L10" s="100" t="s">
        <v>15</v>
      </c>
      <c r="M10" s="101" t="s">
        <v>16</v>
      </c>
    </row>
    <row r="11" spans="1:14" ht="21" customHeight="1">
      <c r="A11" s="102" t="s">
        <v>58</v>
      </c>
      <c r="B11" s="127" t="str">
        <f>IF(D10="","",D10)</f>
        <v>松江商業</v>
      </c>
      <c r="C11" s="128"/>
      <c r="D11" s="48"/>
      <c r="E11" s="49" t="s">
        <v>59</v>
      </c>
      <c r="F11" s="49" t="s">
        <v>59</v>
      </c>
      <c r="G11" s="50" t="str">
        <f>IF(SUM(I11:J11)=0,"/",K11+I11&amp;"/"&amp;L11+J11)</f>
        <v>/</v>
      </c>
      <c r="H11" s="51">
        <f>IF(SUM(I11:L11)=0,"",K11*2+J11+I11*2)</f>
      </c>
      <c r="I11" s="52">
        <f>IF(LEFT(F11,1)="3",1,0)+IF(LEFT(E11,1)="3",1,0)+IF(LEFT(D11,1)="3",1,0)</f>
        <v>0</v>
      </c>
      <c r="J11" s="53">
        <f>IF(RIGHT(F11,1)="3",1,0)+IF(RIGHT(E11,1)="3",1,0)+IF(RIGHT(D11,1)="3",1,0)</f>
        <v>0</v>
      </c>
      <c r="K11" s="54">
        <f>IF(LEFT(F11,1)="W",1,0)+IF(LEFT(E11,1)="W",1,0)+IF(LEFT(D11,1)="W",1,0)</f>
        <v>0</v>
      </c>
      <c r="L11" s="54">
        <f>IF(LEFT(F11,1)="L",1,0)+IF(LEFT(E11,1)="L",1,0)+IF(LEFT(D11,1)="L",1,0)</f>
        <v>0</v>
      </c>
      <c r="M11" s="103">
        <f>IF(SUM(I11:L11)=0,"",RANK(H11,H11:H13,0))</f>
      </c>
      <c r="N11" s="35" t="str">
        <f>B11</f>
        <v>松江商業</v>
      </c>
    </row>
    <row r="12" spans="1:14" ht="21" customHeight="1">
      <c r="A12" s="104" t="s">
        <v>60</v>
      </c>
      <c r="B12" s="129" t="str">
        <f>IF(E10="","",E10)</f>
        <v>奈良Ａ</v>
      </c>
      <c r="C12" s="130"/>
      <c r="D12" s="55" t="str">
        <f>IF(LEFT(E11,1)="W","L W/O",IF(LEFT(E11,1)="L","W W/O",IF(E11="-","-",RIGHT(E11,1)&amp;"-"&amp;LEFT(E11,1))))</f>
        <v>-</v>
      </c>
      <c r="E12" s="56"/>
      <c r="F12" s="57" t="s">
        <v>59</v>
      </c>
      <c r="G12" s="50" t="str">
        <f>IF(SUM(I12:J12)=0,"/",K12+I12&amp;"/"&amp;L12+J12)</f>
        <v>/</v>
      </c>
      <c r="H12" s="59">
        <f>IF(SUM(I12:L12)=0,"",K12*2+J12+I12*2)</f>
      </c>
      <c r="I12" s="52">
        <f>IF(LEFT(F12,1)="3",1,0)+IF(LEFT(E12,1)="3",1,0)+IF(LEFT(D12,1)="3",1,0)</f>
        <v>0</v>
      </c>
      <c r="J12" s="53">
        <f>IF(RIGHT(F12,1)="3",1,0)+IF(RIGHT(E12,1)="3",1,0)+IF(RIGHT(D12,1)="3",1,0)</f>
        <v>0</v>
      </c>
      <c r="K12" s="54">
        <f>IF(LEFT(F12,1)="W",1,0)+IF(LEFT(E12,1)="W",1,0)+IF(LEFT(D12,1)="W",1,0)</f>
        <v>0</v>
      </c>
      <c r="L12" s="54">
        <f>IF(LEFT(F12,1)="L",1,0)+IF(LEFT(E12,1)="L",1,0)+IF(LEFT(D12,1)="L",1,0)</f>
        <v>0</v>
      </c>
      <c r="M12" s="105">
        <f>IF(SUM(I12:L12)=0,"",RANK(H12,H11:H13,0))</f>
      </c>
      <c r="N12" s="35" t="str">
        <f>B12</f>
        <v>奈良Ａ</v>
      </c>
    </row>
    <row r="13" spans="1:14" ht="21" customHeight="1" thickBot="1">
      <c r="A13" s="106" t="s">
        <v>61</v>
      </c>
      <c r="B13" s="131" t="str">
        <f>IF(F10="","",F10)</f>
        <v>今治北</v>
      </c>
      <c r="C13" s="132"/>
      <c r="D13" s="107" t="str">
        <f>IF(LEFT(F11,1)="W","L W/O",IF(LEFT(F11,1)="L","W W/O",IF(F11="-","-",RIGHT(F11,1)&amp;"-"&amp;LEFT(F11,1))))</f>
        <v>-</v>
      </c>
      <c r="E13" s="108" t="str">
        <f>IF(LEFT(F12,1)="W","L W/O",IF(LEFT(F12,1)="L","W W/O",IF(F12="-","-",RIGHT(F12,1)&amp;"-"&amp;LEFT(F12,1))))</f>
        <v>-</v>
      </c>
      <c r="F13" s="109"/>
      <c r="G13" s="110" t="str">
        <f>IF(SUM(I13:J13)=0,"/",K13+I13&amp;"/"&amp;L13+J13)</f>
        <v>/</v>
      </c>
      <c r="H13" s="111">
        <f>IF(SUM(I13:L13)=0,"",K13*2+J13+I13*2)</f>
      </c>
      <c r="I13" s="112">
        <f>IF(LEFT(F13,1)="3",1,0)+IF(LEFT(E13,1)="3",1,0)+IF(LEFT(D13,1)="3",1,0)</f>
        <v>0</v>
      </c>
      <c r="J13" s="113">
        <f>IF(RIGHT(F13,1)="3",1,0)+IF(RIGHT(E13,1)="3",1,0)+IF(RIGHT(D13,1)="3",1,0)</f>
        <v>0</v>
      </c>
      <c r="K13" s="114">
        <f>IF(LEFT(F13,1)="W",1,0)+IF(LEFT(E13,1)="W",1,0)+IF(LEFT(D13,1)="W",1,0)</f>
        <v>0</v>
      </c>
      <c r="L13" s="114">
        <f>IF(LEFT(F13,1)="L",1,0)+IF(LEFT(E13,1)="L",1,0)+IF(LEFT(D13,1)="L",1,0)</f>
        <v>0</v>
      </c>
      <c r="M13" s="115">
        <f>IF(SUM(I13:L13)=0,"",RANK(H13,H11:H13,0))</f>
      </c>
      <c r="N13" s="35" t="str">
        <f>B13</f>
        <v>今治北</v>
      </c>
    </row>
    <row r="14" spans="1:14" s="40" customFormat="1" ht="15" customHeight="1" thickBot="1">
      <c r="A14" s="39"/>
      <c r="B14" s="60"/>
      <c r="C14" s="60"/>
      <c r="D14" s="61"/>
      <c r="E14" s="61"/>
      <c r="F14" s="62"/>
      <c r="G14" s="63"/>
      <c r="H14" s="63"/>
      <c r="I14" s="64"/>
      <c r="J14" s="64"/>
      <c r="K14" s="64"/>
      <c r="L14" s="64"/>
      <c r="M14" s="63"/>
      <c r="N14" s="41"/>
    </row>
    <row r="15" spans="1:13" ht="21" customHeight="1" thickBot="1">
      <c r="A15" s="133" t="s">
        <v>18</v>
      </c>
      <c r="B15" s="134"/>
      <c r="C15" s="93" t="s">
        <v>72</v>
      </c>
      <c r="D15" s="94" t="str">
        <f>IF('決勝ﾘｰｸﾞ順位'!H7="","",'決勝ﾘｰｸﾞ順位'!H7)</f>
        <v>草津東Ａ</v>
      </c>
      <c r="E15" s="95" t="str">
        <f>IF('決勝ﾘｰｸﾞ順位'!I7="","",'決勝ﾘｰｸﾞ順位'!I7)</f>
        <v>高松工芸Ａ</v>
      </c>
      <c r="F15" s="95" t="str">
        <f>IF('決勝ﾘｰｸﾞ順位'!J7="","",'決勝ﾘｰｸﾞ順位'!J7)</f>
        <v>柳井商工</v>
      </c>
      <c r="G15" s="97" t="s">
        <v>10</v>
      </c>
      <c r="H15" s="98" t="s">
        <v>11</v>
      </c>
      <c r="I15" s="99" t="s">
        <v>12</v>
      </c>
      <c r="J15" s="100" t="s">
        <v>13</v>
      </c>
      <c r="K15" s="100" t="s">
        <v>14</v>
      </c>
      <c r="L15" s="100" t="s">
        <v>15</v>
      </c>
      <c r="M15" s="101" t="s">
        <v>16</v>
      </c>
    </row>
    <row r="16" spans="1:14" ht="21" customHeight="1">
      <c r="A16" s="102" t="s">
        <v>58</v>
      </c>
      <c r="B16" s="127" t="str">
        <f>IF(D15="","",D15)</f>
        <v>草津東Ａ</v>
      </c>
      <c r="C16" s="128"/>
      <c r="D16" s="48"/>
      <c r="E16" s="49" t="s">
        <v>59</v>
      </c>
      <c r="F16" s="49" t="s">
        <v>59</v>
      </c>
      <c r="G16" s="50" t="str">
        <f>IF(SUM(I16:J16)=0,"/",K16+I16&amp;"/"&amp;L16+J16)</f>
        <v>/</v>
      </c>
      <c r="H16" s="51">
        <f>IF(SUM(I16:L16)=0,"",K16*2+J16+I16*2)</f>
      </c>
      <c r="I16" s="52">
        <f>IF(LEFT(F16,1)="3",1,0)+IF(LEFT(E16,1)="3",1,0)+IF(LEFT(D16,1)="3",1,0)</f>
        <v>0</v>
      </c>
      <c r="J16" s="53">
        <f>IF(RIGHT(F16,1)="3",1,0)+IF(RIGHT(E16,1)="3",1,0)+IF(RIGHT(D16,1)="3",1,0)</f>
        <v>0</v>
      </c>
      <c r="K16" s="54">
        <f>IF(LEFT(F16,1)="W",1,0)+IF(LEFT(E16,1)="W",1,0)+IF(LEFT(D16,1)="W",1,0)</f>
        <v>0</v>
      </c>
      <c r="L16" s="54">
        <f>IF(LEFT(F16,1)="L",1,0)+IF(LEFT(E16,1)="L",1,0)+IF(LEFT(D16,1)="L",1,0)</f>
        <v>0</v>
      </c>
      <c r="M16" s="103">
        <f>IF(SUM(I16:L16)=0,"",RANK(H16,H16:H18,0))</f>
      </c>
      <c r="N16" s="35" t="str">
        <f>B16</f>
        <v>草津東Ａ</v>
      </c>
    </row>
    <row r="17" spans="1:14" ht="21" customHeight="1">
      <c r="A17" s="104" t="s">
        <v>60</v>
      </c>
      <c r="B17" s="129" t="str">
        <f>IF(E15="","",E15)</f>
        <v>高松工芸Ａ</v>
      </c>
      <c r="C17" s="130"/>
      <c r="D17" s="55" t="str">
        <f>IF(LEFT(E16,1)="W","L W/O",IF(LEFT(E16,1)="L","W W/O",IF(E16="-","-",RIGHT(E16,1)&amp;"-"&amp;LEFT(E16,1))))</f>
        <v>-</v>
      </c>
      <c r="E17" s="56"/>
      <c r="F17" s="57" t="s">
        <v>59</v>
      </c>
      <c r="G17" s="58" t="str">
        <f>IF(SUM(I17:J17)=0,"/",K17+I17&amp;"/"&amp;L17+J17)</f>
        <v>/</v>
      </c>
      <c r="H17" s="59">
        <f>IF(SUM(I17:L17)=0,"",K17*2+J17+I17*2)</f>
      </c>
      <c r="I17" s="52">
        <f>IF(LEFT(F17,1)="3",1,0)+IF(LEFT(E17,1)="3",1,0)+IF(LEFT(D17,1)="3",1,0)</f>
        <v>0</v>
      </c>
      <c r="J17" s="53">
        <f>IF(RIGHT(F17,1)="3",1,0)+IF(RIGHT(E17,1)="3",1,0)+IF(RIGHT(D17,1)="3",1,0)</f>
        <v>0</v>
      </c>
      <c r="K17" s="54">
        <f>IF(LEFT(F17,1)="W",1,0)+IF(LEFT(E17,1)="W",1,0)+IF(LEFT(D17,1)="W",1,0)</f>
        <v>0</v>
      </c>
      <c r="L17" s="54">
        <f>IF(LEFT(F17,1)="L",1,0)+IF(LEFT(E17,1)="L",1,0)+IF(LEFT(D17,1)="L",1,0)</f>
        <v>0</v>
      </c>
      <c r="M17" s="105">
        <f>IF(SUM(I17:L17)=0,"",RANK(H17,H16:H18,0))</f>
      </c>
      <c r="N17" s="35" t="str">
        <f>B17</f>
        <v>高松工芸Ａ</v>
      </c>
    </row>
    <row r="18" spans="1:14" ht="21" customHeight="1" thickBot="1">
      <c r="A18" s="106" t="s">
        <v>61</v>
      </c>
      <c r="B18" s="131" t="str">
        <f>IF(F15="","",F15)</f>
        <v>柳井商工</v>
      </c>
      <c r="C18" s="132"/>
      <c r="D18" s="107" t="str">
        <f>IF(LEFT(F16,1)="W","L W/O",IF(LEFT(F16,1)="L","W W/O",IF(F16="-","-",RIGHT(F16,1)&amp;"-"&amp;LEFT(F16,1))))</f>
        <v>-</v>
      </c>
      <c r="E18" s="108" t="str">
        <f>IF(LEFT(F17,1)="W","L W/O",IF(LEFT(F17,1)="L","W W/O",IF(F17="-","-",RIGHT(F17,1)&amp;"-"&amp;LEFT(F17,1))))</f>
        <v>-</v>
      </c>
      <c r="F18" s="109"/>
      <c r="G18" s="110" t="str">
        <f>IF(SUM(I18:J18)=0,"/",K18+I18&amp;"/"&amp;L18+J18)</f>
        <v>/</v>
      </c>
      <c r="H18" s="111">
        <f>IF(SUM(I18:L18)=0,"",K18*2+J18+I18*2)</f>
      </c>
      <c r="I18" s="112">
        <f>IF(LEFT(F18,1)="3",1,0)+IF(LEFT(E18,1)="3",1,0)+IF(LEFT(D18,1)="3",1,0)</f>
        <v>0</v>
      </c>
      <c r="J18" s="113">
        <f>IF(RIGHT(F18,1)="3",1,0)+IF(RIGHT(E18,1)="3",1,0)+IF(RIGHT(D18,1)="3",1,0)</f>
        <v>0</v>
      </c>
      <c r="K18" s="114">
        <f>IF(LEFT(F18,1)="W",1,0)+IF(LEFT(E18,1)="W",1,0)+IF(LEFT(D18,1)="W",1,0)</f>
        <v>0</v>
      </c>
      <c r="L18" s="114">
        <f>IF(LEFT(F18,1)="L",1,0)+IF(LEFT(E18,1)="L",1,0)+IF(LEFT(D18,1)="L",1,0)</f>
        <v>0</v>
      </c>
      <c r="M18" s="115">
        <f>IF(SUM(I18:L18)=0,"",RANK(H18,H16:H18,0))</f>
      </c>
      <c r="N18" s="35" t="str">
        <f>B18</f>
        <v>柳井商工</v>
      </c>
    </row>
    <row r="19" spans="1:14" s="40" customFormat="1" ht="15" customHeight="1" thickBot="1">
      <c r="A19" s="39"/>
      <c r="B19" s="60"/>
      <c r="C19" s="60"/>
      <c r="D19" s="61"/>
      <c r="E19" s="61"/>
      <c r="F19" s="62"/>
      <c r="G19" s="63"/>
      <c r="H19" s="63"/>
      <c r="I19" s="64"/>
      <c r="J19" s="64"/>
      <c r="K19" s="64"/>
      <c r="L19" s="64"/>
      <c r="M19" s="63"/>
      <c r="N19" s="41"/>
    </row>
    <row r="20" spans="1:13" ht="21" customHeight="1" thickBot="1">
      <c r="A20" s="133" t="s">
        <v>19</v>
      </c>
      <c r="B20" s="134"/>
      <c r="C20" s="93" t="s">
        <v>73</v>
      </c>
      <c r="D20" s="94" t="str">
        <f>IF('決勝ﾘｰｸﾞ順位'!H8="","",'決勝ﾘｰｸﾞ順位'!H8)</f>
        <v>高松商業</v>
      </c>
      <c r="E20" s="95" t="str">
        <f>IF('決勝ﾘｰｸﾞ順位'!I8="","",'決勝ﾘｰｸﾞ順位'!I8)</f>
        <v>合同</v>
      </c>
      <c r="F20" s="95" t="str">
        <f>IF('決勝ﾘｰｸﾞ順位'!J8="","",'決勝ﾘｰｸﾞ順位'!J8)</f>
        <v>一条</v>
      </c>
      <c r="G20" s="97" t="s">
        <v>10</v>
      </c>
      <c r="H20" s="98" t="s">
        <v>11</v>
      </c>
      <c r="I20" s="99" t="s">
        <v>12</v>
      </c>
      <c r="J20" s="100" t="s">
        <v>13</v>
      </c>
      <c r="K20" s="100" t="s">
        <v>14</v>
      </c>
      <c r="L20" s="100" t="s">
        <v>15</v>
      </c>
      <c r="M20" s="101" t="s">
        <v>16</v>
      </c>
    </row>
    <row r="21" spans="1:14" ht="21" customHeight="1">
      <c r="A21" s="102" t="s">
        <v>58</v>
      </c>
      <c r="B21" s="127" t="str">
        <f>IF(D20="","",D20)</f>
        <v>高松商業</v>
      </c>
      <c r="C21" s="128"/>
      <c r="D21" s="48"/>
      <c r="E21" s="49" t="s">
        <v>59</v>
      </c>
      <c r="F21" s="49" t="s">
        <v>59</v>
      </c>
      <c r="G21" s="50" t="str">
        <f>IF(SUM(I21:J21)=0,"/",K21+I21&amp;"/"&amp;L21+J21)</f>
        <v>/</v>
      </c>
      <c r="H21" s="51">
        <f>IF(SUM(I21:L21)=0,"",K21*2+J21+I21*2)</f>
      </c>
      <c r="I21" s="52">
        <f>IF(LEFT(F21,1)="3",1,0)+IF(LEFT(E21,1)="3",1,0)+IF(LEFT(D21,1)="3",1,0)</f>
        <v>0</v>
      </c>
      <c r="J21" s="53">
        <f>IF(RIGHT(F21,1)="3",1,0)+IF(RIGHT(E21,1)="3",1,0)+IF(RIGHT(D21,1)="3",1,0)</f>
        <v>0</v>
      </c>
      <c r="K21" s="54">
        <f>IF(LEFT(F21,1)="W",1,0)+IF(LEFT(E21,1)="W",1,0)+IF(LEFT(D21,1)="W",1,0)</f>
        <v>0</v>
      </c>
      <c r="L21" s="54">
        <f>IF(LEFT(F21,1)="L",1,0)+IF(LEFT(E21,1)="L",1,0)+IF(LEFT(D21,1)="L",1,0)</f>
        <v>0</v>
      </c>
      <c r="M21" s="103">
        <f>IF(SUM(I21:L21)=0,"",RANK(H21,H21:H23,0))</f>
      </c>
      <c r="N21" s="35" t="str">
        <f>B21</f>
        <v>高松商業</v>
      </c>
    </row>
    <row r="22" spans="1:14" ht="21" customHeight="1">
      <c r="A22" s="104" t="s">
        <v>60</v>
      </c>
      <c r="B22" s="129" t="str">
        <f>IF(E20="","",E20)</f>
        <v>合同</v>
      </c>
      <c r="C22" s="130"/>
      <c r="D22" s="55" t="str">
        <f>IF(LEFT(E21,1)="W","L W/O",IF(LEFT(E21,1)="L","W W/O",IF(E21="-","-",RIGHT(E21,1)&amp;"-"&amp;LEFT(E21,1))))</f>
        <v>-</v>
      </c>
      <c r="E22" s="56"/>
      <c r="F22" s="57" t="s">
        <v>59</v>
      </c>
      <c r="G22" s="58" t="str">
        <f>IF(SUM(I22:J22)=0,"/",K22+I22&amp;"/"&amp;L22+J22)</f>
        <v>/</v>
      </c>
      <c r="H22" s="59">
        <f>IF(SUM(I22:L22)=0,"",K22*2+J22+I22*2)</f>
      </c>
      <c r="I22" s="52">
        <f>IF(LEFT(F22,1)="3",1,0)+IF(LEFT(E22,1)="3",1,0)+IF(LEFT(D22,1)="3",1,0)</f>
        <v>0</v>
      </c>
      <c r="J22" s="53">
        <f>IF(RIGHT(F22,1)="3",1,0)+IF(RIGHT(E22,1)="3",1,0)+IF(RIGHT(D22,1)="3",1,0)</f>
        <v>0</v>
      </c>
      <c r="K22" s="54">
        <f>IF(LEFT(F22,1)="W",1,0)+IF(LEFT(E22,1)="W",1,0)+IF(LEFT(D22,1)="W",1,0)</f>
        <v>0</v>
      </c>
      <c r="L22" s="54">
        <f>IF(LEFT(F22,1)="L",1,0)+IF(LEFT(E22,1)="L",1,0)+IF(LEFT(D22,1)="L",1,0)</f>
        <v>0</v>
      </c>
      <c r="M22" s="105">
        <f>IF(SUM(I22:L22)=0,"",RANK(H22,H21:H23,0))</f>
      </c>
      <c r="N22" s="35" t="str">
        <f>B22</f>
        <v>合同</v>
      </c>
    </row>
    <row r="23" spans="1:14" ht="21" customHeight="1" thickBot="1">
      <c r="A23" s="106" t="s">
        <v>61</v>
      </c>
      <c r="B23" s="131" t="str">
        <f>IF(F20="","",F20)</f>
        <v>一条</v>
      </c>
      <c r="C23" s="132"/>
      <c r="D23" s="107" t="str">
        <f>IF(LEFT(F21,1)="W","L W/O",IF(LEFT(F21,1)="L","W W/O",IF(F21="-","-",RIGHT(F21,1)&amp;"-"&amp;LEFT(F21,1))))</f>
        <v>-</v>
      </c>
      <c r="E23" s="108" t="str">
        <f>IF(LEFT(F22,1)="W","L W/O",IF(LEFT(F22,1)="L","W W/O",IF(F22="-","-",RIGHT(F22,1)&amp;"-"&amp;LEFT(F22,1))))</f>
        <v>-</v>
      </c>
      <c r="F23" s="109"/>
      <c r="G23" s="110" t="str">
        <f>IF(SUM(I23:J23)=0,"/",K23+I23&amp;"/"&amp;L23+J23)</f>
        <v>/</v>
      </c>
      <c r="H23" s="111">
        <f>IF(SUM(I23:L23)=0,"",K23*2+J23+I23*2)</f>
      </c>
      <c r="I23" s="112">
        <f>IF(LEFT(F23,1)="3",1,0)+IF(LEFT(E23,1)="3",1,0)+IF(LEFT(D23,1)="3",1,0)</f>
        <v>0</v>
      </c>
      <c r="J23" s="113">
        <f>IF(RIGHT(F23,1)="3",1,0)+IF(RIGHT(E23,1)="3",1,0)+IF(RIGHT(D23,1)="3",1,0)</f>
        <v>0</v>
      </c>
      <c r="K23" s="114">
        <f>IF(LEFT(F23,1)="W",1,0)+IF(LEFT(E23,1)="W",1,0)+IF(LEFT(D23,1)="W",1,0)</f>
        <v>0</v>
      </c>
      <c r="L23" s="114">
        <f>IF(LEFT(F23,1)="L",1,0)+IF(LEFT(E23,1)="L",1,0)+IF(LEFT(D23,1)="L",1,0)</f>
        <v>0</v>
      </c>
      <c r="M23" s="115">
        <f>IF(SUM(I23:L23)=0,"",RANK(H23,H21:H23,0))</f>
      </c>
      <c r="N23" s="35" t="str">
        <f>B23</f>
        <v>一条</v>
      </c>
    </row>
    <row r="24" spans="1:14" s="40" customFormat="1" ht="15" customHeight="1" thickBot="1">
      <c r="A24" s="39"/>
      <c r="B24" s="60"/>
      <c r="C24" s="60"/>
      <c r="D24" s="61"/>
      <c r="E24" s="61"/>
      <c r="F24" s="62"/>
      <c r="G24" s="63"/>
      <c r="H24" s="63"/>
      <c r="I24" s="64"/>
      <c r="J24" s="64"/>
      <c r="K24" s="64"/>
      <c r="L24" s="64"/>
      <c r="M24" s="63"/>
      <c r="N24" s="41"/>
    </row>
    <row r="25" spans="1:13" ht="21" customHeight="1" thickBot="1">
      <c r="A25" s="133" t="s">
        <v>20</v>
      </c>
      <c r="B25" s="134"/>
      <c r="C25" s="93" t="s">
        <v>74</v>
      </c>
      <c r="D25" s="94" t="str">
        <f>IF('決勝ﾘｰｸﾞ順位'!H9="","",'決勝ﾘｰｸﾞ順位'!H9)</f>
        <v>青谷</v>
      </c>
      <c r="E25" s="95" t="str">
        <f>IF('決勝ﾘｰｸﾞ順位'!I9="","",'決勝ﾘｰｸﾞ順位'!I9)</f>
        <v>帝塚山</v>
      </c>
      <c r="F25" s="95" t="str">
        <f>IF('決勝ﾘｰｸﾞ順位'!J9="","",'決勝ﾘｰｸﾞ順位'!J9)</f>
        <v>阿波</v>
      </c>
      <c r="G25" s="97" t="s">
        <v>10</v>
      </c>
      <c r="H25" s="98" t="s">
        <v>11</v>
      </c>
      <c r="I25" s="99" t="s">
        <v>12</v>
      </c>
      <c r="J25" s="100" t="s">
        <v>13</v>
      </c>
      <c r="K25" s="100" t="s">
        <v>14</v>
      </c>
      <c r="L25" s="100" t="s">
        <v>15</v>
      </c>
      <c r="M25" s="101" t="s">
        <v>16</v>
      </c>
    </row>
    <row r="26" spans="1:14" ht="21" customHeight="1">
      <c r="A26" s="102" t="s">
        <v>58</v>
      </c>
      <c r="B26" s="127" t="str">
        <f>IF(D25="","",D25)</f>
        <v>青谷</v>
      </c>
      <c r="C26" s="128"/>
      <c r="D26" s="48"/>
      <c r="E26" s="49" t="s">
        <v>59</v>
      </c>
      <c r="F26" s="49" t="s">
        <v>59</v>
      </c>
      <c r="G26" s="50" t="str">
        <f>IF(SUM(I26:J26)=0,"/",K26+I26&amp;"/"&amp;L26+J26)</f>
        <v>/</v>
      </c>
      <c r="H26" s="51">
        <f>IF(SUM(I26:L26)=0,"",K26*2+J26+I26*2)</f>
      </c>
      <c r="I26" s="52">
        <f>IF(LEFT(F26,1)="3",1,0)+IF(LEFT(E26,1)="3",1,0)+IF(LEFT(D26,1)="3",1,0)</f>
        <v>0</v>
      </c>
      <c r="J26" s="53">
        <f>IF(RIGHT(F26,1)="3",1,0)+IF(RIGHT(E26,1)="3",1,0)+IF(RIGHT(D26,1)="3",1,0)</f>
        <v>0</v>
      </c>
      <c r="K26" s="54">
        <f>IF(LEFT(F26,1)="W",1,0)+IF(LEFT(E26,1)="W",1,0)+IF(LEFT(D26,1)="W",1,0)</f>
        <v>0</v>
      </c>
      <c r="L26" s="54">
        <f>IF(LEFT(F26,1)="L",1,0)+IF(LEFT(E26,1)="L",1,0)+IF(LEFT(D26,1)="L",1,0)</f>
        <v>0</v>
      </c>
      <c r="M26" s="103">
        <f>IF(SUM(I26:L26)=0,"",RANK(H26,H26:H28,0))</f>
      </c>
      <c r="N26" s="35" t="str">
        <f>B26</f>
        <v>青谷</v>
      </c>
    </row>
    <row r="27" spans="1:14" ht="21" customHeight="1">
      <c r="A27" s="104" t="s">
        <v>60</v>
      </c>
      <c r="B27" s="129" t="str">
        <f>IF(E25="","",E25)</f>
        <v>帝塚山</v>
      </c>
      <c r="C27" s="130"/>
      <c r="D27" s="55" t="str">
        <f>IF(LEFT(E26,1)="W","L W/O",IF(LEFT(E26,1)="L","W W/O",IF(E26="-","-",RIGHT(E26,1)&amp;"-"&amp;LEFT(E26,1))))</f>
        <v>-</v>
      </c>
      <c r="E27" s="56"/>
      <c r="F27" s="57" t="s">
        <v>59</v>
      </c>
      <c r="G27" s="58" t="str">
        <f>IF(SUM(I27:J27)=0,"/",K27+I27&amp;"/"&amp;L27+J27)</f>
        <v>/</v>
      </c>
      <c r="H27" s="59">
        <f>IF(SUM(I27:L27)=0,"",K27*2+J27+I27*2)</f>
      </c>
      <c r="I27" s="52">
        <f>IF(LEFT(F27,1)="3",1,0)+IF(LEFT(E27,1)="3",1,0)+IF(LEFT(D27,1)="3",1,0)</f>
        <v>0</v>
      </c>
      <c r="J27" s="53">
        <f>IF(RIGHT(F27,1)="3",1,0)+IF(RIGHT(E27,1)="3",1,0)+IF(RIGHT(D27,1)="3",1,0)</f>
        <v>0</v>
      </c>
      <c r="K27" s="54">
        <f>IF(LEFT(F27,1)="W",1,0)+IF(LEFT(E27,1)="W",1,0)+IF(LEFT(D27,1)="W",1,0)</f>
        <v>0</v>
      </c>
      <c r="L27" s="54">
        <f>IF(LEFT(F27,1)="L",1,0)+IF(LEFT(E27,1)="L",1,0)+IF(LEFT(D27,1)="L",1,0)</f>
        <v>0</v>
      </c>
      <c r="M27" s="105">
        <f>IF(SUM(I27:L27)=0,"",RANK(H27,H26:H28,0))</f>
      </c>
      <c r="N27" s="35" t="str">
        <f>B27</f>
        <v>帝塚山</v>
      </c>
    </row>
    <row r="28" spans="1:14" ht="21" customHeight="1" thickBot="1">
      <c r="A28" s="106" t="s">
        <v>61</v>
      </c>
      <c r="B28" s="131" t="str">
        <f>IF(F25="","",F25)</f>
        <v>阿波</v>
      </c>
      <c r="C28" s="132"/>
      <c r="D28" s="107" t="str">
        <f>IF(LEFT(F26,1)="W","L W/O",IF(LEFT(F26,1)="L","W W/O",IF(F26="-","-",RIGHT(F26,1)&amp;"-"&amp;LEFT(F26,1))))</f>
        <v>-</v>
      </c>
      <c r="E28" s="108" t="str">
        <f>IF(LEFT(F27,1)="W","L W/O",IF(LEFT(F27,1)="L","W W/O",IF(F27="-","-",RIGHT(F27,1)&amp;"-"&amp;LEFT(F27,1))))</f>
        <v>-</v>
      </c>
      <c r="F28" s="109"/>
      <c r="G28" s="110" t="str">
        <f>IF(SUM(I28:J28)=0,"/",K28+I28&amp;"/"&amp;L28+J28)</f>
        <v>/</v>
      </c>
      <c r="H28" s="111">
        <f>IF(SUM(I28:L28)=0,"",K28*2+J28+I28*2)</f>
      </c>
      <c r="I28" s="112">
        <f>IF(LEFT(F28,1)="3",1,0)+IF(LEFT(E28,1)="3",1,0)+IF(LEFT(D28,1)="3",1,0)</f>
        <v>0</v>
      </c>
      <c r="J28" s="113">
        <f>IF(RIGHT(F28,1)="3",1,0)+IF(RIGHT(E28,1)="3",1,0)+IF(RIGHT(D28,1)="3",1,0)</f>
        <v>0</v>
      </c>
      <c r="K28" s="114">
        <f>IF(LEFT(F28,1)="W",1,0)+IF(LEFT(E28,1)="W",1,0)+IF(LEFT(D28,1)="W",1,0)</f>
        <v>0</v>
      </c>
      <c r="L28" s="114">
        <f>IF(LEFT(F28,1)="L",1,0)+IF(LEFT(E28,1)="L",1,0)+IF(LEFT(D28,1)="L",1,0)</f>
        <v>0</v>
      </c>
      <c r="M28" s="115">
        <f>IF(SUM(I28:L28)=0,"",RANK(H28,H26:H28,0))</f>
      </c>
      <c r="N28" s="35" t="str">
        <f>B28</f>
        <v>阿波</v>
      </c>
    </row>
    <row r="29" spans="1:14" s="40" customFormat="1" ht="15" customHeight="1" thickBot="1">
      <c r="A29" s="39"/>
      <c r="B29" s="60"/>
      <c r="C29" s="60"/>
      <c r="D29" s="61"/>
      <c r="E29" s="61"/>
      <c r="F29" s="62"/>
      <c r="H29" s="63"/>
      <c r="I29" s="64"/>
      <c r="J29" s="64"/>
      <c r="K29" s="64"/>
      <c r="L29" s="64"/>
      <c r="M29" s="63"/>
      <c r="N29" s="41"/>
    </row>
    <row r="30" spans="1:13" ht="21" customHeight="1" thickBot="1">
      <c r="A30" s="125" t="s">
        <v>50</v>
      </c>
      <c r="B30" s="126"/>
      <c r="C30" s="93" t="s">
        <v>75</v>
      </c>
      <c r="D30" s="94" t="str">
        <f>IF('決勝ﾘｰｸﾞ順位'!H10="","",'決勝ﾘｰｸﾞ順位'!H10)</f>
        <v>坂出工業</v>
      </c>
      <c r="E30" s="95" t="str">
        <f>IF('決勝ﾘｰｸﾞ順位'!I9="","",'決勝ﾘｰｸﾞ順位'!I9)</f>
        <v>帝塚山</v>
      </c>
      <c r="F30" s="95" t="str">
        <f>IF('決勝ﾘｰｸﾞ順位'!J9="","",'決勝ﾘｰｸﾞ順位'!J9)</f>
        <v>阿波</v>
      </c>
      <c r="G30" s="97" t="s">
        <v>10</v>
      </c>
      <c r="H30" s="98" t="s">
        <v>11</v>
      </c>
      <c r="I30" s="99" t="s">
        <v>12</v>
      </c>
      <c r="J30" s="100" t="s">
        <v>13</v>
      </c>
      <c r="K30" s="100" t="s">
        <v>14</v>
      </c>
      <c r="L30" s="100" t="s">
        <v>15</v>
      </c>
      <c r="M30" s="101" t="s">
        <v>16</v>
      </c>
    </row>
    <row r="31" spans="1:14" ht="21" customHeight="1">
      <c r="A31" s="102" t="s">
        <v>58</v>
      </c>
      <c r="B31" s="127" t="str">
        <f>IF(D30="","",D30)</f>
        <v>坂出工業</v>
      </c>
      <c r="C31" s="128"/>
      <c r="D31" s="48"/>
      <c r="E31" s="49" t="s">
        <v>59</v>
      </c>
      <c r="F31" s="49" t="s">
        <v>59</v>
      </c>
      <c r="G31" s="50" t="str">
        <f>IF(SUM(I31:J31)=0,"/",K31+I31&amp;"/"&amp;L31+J31)</f>
        <v>/</v>
      </c>
      <c r="H31" s="51">
        <f>IF(SUM(I31:L31)=0,"",K31*2+J31+I31*2)</f>
      </c>
      <c r="I31" s="52">
        <f>IF(LEFT(F31,1)="3",1,0)+IF(LEFT(E31,1)="3",1,0)+IF(LEFT(D31,1)="3",1,0)</f>
        <v>0</v>
      </c>
      <c r="J31" s="53">
        <f>IF(RIGHT(F31,1)="3",1,0)+IF(RIGHT(E31,1)="3",1,0)+IF(RIGHT(D31,1)="3",1,0)</f>
        <v>0</v>
      </c>
      <c r="K31" s="54">
        <f>IF(LEFT(F31,1)="W",1,0)+IF(LEFT(E31,1)="W",1,0)+IF(LEFT(D31,1)="W",1,0)</f>
        <v>0</v>
      </c>
      <c r="L31" s="54">
        <f>IF(LEFT(F31,1)="L",1,0)+IF(LEFT(E31,1)="L",1,0)+IF(LEFT(D31,1)="L",1,0)</f>
        <v>0</v>
      </c>
      <c r="M31" s="103">
        <f>IF(SUM(I31:L31)=0,"",RANK(H31,H31:H33,0))</f>
      </c>
      <c r="N31" s="35" t="str">
        <f>B31</f>
        <v>坂出工業</v>
      </c>
    </row>
    <row r="32" spans="1:14" ht="21" customHeight="1">
      <c r="A32" s="104" t="s">
        <v>62</v>
      </c>
      <c r="B32" s="129" t="str">
        <f>IF(E30="","",E30)</f>
        <v>帝塚山</v>
      </c>
      <c r="C32" s="130"/>
      <c r="D32" s="55" t="str">
        <f>IF(LEFT(E31,1)="W","L W/O",IF(LEFT(E31,1)="L","W W/O",IF(E31="-","-",RIGHT(E31,1)&amp;"-"&amp;LEFT(E31,1))))</f>
        <v>-</v>
      </c>
      <c r="E32" s="56"/>
      <c r="F32" s="76" t="s">
        <v>59</v>
      </c>
      <c r="G32" s="58" t="str">
        <f>IF(SUM(I32:J32)=0,"/",K32+I32&amp;"/"&amp;L32+J32)</f>
        <v>/</v>
      </c>
      <c r="H32" s="59">
        <f>IF(SUM(I32:L32)=0,"",K32*2+J32+I32*2)</f>
      </c>
      <c r="I32" s="52">
        <f>IF(LEFT(F32,1)="3",1,0)+IF(LEFT(E32,1)="3",1,0)+IF(LEFT(D32,1)="3",1,0)</f>
        <v>0</v>
      </c>
      <c r="J32" s="53">
        <f>IF(RIGHT(F32,1)="3",1,0)+IF(RIGHT(E32,1)="3",1,0)+IF(RIGHT(D32,1)="3",1,0)</f>
        <v>0</v>
      </c>
      <c r="K32" s="54">
        <f>IF(LEFT(F32,1)="W",1,0)+IF(LEFT(E32,1)="W",1,0)+IF(LEFT(D32,1)="W",1,0)</f>
        <v>0</v>
      </c>
      <c r="L32" s="54">
        <f>IF(LEFT(F32,1)="L",1,0)+IF(LEFT(E32,1)="L",1,0)+IF(LEFT(D32,1)="L",1,0)</f>
        <v>0</v>
      </c>
      <c r="M32" s="105">
        <f>IF(SUM(I32:L32)=0,"",RANK(H32,H31:H33,0))</f>
      </c>
      <c r="N32" s="35" t="str">
        <f>B32</f>
        <v>帝塚山</v>
      </c>
    </row>
    <row r="33" spans="1:14" ht="21" customHeight="1" thickBot="1">
      <c r="A33" s="106" t="s">
        <v>63</v>
      </c>
      <c r="B33" s="131" t="str">
        <f>IF(F30="","",F30)</f>
        <v>阿波</v>
      </c>
      <c r="C33" s="132"/>
      <c r="D33" s="107" t="str">
        <f>IF(LEFT(F31,1)="W","L W/O",IF(LEFT(F31,1)="L","W W/O",IF(F31="-","-",RIGHT(F31,1)&amp;"-"&amp;LEFT(F31,1))))</f>
        <v>-</v>
      </c>
      <c r="E33" s="116" t="str">
        <f>IF(LEFT(F32,1)="W","L W/O",IF(LEFT(F32,1)="L","W W/O",IF(F32="-","-",RIGHT(F32,1)&amp;"-"&amp;LEFT(F32,1))))</f>
        <v>-</v>
      </c>
      <c r="F33" s="109"/>
      <c r="G33" s="110" t="str">
        <f>IF(SUM(I33:J33)=0,"/",K33+I33&amp;"/"&amp;L33+J33)</f>
        <v>/</v>
      </c>
      <c r="H33" s="111">
        <f>IF(SUM(I33:L33)=0,"",K33*2+J33+I33*2)</f>
      </c>
      <c r="I33" s="112">
        <f>IF(LEFT(F33,1)="3",1,0)+IF(LEFT(E33,1)="3",1,0)+IF(LEFT(D33,1)="3",1,0)</f>
        <v>0</v>
      </c>
      <c r="J33" s="113">
        <f>IF(RIGHT(F33,1)="3",1,0)+IF(RIGHT(E33,1)="3",1,0)+IF(RIGHT(D33,1)="3",1,0)</f>
        <v>0</v>
      </c>
      <c r="K33" s="114">
        <f>IF(LEFT(F33,1)="W",1,0)+IF(LEFT(E33,1)="W",1,0)+IF(LEFT(D33,1)="W",1,0)</f>
        <v>0</v>
      </c>
      <c r="L33" s="114">
        <f>IF(LEFT(F33,1)="L",1,0)+IF(LEFT(E33,1)="L",1,0)+IF(LEFT(D33,1)="L",1,0)</f>
        <v>0</v>
      </c>
      <c r="M33" s="115">
        <f>IF(SUM(I33:L33)=0,"",RANK(H33,H31:H33,0))</f>
      </c>
      <c r="N33" s="35" t="str">
        <f>B33</f>
        <v>阿波</v>
      </c>
    </row>
    <row r="34" ht="15" customHeight="1">
      <c r="M34" s="77" t="s">
        <v>51</v>
      </c>
    </row>
  </sheetData>
  <sheetProtection/>
  <mergeCells count="27">
    <mergeCell ref="A20:B20"/>
    <mergeCell ref="A3:C3"/>
    <mergeCell ref="A10:B10"/>
    <mergeCell ref="B11:C11"/>
    <mergeCell ref="B18:C18"/>
    <mergeCell ref="B16:C16"/>
    <mergeCell ref="B17:C17"/>
    <mergeCell ref="A15:B15"/>
    <mergeCell ref="B21:C21"/>
    <mergeCell ref="B22:C22"/>
    <mergeCell ref="A1:B1"/>
    <mergeCell ref="C1:D1"/>
    <mergeCell ref="B12:C12"/>
    <mergeCell ref="B13:C13"/>
    <mergeCell ref="B6:C6"/>
    <mergeCell ref="B7:C7"/>
    <mergeCell ref="B8:C8"/>
    <mergeCell ref="A5:B5"/>
    <mergeCell ref="B28:C28"/>
    <mergeCell ref="B26:C26"/>
    <mergeCell ref="B23:C23"/>
    <mergeCell ref="A25:B25"/>
    <mergeCell ref="B27:C27"/>
    <mergeCell ref="A30:B30"/>
    <mergeCell ref="B31:C31"/>
    <mergeCell ref="B32:C32"/>
    <mergeCell ref="B33:C33"/>
  </mergeCells>
  <dataValidations count="1">
    <dataValidation allowBlank="1" showInputMessage="1" showErrorMessage="1" imeMode="off" sqref="E21:F21 F22 E16:F16 F17 E11:F11 F12 E6:F6 E2:E3 F7 E26:F26 F27 E31:F31 F3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125" r:id="rId1"/>
  <headerFooter alignWithMargins="0">
    <oddFooter>&amp;C&amp;"ＭＳ 明朝,標準"－30－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view="pageBreakPreview" zoomScale="60" workbookViewId="0" topLeftCell="A1">
      <selection activeCell="M20" sqref="M20"/>
    </sheetView>
  </sheetViews>
  <sheetFormatPr defaultColWidth="9.00390625" defaultRowHeight="25.5" customHeight="1"/>
  <cols>
    <col min="1" max="2" width="4.625" style="34" customWidth="1"/>
    <col min="3" max="7" width="10.625" style="34" customWidth="1"/>
    <col min="8" max="8" width="5.625" style="34" customWidth="1"/>
    <col min="9" max="9" width="10.625" style="34" hidden="1" customWidth="1"/>
    <col min="10" max="10" width="5.625" style="34" hidden="1" customWidth="1"/>
    <col min="11" max="12" width="7.00390625" style="34" hidden="1" customWidth="1"/>
    <col min="13" max="13" width="5.625" style="34" customWidth="1"/>
    <col min="14" max="14" width="7.125" style="35" customWidth="1"/>
    <col min="15" max="16" width="5.625" style="34" customWidth="1"/>
    <col min="17" max="16384" width="9.00390625" style="34" customWidth="1"/>
  </cols>
  <sheetData>
    <row r="1" spans="1:16" s="1" customFormat="1" ht="21" customHeight="1">
      <c r="A1" s="135" t="s">
        <v>1</v>
      </c>
      <c r="B1" s="135"/>
      <c r="C1" s="135" t="s">
        <v>8</v>
      </c>
      <c r="D1" s="135"/>
      <c r="E1" s="32"/>
      <c r="F1" s="33"/>
      <c r="G1" s="33"/>
      <c r="H1" s="33"/>
      <c r="I1" s="33"/>
      <c r="J1" s="33"/>
      <c r="K1" s="34"/>
      <c r="L1" s="34"/>
      <c r="M1" s="34"/>
      <c r="N1" s="35"/>
      <c r="O1" s="34"/>
      <c r="P1" s="34"/>
    </row>
    <row r="2" spans="1:16" s="1" customFormat="1" ht="15" customHeight="1" thickBot="1">
      <c r="A2" s="31"/>
      <c r="B2" s="31"/>
      <c r="C2" s="31"/>
      <c r="D2" s="31"/>
      <c r="E2" s="36"/>
      <c r="F2" s="37"/>
      <c r="G2" s="33"/>
      <c r="H2" s="33"/>
      <c r="I2" s="33"/>
      <c r="J2" s="33"/>
      <c r="K2" s="34"/>
      <c r="L2" s="34"/>
      <c r="M2" s="34"/>
      <c r="N2" s="35"/>
      <c r="O2" s="34"/>
      <c r="P2" s="34"/>
    </row>
    <row r="3" spans="1:16" s="1" customFormat="1" ht="21" customHeight="1" thickBot="1">
      <c r="A3" s="136" t="s">
        <v>5</v>
      </c>
      <c r="B3" s="137"/>
      <c r="C3" s="138"/>
      <c r="D3" s="31"/>
      <c r="E3" s="36"/>
      <c r="F3" s="38"/>
      <c r="G3" s="39"/>
      <c r="H3" s="39"/>
      <c r="I3" s="39"/>
      <c r="J3" s="39"/>
      <c r="K3" s="40"/>
      <c r="L3" s="40"/>
      <c r="M3" s="40"/>
      <c r="N3" s="41"/>
      <c r="O3" s="40"/>
      <c r="P3" s="34"/>
    </row>
    <row r="4" spans="1:16" s="47" customFormat="1" ht="15" customHeight="1" thickBot="1">
      <c r="A4" s="42"/>
      <c r="B4" s="42"/>
      <c r="C4" s="42"/>
      <c r="D4" s="42"/>
      <c r="E4" s="43"/>
      <c r="F4" s="44"/>
      <c r="G4" s="44"/>
      <c r="H4" s="44"/>
      <c r="I4" s="44"/>
      <c r="J4" s="44"/>
      <c r="K4" s="45"/>
      <c r="L4" s="45"/>
      <c r="M4" s="45"/>
      <c r="N4" s="46"/>
      <c r="O4" s="45"/>
      <c r="P4" s="45"/>
    </row>
    <row r="5" spans="1:13" ht="21" customHeight="1" thickBot="1">
      <c r="A5" s="133" t="s">
        <v>9</v>
      </c>
      <c r="B5" s="134"/>
      <c r="C5" s="93" t="s">
        <v>82</v>
      </c>
      <c r="D5" s="94" t="str">
        <f>IF('決勝ﾘｰｸﾞ順位'!K5="","",'決勝ﾘｰｸﾞ順位'!K5)</f>
        <v>三田学園</v>
      </c>
      <c r="E5" s="95" t="str">
        <f>IF('決勝ﾘｰｸﾞ順位'!L5="","",'決勝ﾘｰｸﾞ順位'!L5)</f>
        <v>常翔学園Ｂ</v>
      </c>
      <c r="F5" s="95" t="str">
        <f>IF('決勝ﾘｰｸﾞ順位'!M5="","",'決勝ﾘｰｸﾞ順位'!M5)</f>
        <v>金光学園Ｂ</v>
      </c>
      <c r="G5" s="97" t="s">
        <v>10</v>
      </c>
      <c r="H5" s="98" t="s">
        <v>11</v>
      </c>
      <c r="I5" s="99" t="s">
        <v>12</v>
      </c>
      <c r="J5" s="100" t="s">
        <v>13</v>
      </c>
      <c r="K5" s="100" t="s">
        <v>14</v>
      </c>
      <c r="L5" s="100" t="s">
        <v>15</v>
      </c>
      <c r="M5" s="101" t="s">
        <v>16</v>
      </c>
    </row>
    <row r="6" spans="1:14" ht="21" customHeight="1">
      <c r="A6" s="102" t="s">
        <v>76</v>
      </c>
      <c r="B6" s="127" t="str">
        <f>IF(D5="","",D5)</f>
        <v>三田学園</v>
      </c>
      <c r="C6" s="128"/>
      <c r="D6" s="48"/>
      <c r="E6" s="49" t="s">
        <v>77</v>
      </c>
      <c r="F6" s="49" t="s">
        <v>77</v>
      </c>
      <c r="G6" s="50" t="str">
        <f>IF(SUM(I6:J6)=0,"/",K6+I6&amp;"/"&amp;L6+J6)</f>
        <v>/</v>
      </c>
      <c r="H6" s="51">
        <f>IF(SUM(I6:L6)=0,"",K6*2+J6+I6*2)</f>
      </c>
      <c r="I6" s="52">
        <f>IF(LEFT(F6,1)="3",1,0)+IF(LEFT(E6,1)="3",1,0)+IF(LEFT(D6,1)="3",1,0)</f>
        <v>0</v>
      </c>
      <c r="J6" s="53">
        <f>IF(RIGHT(F6,1)="3",1,0)+IF(RIGHT(E6,1)="3",1,0)+IF(RIGHT(D6,1)="3",1,0)</f>
        <v>0</v>
      </c>
      <c r="K6" s="54">
        <f>IF(LEFT(F6,1)="W",1,0)+IF(LEFT(E6,1)="W",1,0)+IF(LEFT(D6,1)="W",1,0)</f>
        <v>0</v>
      </c>
      <c r="L6" s="54">
        <f>IF(LEFT(F6,1)="L",1,0)+IF(LEFT(E6,1)="L",1,0)+IF(LEFT(D6,1)="L",1,0)</f>
        <v>0</v>
      </c>
      <c r="M6" s="103">
        <f>IF(SUM(I6:L6)=0,"",RANK(H6,H6:H8,0))</f>
      </c>
      <c r="N6" s="35" t="str">
        <f>B6</f>
        <v>三田学園</v>
      </c>
    </row>
    <row r="7" spans="1:14" ht="21" customHeight="1">
      <c r="A7" s="104" t="s">
        <v>78</v>
      </c>
      <c r="B7" s="129" t="str">
        <f>IF(E5="","",E5)</f>
        <v>常翔学園Ｂ</v>
      </c>
      <c r="C7" s="130"/>
      <c r="D7" s="55" t="str">
        <f>IF(LEFT(E6,1)="W","L W/O",IF(LEFT(E6,1)="L","W W/O",IF(E6="-","-",RIGHT(E6,1)&amp;"-"&amp;LEFT(E6,1))))</f>
        <v>-</v>
      </c>
      <c r="E7" s="56"/>
      <c r="F7" s="57" t="s">
        <v>77</v>
      </c>
      <c r="G7" s="58" t="str">
        <f>IF(SUM(I7:J7)=0,"/",K7+I7&amp;"/"&amp;L7+J7)</f>
        <v>/</v>
      </c>
      <c r="H7" s="59">
        <f>IF(SUM(I7:L7)=0,"",K7*2+J7+I7*2)</f>
      </c>
      <c r="I7" s="52">
        <f>IF(LEFT(F7,1)="3",1,0)+IF(LEFT(E7,1)="3",1,0)+IF(LEFT(D7,1)="3",1,0)</f>
        <v>0</v>
      </c>
      <c r="J7" s="53">
        <f>IF(RIGHT(F7,1)="3",1,0)+IF(RIGHT(E7,1)="3",1,0)+IF(RIGHT(D7,1)="3",1,0)</f>
        <v>0</v>
      </c>
      <c r="K7" s="54">
        <f>IF(LEFT(F7,1)="W",1,0)+IF(LEFT(E7,1)="W",1,0)+IF(LEFT(D7,1)="W",1,0)</f>
        <v>0</v>
      </c>
      <c r="L7" s="54">
        <f>IF(LEFT(F7,1)="L",1,0)+IF(LEFT(E7,1)="L",1,0)+IF(LEFT(D7,1)="L",1,0)</f>
        <v>0</v>
      </c>
      <c r="M7" s="105">
        <f>IF(SUM(I7:L7)=0,"",RANK(H7,H6:H8,0))</f>
      </c>
      <c r="N7" s="35" t="str">
        <f>B7</f>
        <v>常翔学園Ｂ</v>
      </c>
    </row>
    <row r="8" spans="1:14" ht="21" customHeight="1" thickBot="1">
      <c r="A8" s="106" t="s">
        <v>79</v>
      </c>
      <c r="B8" s="131" t="str">
        <f>IF(F5="","",F5)</f>
        <v>金光学園Ｂ</v>
      </c>
      <c r="C8" s="132"/>
      <c r="D8" s="107" t="str">
        <f>IF(LEFT(F6,1)="W","L W/O",IF(LEFT(F6,1)="L","W W/O",IF(F6="-","-",RIGHT(F6,1)&amp;"-"&amp;LEFT(F6,1))))</f>
        <v>-</v>
      </c>
      <c r="E8" s="108" t="str">
        <f>IF(LEFT(F7,1)="W","L W/O",IF(LEFT(F7,1)="L","W W/O",IF(F7="-","-",RIGHT(F7,1)&amp;"-"&amp;LEFT(F7,1))))</f>
        <v>-</v>
      </c>
      <c r="F8" s="109"/>
      <c r="G8" s="110" t="str">
        <f>IF(SUM(I8:J8)=0,"/",K8+I8&amp;"/"&amp;L8+J8)</f>
        <v>/</v>
      </c>
      <c r="H8" s="111">
        <f>IF(SUM(I8:L8)=0,"",K8*2+J8+I8*2)</f>
      </c>
      <c r="I8" s="112">
        <f>IF(LEFT(F8,1)="3",1,0)+IF(LEFT(E8,1)="3",1,0)+IF(LEFT(D8,1)="3",1,0)</f>
        <v>0</v>
      </c>
      <c r="J8" s="113">
        <f>IF(RIGHT(F8,1)="3",1,0)+IF(RIGHT(E8,1)="3",1,0)+IF(RIGHT(D8,1)="3",1,0)</f>
        <v>0</v>
      </c>
      <c r="K8" s="114">
        <f>IF(LEFT(F8,1)="W",1,0)+IF(LEFT(E8,1)="W",1,0)+IF(LEFT(D8,1)="W",1,0)</f>
        <v>0</v>
      </c>
      <c r="L8" s="114">
        <f>IF(LEFT(F8,1)="L",1,0)+IF(LEFT(E8,1)="L",1,0)+IF(LEFT(D8,1)="L",1,0)</f>
        <v>0</v>
      </c>
      <c r="M8" s="115">
        <f>IF(SUM(I8:L8)=0,"",RANK(H8,H6:H8,0))</f>
      </c>
      <c r="N8" s="35" t="str">
        <f>B8</f>
        <v>金光学園Ｂ</v>
      </c>
    </row>
    <row r="9" spans="1:14" s="40" customFormat="1" ht="15" customHeight="1" thickBot="1">
      <c r="A9" s="39"/>
      <c r="B9" s="60"/>
      <c r="C9" s="60"/>
      <c r="D9" s="61"/>
      <c r="E9" s="61"/>
      <c r="F9" s="62"/>
      <c r="G9" s="63"/>
      <c r="H9" s="63"/>
      <c r="I9" s="64"/>
      <c r="J9" s="64"/>
      <c r="K9" s="64"/>
      <c r="L9" s="64"/>
      <c r="M9" s="63"/>
      <c r="N9" s="41"/>
    </row>
    <row r="10" spans="1:13" ht="21" customHeight="1" thickBot="1">
      <c r="A10" s="133" t="s">
        <v>17</v>
      </c>
      <c r="B10" s="134"/>
      <c r="C10" s="93" t="s">
        <v>83</v>
      </c>
      <c r="D10" s="94" t="str">
        <f>IF('決勝ﾘｰｸﾞ順位'!K6="","",'決勝ﾘｰｸﾞ順位'!K6)</f>
        <v>奈良学園</v>
      </c>
      <c r="E10" s="95" t="str">
        <f>IF('決勝ﾘｰｸﾞ順位'!L6="","",'決勝ﾘｰｸﾞ順位'!L6)</f>
        <v>香芝</v>
      </c>
      <c r="F10" s="95" t="str">
        <f>IF('決勝ﾘｰｸﾞ順位'!M6="","",'決勝ﾘｰｸﾞ順位'!M6)</f>
        <v>奈良北</v>
      </c>
      <c r="G10" s="97" t="s">
        <v>10</v>
      </c>
      <c r="H10" s="98" t="s">
        <v>11</v>
      </c>
      <c r="I10" s="99" t="s">
        <v>12</v>
      </c>
      <c r="J10" s="100" t="s">
        <v>13</v>
      </c>
      <c r="K10" s="100" t="s">
        <v>14</v>
      </c>
      <c r="L10" s="100" t="s">
        <v>15</v>
      </c>
      <c r="M10" s="101" t="s">
        <v>16</v>
      </c>
    </row>
    <row r="11" spans="1:14" ht="21" customHeight="1">
      <c r="A11" s="102" t="s">
        <v>76</v>
      </c>
      <c r="B11" s="127" t="str">
        <f>IF(D10="","",D10)</f>
        <v>奈良学園</v>
      </c>
      <c r="C11" s="128"/>
      <c r="D11" s="48"/>
      <c r="E11" s="49" t="s">
        <v>77</v>
      </c>
      <c r="F11" s="49" t="s">
        <v>77</v>
      </c>
      <c r="G11" s="50" t="str">
        <f>IF(SUM(I11:J11)=0,"/",K11+I11&amp;"/"&amp;L11+J11)</f>
        <v>/</v>
      </c>
      <c r="H11" s="51">
        <f>IF(SUM(I11:L11)=0,"",K11*2+J11+I11*2)</f>
      </c>
      <c r="I11" s="52">
        <f>IF(LEFT(F11,1)="3",1,0)+IF(LEFT(E11,1)="3",1,0)+IF(LEFT(D11,1)="3",1,0)</f>
        <v>0</v>
      </c>
      <c r="J11" s="53">
        <f>IF(RIGHT(F11,1)="3",1,0)+IF(RIGHT(E11,1)="3",1,0)+IF(RIGHT(D11,1)="3",1,0)</f>
        <v>0</v>
      </c>
      <c r="K11" s="54">
        <f>IF(LEFT(F11,1)="W",1,0)+IF(LEFT(E11,1)="W",1,0)+IF(LEFT(D11,1)="W",1,0)</f>
        <v>0</v>
      </c>
      <c r="L11" s="54">
        <f>IF(LEFT(F11,1)="L",1,0)+IF(LEFT(E11,1)="L",1,0)+IF(LEFT(D11,1)="L",1,0)</f>
        <v>0</v>
      </c>
      <c r="M11" s="103">
        <f>IF(SUM(I11:L11)=0,"",RANK(H11,H11:H13,0))</f>
      </c>
      <c r="N11" s="35" t="str">
        <f>B11</f>
        <v>奈良学園</v>
      </c>
    </row>
    <row r="12" spans="1:14" ht="21" customHeight="1">
      <c r="A12" s="104" t="s">
        <v>78</v>
      </c>
      <c r="B12" s="129" t="str">
        <f>IF(E10="","",E10)</f>
        <v>香芝</v>
      </c>
      <c r="C12" s="130"/>
      <c r="D12" s="55" t="str">
        <f>IF(LEFT(E11,1)="W","L W/O",IF(LEFT(E11,1)="L","W W/O",IF(E11="-","-",RIGHT(E11,1)&amp;"-"&amp;LEFT(E11,1))))</f>
        <v>-</v>
      </c>
      <c r="E12" s="56"/>
      <c r="F12" s="57" t="s">
        <v>77</v>
      </c>
      <c r="G12" s="50" t="str">
        <f>IF(SUM(I12:J12)=0,"/",K12+I12&amp;"/"&amp;L12+J12)</f>
        <v>/</v>
      </c>
      <c r="H12" s="59">
        <f>IF(SUM(I12:L12)=0,"",K12*2+J12+I12*2)</f>
      </c>
      <c r="I12" s="52">
        <f>IF(LEFT(F12,1)="3",1,0)+IF(LEFT(E12,1)="3",1,0)+IF(LEFT(D12,1)="3",1,0)</f>
        <v>0</v>
      </c>
      <c r="J12" s="53">
        <f>IF(RIGHT(F12,1)="3",1,0)+IF(RIGHT(E12,1)="3",1,0)+IF(RIGHT(D12,1)="3",1,0)</f>
        <v>0</v>
      </c>
      <c r="K12" s="54">
        <f>IF(LEFT(F12,1)="W",1,0)+IF(LEFT(E12,1)="W",1,0)+IF(LEFT(D12,1)="W",1,0)</f>
        <v>0</v>
      </c>
      <c r="L12" s="54">
        <f>IF(LEFT(F12,1)="L",1,0)+IF(LEFT(E12,1)="L",1,0)+IF(LEFT(D12,1)="L",1,0)</f>
        <v>0</v>
      </c>
      <c r="M12" s="105">
        <f>IF(SUM(I12:L12)=0,"",RANK(H12,H11:H13,0))</f>
      </c>
      <c r="N12" s="35" t="str">
        <f>B12</f>
        <v>香芝</v>
      </c>
    </row>
    <row r="13" spans="1:14" ht="21" customHeight="1" thickBot="1">
      <c r="A13" s="106" t="s">
        <v>79</v>
      </c>
      <c r="B13" s="131" t="str">
        <f>IF(F10="","",F10)</f>
        <v>奈良北</v>
      </c>
      <c r="C13" s="132"/>
      <c r="D13" s="107" t="str">
        <f>IF(LEFT(F11,1)="W","L W/O",IF(LEFT(F11,1)="L","W W/O",IF(F11="-","-",RIGHT(F11,1)&amp;"-"&amp;LEFT(F11,1))))</f>
        <v>-</v>
      </c>
      <c r="E13" s="108" t="str">
        <f>IF(LEFT(F12,1)="W","L W/O",IF(LEFT(F12,1)="L","W W/O",IF(F12="-","-",RIGHT(F12,1)&amp;"-"&amp;LEFT(F12,1))))</f>
        <v>-</v>
      </c>
      <c r="F13" s="109"/>
      <c r="G13" s="110" t="str">
        <f>IF(SUM(I13:J13)=0,"/",K13+I13&amp;"/"&amp;L13+J13)</f>
        <v>/</v>
      </c>
      <c r="H13" s="111">
        <f>IF(SUM(I13:L13)=0,"",K13*2+J13+I13*2)</f>
      </c>
      <c r="I13" s="112">
        <f>IF(LEFT(F13,1)="3",1,0)+IF(LEFT(E13,1)="3",1,0)+IF(LEFT(D13,1)="3",1,0)</f>
        <v>0</v>
      </c>
      <c r="J13" s="113">
        <f>IF(RIGHT(F13,1)="3",1,0)+IF(RIGHT(E13,1)="3",1,0)+IF(RIGHT(D13,1)="3",1,0)</f>
        <v>0</v>
      </c>
      <c r="K13" s="114">
        <f>IF(LEFT(F13,1)="W",1,0)+IF(LEFT(E13,1)="W",1,0)+IF(LEFT(D13,1)="W",1,0)</f>
        <v>0</v>
      </c>
      <c r="L13" s="114">
        <f>IF(LEFT(F13,1)="L",1,0)+IF(LEFT(E13,1)="L",1,0)+IF(LEFT(D13,1)="L",1,0)</f>
        <v>0</v>
      </c>
      <c r="M13" s="115">
        <f>IF(SUM(I13:L13)=0,"",RANK(H13,H11:H13,0))</f>
      </c>
      <c r="N13" s="35" t="str">
        <f>B13</f>
        <v>奈良北</v>
      </c>
    </row>
    <row r="14" spans="1:14" s="40" customFormat="1" ht="15" customHeight="1" thickBot="1">
      <c r="A14" s="39"/>
      <c r="B14" s="60"/>
      <c r="C14" s="60"/>
      <c r="D14" s="61"/>
      <c r="E14" s="61"/>
      <c r="F14" s="62"/>
      <c r="G14" s="63"/>
      <c r="H14" s="63"/>
      <c r="I14" s="64"/>
      <c r="J14" s="64"/>
      <c r="K14" s="64"/>
      <c r="L14" s="64"/>
      <c r="M14" s="63"/>
      <c r="N14" s="41"/>
    </row>
    <row r="15" spans="1:13" ht="21" customHeight="1" thickBot="1">
      <c r="A15" s="133" t="s">
        <v>18</v>
      </c>
      <c r="B15" s="134"/>
      <c r="C15" s="93" t="s">
        <v>84</v>
      </c>
      <c r="D15" s="94" t="str">
        <f>IF('決勝ﾘｰｸﾞ順位'!K7="","",'決勝ﾘｰｸﾞ順位'!K7)</f>
        <v>奈良Ｂ</v>
      </c>
      <c r="E15" s="95" t="str">
        <f>IF('決勝ﾘｰｸﾞ順位'!L7="","",'決勝ﾘｰｸﾞ順位'!L7)</f>
        <v>今治南</v>
      </c>
      <c r="F15" s="95" t="str">
        <f>IF('決勝ﾘｰｸﾞ順位'!M7="","",'決勝ﾘｰｸﾞ順位'!M7)</f>
        <v>新田</v>
      </c>
      <c r="G15" s="97" t="s">
        <v>10</v>
      </c>
      <c r="H15" s="98" t="s">
        <v>11</v>
      </c>
      <c r="I15" s="99" t="s">
        <v>12</v>
      </c>
      <c r="J15" s="100" t="s">
        <v>13</v>
      </c>
      <c r="K15" s="100" t="s">
        <v>14</v>
      </c>
      <c r="L15" s="100" t="s">
        <v>15</v>
      </c>
      <c r="M15" s="101" t="s">
        <v>16</v>
      </c>
    </row>
    <row r="16" spans="1:14" ht="21" customHeight="1">
      <c r="A16" s="102" t="s">
        <v>76</v>
      </c>
      <c r="B16" s="127" t="str">
        <f>IF(D15="","",D15)</f>
        <v>奈良Ｂ</v>
      </c>
      <c r="C16" s="128"/>
      <c r="D16" s="48"/>
      <c r="E16" s="49" t="s">
        <v>77</v>
      </c>
      <c r="F16" s="49" t="s">
        <v>77</v>
      </c>
      <c r="G16" s="50" t="str">
        <f>IF(SUM(I16:J16)=0,"/",K16+I16&amp;"/"&amp;L16+J16)</f>
        <v>/</v>
      </c>
      <c r="H16" s="51">
        <f>IF(SUM(I16:L16)=0,"",K16*2+J16+I16*2)</f>
      </c>
      <c r="I16" s="52">
        <f>IF(LEFT(F16,1)="3",1,0)+IF(LEFT(E16,1)="3",1,0)+IF(LEFT(D16,1)="3",1,0)</f>
        <v>0</v>
      </c>
      <c r="J16" s="53">
        <f>IF(RIGHT(F16,1)="3",1,0)+IF(RIGHT(E16,1)="3",1,0)+IF(RIGHT(D16,1)="3",1,0)</f>
        <v>0</v>
      </c>
      <c r="K16" s="54">
        <f>IF(LEFT(F16,1)="W",1,0)+IF(LEFT(E16,1)="W",1,0)+IF(LEFT(D16,1)="W",1,0)</f>
        <v>0</v>
      </c>
      <c r="L16" s="54">
        <f>IF(LEFT(F16,1)="L",1,0)+IF(LEFT(E16,1)="L",1,0)+IF(LEFT(D16,1)="L",1,0)</f>
        <v>0</v>
      </c>
      <c r="M16" s="103">
        <f>IF(SUM(I16:L16)=0,"",RANK(H16,H16:H18,0))</f>
      </c>
      <c r="N16" s="35" t="str">
        <f>B16</f>
        <v>奈良Ｂ</v>
      </c>
    </row>
    <row r="17" spans="1:14" ht="21" customHeight="1">
      <c r="A17" s="104" t="s">
        <v>78</v>
      </c>
      <c r="B17" s="129" t="str">
        <f>IF(E15="","",E15)</f>
        <v>今治南</v>
      </c>
      <c r="C17" s="130"/>
      <c r="D17" s="55" t="str">
        <f>IF(LEFT(E16,1)="W","L W/O",IF(LEFT(E16,1)="L","W W/O",IF(E16="-","-",RIGHT(E16,1)&amp;"-"&amp;LEFT(E16,1))))</f>
        <v>-</v>
      </c>
      <c r="E17" s="56"/>
      <c r="F17" s="57" t="s">
        <v>77</v>
      </c>
      <c r="G17" s="58" t="str">
        <f>IF(SUM(I17:J17)=0,"/",K17+I17&amp;"/"&amp;L17+J17)</f>
        <v>/</v>
      </c>
      <c r="H17" s="59">
        <f>IF(SUM(I17:L17)=0,"",K17*2+J17+I17*2)</f>
      </c>
      <c r="I17" s="52">
        <f>IF(LEFT(F17,1)="3",1,0)+IF(LEFT(E17,1)="3",1,0)+IF(LEFT(D17,1)="3",1,0)</f>
        <v>0</v>
      </c>
      <c r="J17" s="53">
        <f>IF(RIGHT(F17,1)="3",1,0)+IF(RIGHT(E17,1)="3",1,0)+IF(RIGHT(D17,1)="3",1,0)</f>
        <v>0</v>
      </c>
      <c r="K17" s="54">
        <f>IF(LEFT(F17,1)="W",1,0)+IF(LEFT(E17,1)="W",1,0)+IF(LEFT(D17,1)="W",1,0)</f>
        <v>0</v>
      </c>
      <c r="L17" s="54">
        <f>IF(LEFT(F17,1)="L",1,0)+IF(LEFT(E17,1)="L",1,0)+IF(LEFT(D17,1)="L",1,0)</f>
        <v>0</v>
      </c>
      <c r="M17" s="105">
        <f>IF(SUM(I17:L17)=0,"",RANK(H17,H16:H18,0))</f>
      </c>
      <c r="N17" s="35" t="str">
        <f>B17</f>
        <v>今治南</v>
      </c>
    </row>
    <row r="18" spans="1:14" ht="21" customHeight="1" thickBot="1">
      <c r="A18" s="106" t="s">
        <v>79</v>
      </c>
      <c r="B18" s="131" t="str">
        <f>IF(F15="","",F15)</f>
        <v>新田</v>
      </c>
      <c r="C18" s="132"/>
      <c r="D18" s="107" t="str">
        <f>IF(LEFT(F16,1)="W","L W/O",IF(LEFT(F16,1)="L","W W/O",IF(F16="-","-",RIGHT(F16,1)&amp;"-"&amp;LEFT(F16,1))))</f>
        <v>-</v>
      </c>
      <c r="E18" s="108" t="str">
        <f>IF(LEFT(F17,1)="W","L W/O",IF(LEFT(F17,1)="L","W W/O",IF(F17="-","-",RIGHT(F17,1)&amp;"-"&amp;LEFT(F17,1))))</f>
        <v>-</v>
      </c>
      <c r="F18" s="109"/>
      <c r="G18" s="110" t="str">
        <f>IF(SUM(I18:J18)=0,"/",K18+I18&amp;"/"&amp;L18+J18)</f>
        <v>/</v>
      </c>
      <c r="H18" s="111">
        <f>IF(SUM(I18:L18)=0,"",K18*2+J18+I18*2)</f>
      </c>
      <c r="I18" s="112">
        <f>IF(LEFT(F18,1)="3",1,0)+IF(LEFT(E18,1)="3",1,0)+IF(LEFT(D18,1)="3",1,0)</f>
        <v>0</v>
      </c>
      <c r="J18" s="113">
        <f>IF(RIGHT(F18,1)="3",1,0)+IF(RIGHT(E18,1)="3",1,0)+IF(RIGHT(D18,1)="3",1,0)</f>
        <v>0</v>
      </c>
      <c r="K18" s="114">
        <f>IF(LEFT(F18,1)="W",1,0)+IF(LEFT(E18,1)="W",1,0)+IF(LEFT(D18,1)="W",1,0)</f>
        <v>0</v>
      </c>
      <c r="L18" s="114">
        <f>IF(LEFT(F18,1)="L",1,0)+IF(LEFT(E18,1)="L",1,0)+IF(LEFT(D18,1)="L",1,0)</f>
        <v>0</v>
      </c>
      <c r="M18" s="115">
        <f>IF(SUM(I18:L18)=0,"",RANK(H18,H16:H18,0))</f>
      </c>
      <c r="N18" s="35" t="str">
        <f>B18</f>
        <v>新田</v>
      </c>
    </row>
    <row r="19" spans="1:14" s="40" customFormat="1" ht="15" customHeight="1" thickBot="1">
      <c r="A19" s="39"/>
      <c r="B19" s="60"/>
      <c r="C19" s="60"/>
      <c r="D19" s="61"/>
      <c r="E19" s="61"/>
      <c r="F19" s="62"/>
      <c r="G19" s="63"/>
      <c r="H19" s="63"/>
      <c r="I19" s="64"/>
      <c r="J19" s="64"/>
      <c r="K19" s="64"/>
      <c r="L19" s="64"/>
      <c r="M19" s="63"/>
      <c r="N19" s="41"/>
    </row>
    <row r="20" spans="1:13" ht="21" customHeight="1" thickBot="1">
      <c r="A20" s="133" t="s">
        <v>19</v>
      </c>
      <c r="B20" s="134"/>
      <c r="C20" s="93" t="s">
        <v>85</v>
      </c>
      <c r="D20" s="94" t="str">
        <f>IF('決勝ﾘｰｸﾞ順位'!K8="","",'決勝ﾘｰｸﾞ順位'!K8)</f>
        <v>郡山Ａ</v>
      </c>
      <c r="E20" s="95" t="str">
        <f>IF('決勝ﾘｰｸﾞ順位'!L8="","",'決勝ﾘｰｸﾞ順位'!L8)</f>
        <v>土佐塾</v>
      </c>
      <c r="F20" s="95" t="str">
        <f>IF('決勝ﾘｰｸﾞ順位'!M8="","",'決勝ﾘｰｸﾞ順位'!M8)</f>
        <v>高松工芸Ｂ</v>
      </c>
      <c r="G20" s="97" t="s">
        <v>10</v>
      </c>
      <c r="H20" s="98" t="s">
        <v>11</v>
      </c>
      <c r="I20" s="99" t="s">
        <v>12</v>
      </c>
      <c r="J20" s="100" t="s">
        <v>13</v>
      </c>
      <c r="K20" s="100" t="s">
        <v>14</v>
      </c>
      <c r="L20" s="100" t="s">
        <v>15</v>
      </c>
      <c r="M20" s="101" t="s">
        <v>16</v>
      </c>
    </row>
    <row r="21" spans="1:14" ht="21" customHeight="1">
      <c r="A21" s="102" t="s">
        <v>76</v>
      </c>
      <c r="B21" s="127" t="str">
        <f>IF(D20="","",D20)</f>
        <v>郡山Ａ</v>
      </c>
      <c r="C21" s="128"/>
      <c r="D21" s="48"/>
      <c r="E21" s="49" t="s">
        <v>77</v>
      </c>
      <c r="F21" s="49" t="s">
        <v>77</v>
      </c>
      <c r="G21" s="50" t="str">
        <f>IF(SUM(I21:J21)=0,"/",K21+I21&amp;"/"&amp;L21+J21)</f>
        <v>/</v>
      </c>
      <c r="H21" s="51">
        <f>IF(SUM(I21:L21)=0,"",K21*2+J21+I21*2)</f>
      </c>
      <c r="I21" s="52">
        <f>IF(LEFT(F21,1)="3",1,0)+IF(LEFT(E21,1)="3",1,0)+IF(LEFT(D21,1)="3",1,0)</f>
        <v>0</v>
      </c>
      <c r="J21" s="53">
        <f>IF(RIGHT(F21,1)="3",1,0)+IF(RIGHT(E21,1)="3",1,0)+IF(RIGHT(D21,1)="3",1,0)</f>
        <v>0</v>
      </c>
      <c r="K21" s="54">
        <f>IF(LEFT(F21,1)="W",1,0)+IF(LEFT(E21,1)="W",1,0)+IF(LEFT(D21,1)="W",1,0)</f>
        <v>0</v>
      </c>
      <c r="L21" s="54">
        <f>IF(LEFT(F21,1)="L",1,0)+IF(LEFT(E21,1)="L",1,0)+IF(LEFT(D21,1)="L",1,0)</f>
        <v>0</v>
      </c>
      <c r="M21" s="103">
        <f>IF(SUM(I21:L21)=0,"",RANK(H21,H21:H23,0))</f>
      </c>
      <c r="N21" s="35" t="str">
        <f>B21</f>
        <v>郡山Ａ</v>
      </c>
    </row>
    <row r="22" spans="1:14" ht="21" customHeight="1">
      <c r="A22" s="104" t="s">
        <v>78</v>
      </c>
      <c r="B22" s="129" t="str">
        <f>IF(E20="","",E20)</f>
        <v>土佐塾</v>
      </c>
      <c r="C22" s="130"/>
      <c r="D22" s="55" t="str">
        <f>IF(LEFT(E21,1)="W","L W/O",IF(LEFT(E21,1)="L","W W/O",IF(E21="-","-",RIGHT(E21,1)&amp;"-"&amp;LEFT(E21,1))))</f>
        <v>-</v>
      </c>
      <c r="E22" s="56"/>
      <c r="F22" s="57" t="s">
        <v>77</v>
      </c>
      <c r="G22" s="58" t="str">
        <f>IF(SUM(I22:J22)=0,"/",K22+I22&amp;"/"&amp;L22+J22)</f>
        <v>/</v>
      </c>
      <c r="H22" s="59">
        <f>IF(SUM(I22:L22)=0,"",K22*2+J22+I22*2)</f>
      </c>
      <c r="I22" s="52">
        <f>IF(LEFT(F22,1)="3",1,0)+IF(LEFT(E22,1)="3",1,0)+IF(LEFT(D22,1)="3",1,0)</f>
        <v>0</v>
      </c>
      <c r="J22" s="53">
        <f>IF(RIGHT(F22,1)="3",1,0)+IF(RIGHT(E22,1)="3",1,0)+IF(RIGHT(D22,1)="3",1,0)</f>
        <v>0</v>
      </c>
      <c r="K22" s="54">
        <f>IF(LEFT(F22,1)="W",1,0)+IF(LEFT(E22,1)="W",1,0)+IF(LEFT(D22,1)="W",1,0)</f>
        <v>0</v>
      </c>
      <c r="L22" s="54">
        <f>IF(LEFT(F22,1)="L",1,0)+IF(LEFT(E22,1)="L",1,0)+IF(LEFT(D22,1)="L",1,0)</f>
        <v>0</v>
      </c>
      <c r="M22" s="105">
        <f>IF(SUM(I22:L22)=0,"",RANK(H22,H21:H23,0))</f>
      </c>
      <c r="N22" s="35" t="str">
        <f>B22</f>
        <v>土佐塾</v>
      </c>
    </row>
    <row r="23" spans="1:14" ht="21" customHeight="1" thickBot="1">
      <c r="A23" s="106" t="s">
        <v>79</v>
      </c>
      <c r="B23" s="131" t="str">
        <f>IF(F20="","",F20)</f>
        <v>高松工芸Ｂ</v>
      </c>
      <c r="C23" s="132"/>
      <c r="D23" s="107" t="str">
        <f>IF(LEFT(F21,1)="W","L W/O",IF(LEFT(F21,1)="L","W W/O",IF(F21="-","-",RIGHT(F21,1)&amp;"-"&amp;LEFT(F21,1))))</f>
        <v>-</v>
      </c>
      <c r="E23" s="108" t="str">
        <f>IF(LEFT(F22,1)="W","L W/O",IF(LEFT(F22,1)="L","W W/O",IF(F22="-","-",RIGHT(F22,1)&amp;"-"&amp;LEFT(F22,1))))</f>
        <v>-</v>
      </c>
      <c r="F23" s="109"/>
      <c r="G23" s="110" t="str">
        <f>IF(SUM(I23:J23)=0,"/",K23+I23&amp;"/"&amp;L23+J23)</f>
        <v>/</v>
      </c>
      <c r="H23" s="111">
        <f>IF(SUM(I23:L23)=0,"",K23*2+J23+I23*2)</f>
      </c>
      <c r="I23" s="112">
        <f>IF(LEFT(F23,1)="3",1,0)+IF(LEFT(E23,1)="3",1,0)+IF(LEFT(D23,1)="3",1,0)</f>
        <v>0</v>
      </c>
      <c r="J23" s="113">
        <f>IF(RIGHT(F23,1)="3",1,0)+IF(RIGHT(E23,1)="3",1,0)+IF(RIGHT(D23,1)="3",1,0)</f>
        <v>0</v>
      </c>
      <c r="K23" s="114">
        <f>IF(LEFT(F23,1)="W",1,0)+IF(LEFT(E23,1)="W",1,0)+IF(LEFT(D23,1)="W",1,0)</f>
        <v>0</v>
      </c>
      <c r="L23" s="114">
        <f>IF(LEFT(F23,1)="L",1,0)+IF(LEFT(E23,1)="L",1,0)+IF(LEFT(D23,1)="L",1,0)</f>
        <v>0</v>
      </c>
      <c r="M23" s="115">
        <f>IF(SUM(I23:L23)=0,"",RANK(H23,H21:H23,0))</f>
      </c>
      <c r="N23" s="35" t="str">
        <f>B23</f>
        <v>高松工芸Ｂ</v>
      </c>
    </row>
    <row r="24" spans="1:14" s="40" customFormat="1" ht="15" customHeight="1" thickBot="1">
      <c r="A24" s="39"/>
      <c r="B24" s="60"/>
      <c r="C24" s="60"/>
      <c r="D24" s="61"/>
      <c r="E24" s="61"/>
      <c r="F24" s="62"/>
      <c r="G24" s="63"/>
      <c r="H24" s="63"/>
      <c r="I24" s="64"/>
      <c r="J24" s="64"/>
      <c r="K24" s="64"/>
      <c r="L24" s="64"/>
      <c r="M24" s="63"/>
      <c r="N24" s="41"/>
    </row>
    <row r="25" spans="1:13" ht="21" customHeight="1" thickBot="1">
      <c r="A25" s="133" t="s">
        <v>20</v>
      </c>
      <c r="B25" s="134"/>
      <c r="C25" s="93" t="s">
        <v>86</v>
      </c>
      <c r="D25" s="94" t="str">
        <f>IF('決勝ﾘｰｸﾞ順位'!K9="","",'決勝ﾘｰｸﾞ順位'!K9)</f>
        <v>徳島市立</v>
      </c>
      <c r="E25" s="95" t="str">
        <f>IF('決勝ﾘｰｸﾞ順位'!L9="","",'決勝ﾘｰｸﾞ順位'!L9)</f>
        <v>観音寺一Ａ</v>
      </c>
      <c r="F25" s="95" t="str">
        <f>IF('決勝ﾘｰｸﾞ順位'!M9="","",'決勝ﾘｰｸﾞ順位'!M9)</f>
        <v>奈良朱雀</v>
      </c>
      <c r="G25" s="97" t="s">
        <v>10</v>
      </c>
      <c r="H25" s="98" t="s">
        <v>11</v>
      </c>
      <c r="I25" s="99" t="s">
        <v>12</v>
      </c>
      <c r="J25" s="100" t="s">
        <v>13</v>
      </c>
      <c r="K25" s="100" t="s">
        <v>14</v>
      </c>
      <c r="L25" s="100" t="s">
        <v>15</v>
      </c>
      <c r="M25" s="101" t="s">
        <v>16</v>
      </c>
    </row>
    <row r="26" spans="1:14" ht="21" customHeight="1">
      <c r="A26" s="102" t="s">
        <v>76</v>
      </c>
      <c r="B26" s="127" t="str">
        <f>IF(D25="","",D25)</f>
        <v>徳島市立</v>
      </c>
      <c r="C26" s="128"/>
      <c r="D26" s="48"/>
      <c r="E26" s="49" t="s">
        <v>77</v>
      </c>
      <c r="F26" s="49" t="s">
        <v>77</v>
      </c>
      <c r="G26" s="50" t="str">
        <f>IF(SUM(I26:J26)=0,"/",K26+I26&amp;"/"&amp;L26+J26)</f>
        <v>/</v>
      </c>
      <c r="H26" s="51">
        <f>IF(SUM(I26:L26)=0,"",K26*2+J26+I26*2)</f>
      </c>
      <c r="I26" s="52">
        <f>IF(LEFT(F26,1)="3",1,0)+IF(LEFT(E26,1)="3",1,0)+IF(LEFT(D26,1)="3",1,0)</f>
        <v>0</v>
      </c>
      <c r="J26" s="53">
        <f>IF(RIGHT(F26,1)="3",1,0)+IF(RIGHT(E26,1)="3",1,0)+IF(RIGHT(D26,1)="3",1,0)</f>
        <v>0</v>
      </c>
      <c r="K26" s="54">
        <f>IF(LEFT(F26,1)="W",1,0)+IF(LEFT(E26,1)="W",1,0)+IF(LEFT(D26,1)="W",1,0)</f>
        <v>0</v>
      </c>
      <c r="L26" s="54">
        <f>IF(LEFT(F26,1)="L",1,0)+IF(LEFT(E26,1)="L",1,0)+IF(LEFT(D26,1)="L",1,0)</f>
        <v>0</v>
      </c>
      <c r="M26" s="103">
        <f>IF(SUM(I26:L26)=0,"",RANK(H26,H26:H28,0))</f>
      </c>
      <c r="N26" s="35" t="str">
        <f>B26</f>
        <v>徳島市立</v>
      </c>
    </row>
    <row r="27" spans="1:14" ht="21" customHeight="1">
      <c r="A27" s="104" t="s">
        <v>78</v>
      </c>
      <c r="B27" s="129" t="str">
        <f>IF(E25="","",E25)</f>
        <v>観音寺一Ａ</v>
      </c>
      <c r="C27" s="130"/>
      <c r="D27" s="55" t="str">
        <f>IF(LEFT(E26,1)="W","L W/O",IF(LEFT(E26,1)="L","W W/O",IF(E26="-","-",RIGHT(E26,1)&amp;"-"&amp;LEFT(E26,1))))</f>
        <v>-</v>
      </c>
      <c r="E27" s="56"/>
      <c r="F27" s="57" t="s">
        <v>77</v>
      </c>
      <c r="G27" s="58" t="str">
        <f>IF(SUM(I27:J27)=0,"/",K27+I27&amp;"/"&amp;L27+J27)</f>
        <v>/</v>
      </c>
      <c r="H27" s="59">
        <f>IF(SUM(I27:L27)=0,"",K27*2+J27+I27*2)</f>
      </c>
      <c r="I27" s="52">
        <f>IF(LEFT(F27,1)="3",1,0)+IF(LEFT(E27,1)="3",1,0)+IF(LEFT(D27,1)="3",1,0)</f>
        <v>0</v>
      </c>
      <c r="J27" s="53">
        <f>IF(RIGHT(F27,1)="3",1,0)+IF(RIGHT(E27,1)="3",1,0)+IF(RIGHT(D27,1)="3",1,0)</f>
        <v>0</v>
      </c>
      <c r="K27" s="54">
        <f>IF(LEFT(F27,1)="W",1,0)+IF(LEFT(E27,1)="W",1,0)+IF(LEFT(D27,1)="W",1,0)</f>
        <v>0</v>
      </c>
      <c r="L27" s="54">
        <f>IF(LEFT(F27,1)="L",1,0)+IF(LEFT(E27,1)="L",1,0)+IF(LEFT(D27,1)="L",1,0)</f>
        <v>0</v>
      </c>
      <c r="M27" s="105">
        <f>IF(SUM(I27:L27)=0,"",RANK(H27,H26:H28,0))</f>
      </c>
      <c r="N27" s="35" t="str">
        <f>B27</f>
        <v>観音寺一Ａ</v>
      </c>
    </row>
    <row r="28" spans="1:14" ht="21" customHeight="1" thickBot="1">
      <c r="A28" s="106" t="s">
        <v>79</v>
      </c>
      <c r="B28" s="131" t="str">
        <f>IF(F25="","",F25)</f>
        <v>奈良朱雀</v>
      </c>
      <c r="C28" s="132"/>
      <c r="D28" s="107" t="str">
        <f>IF(LEFT(F26,1)="W","L W/O",IF(LEFT(F26,1)="L","W W/O",IF(F26="-","-",RIGHT(F26,1)&amp;"-"&amp;LEFT(F26,1))))</f>
        <v>-</v>
      </c>
      <c r="E28" s="108" t="str">
        <f>IF(LEFT(F27,1)="W","L W/O",IF(LEFT(F27,1)="L","W W/O",IF(F27="-","-",RIGHT(F27,1)&amp;"-"&amp;LEFT(F27,1))))</f>
        <v>-</v>
      </c>
      <c r="F28" s="109"/>
      <c r="G28" s="110" t="str">
        <f>IF(SUM(I28:J28)=0,"/",K28+I28&amp;"/"&amp;L28+J28)</f>
        <v>/</v>
      </c>
      <c r="H28" s="111">
        <f>IF(SUM(I28:L28)=0,"",K28*2+J28+I28*2)</f>
      </c>
      <c r="I28" s="112">
        <f>IF(LEFT(F28,1)="3",1,0)+IF(LEFT(E28,1)="3",1,0)+IF(LEFT(D28,1)="3",1,0)</f>
        <v>0</v>
      </c>
      <c r="J28" s="113">
        <f>IF(RIGHT(F28,1)="3",1,0)+IF(RIGHT(E28,1)="3",1,0)+IF(RIGHT(D28,1)="3",1,0)</f>
        <v>0</v>
      </c>
      <c r="K28" s="114">
        <f>IF(LEFT(F28,1)="W",1,0)+IF(LEFT(E28,1)="W",1,0)+IF(LEFT(D28,1)="W",1,0)</f>
        <v>0</v>
      </c>
      <c r="L28" s="114">
        <f>IF(LEFT(F28,1)="L",1,0)+IF(LEFT(E28,1)="L",1,0)+IF(LEFT(D28,1)="L",1,0)</f>
        <v>0</v>
      </c>
      <c r="M28" s="115">
        <f>IF(SUM(I28:L28)=0,"",RANK(H28,H26:H28,0))</f>
      </c>
      <c r="N28" s="35" t="str">
        <f>B28</f>
        <v>奈良朱雀</v>
      </c>
    </row>
    <row r="29" spans="1:14" s="40" customFormat="1" ht="15" customHeight="1" thickBot="1">
      <c r="A29" s="39"/>
      <c r="B29" s="60"/>
      <c r="C29" s="60"/>
      <c r="D29" s="61"/>
      <c r="E29" s="61"/>
      <c r="F29" s="62"/>
      <c r="H29" s="63"/>
      <c r="I29" s="64"/>
      <c r="J29" s="64"/>
      <c r="K29" s="64"/>
      <c r="L29" s="64"/>
      <c r="M29" s="63"/>
      <c r="N29" s="41"/>
    </row>
    <row r="30" spans="1:13" ht="21" customHeight="1" thickBot="1">
      <c r="A30" s="125" t="s">
        <v>50</v>
      </c>
      <c r="B30" s="126"/>
      <c r="C30" s="93" t="s">
        <v>87</v>
      </c>
      <c r="D30" s="94" t="str">
        <f>IF('決勝ﾘｰｸﾞ順位'!K10="","",'決勝ﾘｰｸﾞ順位'!K10)</f>
        <v>佐賀商業Ｂ</v>
      </c>
      <c r="E30" s="95" t="str">
        <f>IF('決勝ﾘｰｸﾞ順位'!L9="","",'決勝ﾘｰｸﾞ順位'!L9)</f>
        <v>観音寺一Ａ</v>
      </c>
      <c r="F30" s="95" t="str">
        <f>IF('決勝ﾘｰｸﾞ順位'!M9="","",'決勝ﾘｰｸﾞ順位'!M9)</f>
        <v>奈良朱雀</v>
      </c>
      <c r="G30" s="97" t="s">
        <v>10</v>
      </c>
      <c r="H30" s="98" t="s">
        <v>11</v>
      </c>
      <c r="I30" s="99" t="s">
        <v>12</v>
      </c>
      <c r="J30" s="100" t="s">
        <v>13</v>
      </c>
      <c r="K30" s="100" t="s">
        <v>14</v>
      </c>
      <c r="L30" s="100" t="s">
        <v>15</v>
      </c>
      <c r="M30" s="101" t="s">
        <v>16</v>
      </c>
    </row>
    <row r="31" spans="1:14" ht="21" customHeight="1">
      <c r="A31" s="102" t="s">
        <v>76</v>
      </c>
      <c r="B31" s="127" t="str">
        <f>IF(D30="","",D30)</f>
        <v>佐賀商業Ｂ</v>
      </c>
      <c r="C31" s="128"/>
      <c r="D31" s="48"/>
      <c r="E31" s="49" t="s">
        <v>77</v>
      </c>
      <c r="F31" s="49" t="s">
        <v>77</v>
      </c>
      <c r="G31" s="50" t="str">
        <f>IF(SUM(I31:J31)=0,"/",K31+I31&amp;"/"&amp;L31+J31)</f>
        <v>/</v>
      </c>
      <c r="H31" s="51">
        <f>IF(SUM(I31:L31)=0,"",K31*2+J31+I31*2)</f>
      </c>
      <c r="I31" s="52">
        <f>IF(LEFT(F31,1)="3",1,0)+IF(LEFT(E31,1)="3",1,0)+IF(LEFT(D31,1)="3",1,0)</f>
        <v>0</v>
      </c>
      <c r="J31" s="53">
        <f>IF(RIGHT(F31,1)="3",1,0)+IF(RIGHT(E31,1)="3",1,0)+IF(RIGHT(D31,1)="3",1,0)</f>
        <v>0</v>
      </c>
      <c r="K31" s="54">
        <f>IF(LEFT(F31,1)="W",1,0)+IF(LEFT(E31,1)="W",1,0)+IF(LEFT(D31,1)="W",1,0)</f>
        <v>0</v>
      </c>
      <c r="L31" s="54">
        <f>IF(LEFT(F31,1)="L",1,0)+IF(LEFT(E31,1)="L",1,0)+IF(LEFT(D31,1)="L",1,0)</f>
        <v>0</v>
      </c>
      <c r="M31" s="103">
        <f>IF(SUM(I31:L31)=0,"",RANK(H31,H31:H33,0))</f>
      </c>
      <c r="N31" s="35" t="str">
        <f>B31</f>
        <v>佐賀商業Ｂ</v>
      </c>
    </row>
    <row r="32" spans="1:14" ht="21" customHeight="1">
      <c r="A32" s="104" t="s">
        <v>80</v>
      </c>
      <c r="B32" s="129" t="str">
        <f>IF(E30="","",E30)</f>
        <v>観音寺一Ａ</v>
      </c>
      <c r="C32" s="130"/>
      <c r="D32" s="55" t="str">
        <f>IF(LEFT(E31,1)="W","L W/O",IF(LEFT(E31,1)="L","W W/O",IF(E31="-","-",RIGHT(E31,1)&amp;"-"&amp;LEFT(E31,1))))</f>
        <v>-</v>
      </c>
      <c r="E32" s="56"/>
      <c r="F32" s="76" t="s">
        <v>77</v>
      </c>
      <c r="G32" s="58" t="str">
        <f>IF(SUM(I32:J32)=0,"/",K32+I32&amp;"/"&amp;L32+J32)</f>
        <v>/</v>
      </c>
      <c r="H32" s="59">
        <f>IF(SUM(I32:L32)=0,"",K32*2+J32+I32*2)</f>
      </c>
      <c r="I32" s="52">
        <f>IF(LEFT(F32,1)="3",1,0)+IF(LEFT(E32,1)="3",1,0)+IF(LEFT(D32,1)="3",1,0)</f>
        <v>0</v>
      </c>
      <c r="J32" s="53">
        <f>IF(RIGHT(F32,1)="3",1,0)+IF(RIGHT(E32,1)="3",1,0)+IF(RIGHT(D32,1)="3",1,0)</f>
        <v>0</v>
      </c>
      <c r="K32" s="54">
        <f>IF(LEFT(F32,1)="W",1,0)+IF(LEFT(E32,1)="W",1,0)+IF(LEFT(D32,1)="W",1,0)</f>
        <v>0</v>
      </c>
      <c r="L32" s="54">
        <f>IF(LEFT(F32,1)="L",1,0)+IF(LEFT(E32,1)="L",1,0)+IF(LEFT(D32,1)="L",1,0)</f>
        <v>0</v>
      </c>
      <c r="M32" s="105">
        <f>IF(SUM(I32:L32)=0,"",RANK(H32,H31:H33,0))</f>
      </c>
      <c r="N32" s="35" t="str">
        <f>B32</f>
        <v>観音寺一Ａ</v>
      </c>
    </row>
    <row r="33" spans="1:14" ht="21" customHeight="1" thickBot="1">
      <c r="A33" s="106" t="s">
        <v>81</v>
      </c>
      <c r="B33" s="131" t="str">
        <f>IF(F30="","",F30)</f>
        <v>奈良朱雀</v>
      </c>
      <c r="C33" s="132"/>
      <c r="D33" s="107" t="str">
        <f>IF(LEFT(F31,1)="W","L W/O",IF(LEFT(F31,1)="L","W W/O",IF(F31="-","-",RIGHT(F31,1)&amp;"-"&amp;LEFT(F31,1))))</f>
        <v>-</v>
      </c>
      <c r="E33" s="116" t="str">
        <f>IF(LEFT(F32,1)="W","L W/O",IF(LEFT(F32,1)="L","W W/O",IF(F32="-","-",RIGHT(F32,1)&amp;"-"&amp;LEFT(F32,1))))</f>
        <v>-</v>
      </c>
      <c r="F33" s="109"/>
      <c r="G33" s="110" t="str">
        <f>IF(SUM(I33:J33)=0,"/",K33+I33&amp;"/"&amp;L33+J33)</f>
        <v>/</v>
      </c>
      <c r="H33" s="111">
        <f>IF(SUM(I33:L33)=0,"",K33*2+J33+I33*2)</f>
      </c>
      <c r="I33" s="112">
        <f>IF(LEFT(F33,1)="3",1,0)+IF(LEFT(E33,1)="3",1,0)+IF(LEFT(D33,1)="3",1,0)</f>
        <v>0</v>
      </c>
      <c r="J33" s="113">
        <f>IF(RIGHT(F33,1)="3",1,0)+IF(RIGHT(E33,1)="3",1,0)+IF(RIGHT(D33,1)="3",1,0)</f>
        <v>0</v>
      </c>
      <c r="K33" s="114">
        <f>IF(LEFT(F33,1)="W",1,0)+IF(LEFT(E33,1)="W",1,0)+IF(LEFT(D33,1)="W",1,0)</f>
        <v>0</v>
      </c>
      <c r="L33" s="114">
        <f>IF(LEFT(F33,1)="L",1,0)+IF(LEFT(E33,1)="L",1,0)+IF(LEFT(D33,1)="L",1,0)</f>
        <v>0</v>
      </c>
      <c r="M33" s="115">
        <f>IF(SUM(I33:L33)=0,"",RANK(H33,H31:H33,0))</f>
      </c>
      <c r="N33" s="35" t="str">
        <f>B33</f>
        <v>奈良朱雀</v>
      </c>
    </row>
    <row r="34" ht="15" customHeight="1">
      <c r="M34" s="77" t="s">
        <v>51</v>
      </c>
    </row>
  </sheetData>
  <sheetProtection/>
  <mergeCells count="27">
    <mergeCell ref="A20:B20"/>
    <mergeCell ref="A3:C3"/>
    <mergeCell ref="A10:B10"/>
    <mergeCell ref="B11:C11"/>
    <mergeCell ref="B18:C18"/>
    <mergeCell ref="B16:C16"/>
    <mergeCell ref="B17:C17"/>
    <mergeCell ref="A15:B15"/>
    <mergeCell ref="B21:C21"/>
    <mergeCell ref="B22:C22"/>
    <mergeCell ref="A1:B1"/>
    <mergeCell ref="C1:D1"/>
    <mergeCell ref="B12:C12"/>
    <mergeCell ref="B13:C13"/>
    <mergeCell ref="B6:C6"/>
    <mergeCell ref="B7:C7"/>
    <mergeCell ref="B8:C8"/>
    <mergeCell ref="A5:B5"/>
    <mergeCell ref="B28:C28"/>
    <mergeCell ref="B26:C26"/>
    <mergeCell ref="B23:C23"/>
    <mergeCell ref="A25:B25"/>
    <mergeCell ref="B27:C27"/>
    <mergeCell ref="A30:B30"/>
    <mergeCell ref="B31:C31"/>
    <mergeCell ref="B32:C32"/>
    <mergeCell ref="B33:C33"/>
  </mergeCells>
  <dataValidations count="1">
    <dataValidation allowBlank="1" showInputMessage="1" showErrorMessage="1" imeMode="off" sqref="E21:F21 F22 E16:F16 F17 E11:F11 F12 E6:F6 E2:E3 F7 E26:F26 F27 E31:F31 F3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125" r:id="rId1"/>
  <headerFooter alignWithMargins="0">
    <oddFooter>&amp;C&amp;"ＭＳ 明朝,標準"－31－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view="pageBreakPreview" zoomScale="60" workbookViewId="0" topLeftCell="A1">
      <selection activeCell="M20" sqref="M20"/>
    </sheetView>
  </sheetViews>
  <sheetFormatPr defaultColWidth="9.00390625" defaultRowHeight="25.5" customHeight="1"/>
  <cols>
    <col min="1" max="2" width="4.625" style="34" customWidth="1"/>
    <col min="3" max="7" width="10.625" style="34" customWidth="1"/>
    <col min="8" max="8" width="5.625" style="34" customWidth="1"/>
    <col min="9" max="9" width="10.625" style="34" hidden="1" customWidth="1"/>
    <col min="10" max="10" width="5.625" style="34" hidden="1" customWidth="1"/>
    <col min="11" max="12" width="7.00390625" style="34" hidden="1" customWidth="1"/>
    <col min="13" max="13" width="5.625" style="34" customWidth="1"/>
    <col min="14" max="14" width="7.125" style="35" customWidth="1"/>
    <col min="15" max="16" width="5.625" style="34" customWidth="1"/>
    <col min="17" max="16384" width="9.00390625" style="34" customWidth="1"/>
  </cols>
  <sheetData>
    <row r="1" spans="1:16" s="1" customFormat="1" ht="21" customHeight="1">
      <c r="A1" s="135" t="s">
        <v>1</v>
      </c>
      <c r="B1" s="135"/>
      <c r="C1" s="135" t="s">
        <v>8</v>
      </c>
      <c r="D1" s="135"/>
      <c r="E1" s="32"/>
      <c r="F1" s="33"/>
      <c r="G1" s="33"/>
      <c r="H1" s="33"/>
      <c r="I1" s="33"/>
      <c r="J1" s="33"/>
      <c r="K1" s="34"/>
      <c r="L1" s="34"/>
      <c r="M1" s="34"/>
      <c r="N1" s="35"/>
      <c r="O1" s="34"/>
      <c r="P1" s="34"/>
    </row>
    <row r="2" spans="1:16" s="1" customFormat="1" ht="15" customHeight="1" thickBot="1">
      <c r="A2" s="31"/>
      <c r="B2" s="31"/>
      <c r="C2" s="31"/>
      <c r="D2" s="31"/>
      <c r="E2" s="36"/>
      <c r="F2" s="37"/>
      <c r="G2" s="33"/>
      <c r="H2" s="33"/>
      <c r="I2" s="33"/>
      <c r="J2" s="33"/>
      <c r="K2" s="34"/>
      <c r="L2" s="34"/>
      <c r="M2" s="34"/>
      <c r="N2" s="35"/>
      <c r="O2" s="34"/>
      <c r="P2" s="34"/>
    </row>
    <row r="3" spans="1:16" s="1" customFormat="1" ht="21" customHeight="1" thickBot="1">
      <c r="A3" s="136" t="s">
        <v>6</v>
      </c>
      <c r="B3" s="137"/>
      <c r="C3" s="138"/>
      <c r="D3" s="31"/>
      <c r="E3" s="36"/>
      <c r="F3" s="38"/>
      <c r="G3" s="39"/>
      <c r="H3" s="39"/>
      <c r="I3" s="39"/>
      <c r="J3" s="39"/>
      <c r="K3" s="40"/>
      <c r="L3" s="40"/>
      <c r="M3" s="40"/>
      <c r="N3" s="41"/>
      <c r="O3" s="40"/>
      <c r="P3" s="34"/>
    </row>
    <row r="4" spans="1:16" s="47" customFormat="1" ht="15" customHeight="1" thickBot="1">
      <c r="A4" s="42"/>
      <c r="B4" s="42"/>
      <c r="C4" s="42"/>
      <c r="D4" s="42"/>
      <c r="E4" s="43"/>
      <c r="F4" s="44"/>
      <c r="G4" s="44"/>
      <c r="H4" s="44"/>
      <c r="I4" s="44"/>
      <c r="J4" s="44"/>
      <c r="K4" s="45"/>
      <c r="L4" s="45"/>
      <c r="M4" s="45"/>
      <c r="N4" s="46"/>
      <c r="O4" s="45"/>
      <c r="P4" s="45"/>
    </row>
    <row r="5" spans="1:13" ht="21" customHeight="1" thickBot="1">
      <c r="A5" s="133" t="s">
        <v>9</v>
      </c>
      <c r="B5" s="134"/>
      <c r="C5" s="93" t="s">
        <v>28</v>
      </c>
      <c r="D5" s="94" t="str">
        <f>IF('決勝ﾘｰｸﾞ順位'!N5="","",'決勝ﾘｰｸﾞ順位'!N5)</f>
        <v>観音寺一Ｂ</v>
      </c>
      <c r="E5" s="95" t="str">
        <f>IF('決勝ﾘｰｸﾞ順位'!O5="","",'決勝ﾘｰｸﾞ順位'!O5)</f>
        <v>丸亀</v>
      </c>
      <c r="F5" s="95" t="str">
        <f>IF('決勝ﾘｰｸﾞ順位'!P5="","",'決勝ﾘｰｸﾞ順位'!P5)</f>
        <v>三豊工業</v>
      </c>
      <c r="G5" s="97" t="s">
        <v>10</v>
      </c>
      <c r="H5" s="98" t="s">
        <v>11</v>
      </c>
      <c r="I5" s="99" t="s">
        <v>12</v>
      </c>
      <c r="J5" s="100" t="s">
        <v>13</v>
      </c>
      <c r="K5" s="100" t="s">
        <v>14</v>
      </c>
      <c r="L5" s="100" t="s">
        <v>15</v>
      </c>
      <c r="M5" s="101" t="s">
        <v>16</v>
      </c>
    </row>
    <row r="6" spans="1:14" ht="21" customHeight="1">
      <c r="A6" s="102" t="s">
        <v>88</v>
      </c>
      <c r="B6" s="127" t="str">
        <f>IF(D5="","",D5)</f>
        <v>観音寺一Ｂ</v>
      </c>
      <c r="C6" s="128"/>
      <c r="D6" s="48"/>
      <c r="E6" s="49" t="s">
        <v>89</v>
      </c>
      <c r="F6" s="49" t="s">
        <v>89</v>
      </c>
      <c r="G6" s="50" t="str">
        <f>IF(SUM(I6:J6)=0,"/",K6+I6&amp;"/"&amp;L6+J6)</f>
        <v>/</v>
      </c>
      <c r="H6" s="51">
        <f>IF(SUM(I6:L6)=0,"",K6*2+J6+I6*2)</f>
      </c>
      <c r="I6" s="52">
        <f>IF(LEFT(F6,1)="3",1,0)+IF(LEFT(E6,1)="3",1,0)+IF(LEFT(D6,1)="3",1,0)</f>
        <v>0</v>
      </c>
      <c r="J6" s="53">
        <f>IF(RIGHT(F6,1)="3",1,0)+IF(RIGHT(E6,1)="3",1,0)+IF(RIGHT(D6,1)="3",1,0)</f>
        <v>0</v>
      </c>
      <c r="K6" s="54">
        <f>IF(LEFT(F6,1)="W",1,0)+IF(LEFT(E6,1)="W",1,0)+IF(LEFT(D6,1)="W",1,0)</f>
        <v>0</v>
      </c>
      <c r="L6" s="54">
        <f>IF(LEFT(F6,1)="L",1,0)+IF(LEFT(E6,1)="L",1,0)+IF(LEFT(D6,1)="L",1,0)</f>
        <v>0</v>
      </c>
      <c r="M6" s="103">
        <f>IF(SUM(I6:L6)=0,"",RANK(H6,H6:H8,0))</f>
      </c>
      <c r="N6" s="35" t="str">
        <f>B6</f>
        <v>観音寺一Ｂ</v>
      </c>
    </row>
    <row r="7" spans="1:14" ht="21" customHeight="1">
      <c r="A7" s="104" t="s">
        <v>90</v>
      </c>
      <c r="B7" s="129" t="str">
        <f>IF(E5="","",E5)</f>
        <v>丸亀</v>
      </c>
      <c r="C7" s="130"/>
      <c r="D7" s="55" t="str">
        <f>IF(LEFT(E6,1)="W","L W/O",IF(LEFT(E6,1)="L","W W/O",IF(E6="-","-",RIGHT(E6,1)&amp;"-"&amp;LEFT(E6,1))))</f>
        <v>-</v>
      </c>
      <c r="E7" s="56"/>
      <c r="F7" s="57" t="s">
        <v>89</v>
      </c>
      <c r="G7" s="58" t="str">
        <f>IF(SUM(I7:J7)=0,"/",K7+I7&amp;"/"&amp;L7+J7)</f>
        <v>/</v>
      </c>
      <c r="H7" s="59">
        <f>IF(SUM(I7:L7)=0,"",K7*2+J7+I7*2)</f>
      </c>
      <c r="I7" s="52">
        <f>IF(LEFT(F7,1)="3",1,0)+IF(LEFT(E7,1)="3",1,0)+IF(LEFT(D7,1)="3",1,0)</f>
        <v>0</v>
      </c>
      <c r="J7" s="53">
        <f>IF(RIGHT(F7,1)="3",1,0)+IF(RIGHT(E7,1)="3",1,0)+IF(RIGHT(D7,1)="3",1,0)</f>
        <v>0</v>
      </c>
      <c r="K7" s="54">
        <f>IF(LEFT(F7,1)="W",1,0)+IF(LEFT(E7,1)="W",1,0)+IF(LEFT(D7,1)="W",1,0)</f>
        <v>0</v>
      </c>
      <c r="L7" s="54">
        <f>IF(LEFT(F7,1)="L",1,0)+IF(LEFT(E7,1)="L",1,0)+IF(LEFT(D7,1)="L",1,0)</f>
        <v>0</v>
      </c>
      <c r="M7" s="105">
        <f>IF(SUM(I7:L7)=0,"",RANK(H7,H6:H8,0))</f>
      </c>
      <c r="N7" s="35" t="str">
        <f>B7</f>
        <v>丸亀</v>
      </c>
    </row>
    <row r="8" spans="1:14" ht="21" customHeight="1" thickBot="1">
      <c r="A8" s="106" t="s">
        <v>91</v>
      </c>
      <c r="B8" s="131" t="str">
        <f>IF(F5="","",F5)</f>
        <v>三豊工業</v>
      </c>
      <c r="C8" s="132"/>
      <c r="D8" s="107" t="str">
        <f>IF(LEFT(F6,1)="W","L W/O",IF(LEFT(F6,1)="L","W W/O",IF(F6="-","-",RIGHT(F6,1)&amp;"-"&amp;LEFT(F6,1))))</f>
        <v>-</v>
      </c>
      <c r="E8" s="108" t="str">
        <f>IF(LEFT(F7,1)="W","L W/O",IF(LEFT(F7,1)="L","W W/O",IF(F7="-","-",RIGHT(F7,1)&amp;"-"&amp;LEFT(F7,1))))</f>
        <v>-</v>
      </c>
      <c r="F8" s="109"/>
      <c r="G8" s="110" t="str">
        <f>IF(SUM(I8:J8)=0,"/",K8+I8&amp;"/"&amp;L8+J8)</f>
        <v>/</v>
      </c>
      <c r="H8" s="111">
        <f>IF(SUM(I8:L8)=0,"",K8*2+J8+I8*2)</f>
      </c>
      <c r="I8" s="112">
        <f>IF(LEFT(F8,1)="3",1,0)+IF(LEFT(E8,1)="3",1,0)+IF(LEFT(D8,1)="3",1,0)</f>
        <v>0</v>
      </c>
      <c r="J8" s="113">
        <f>IF(RIGHT(F8,1)="3",1,0)+IF(RIGHT(E8,1)="3",1,0)+IF(RIGHT(D8,1)="3",1,0)</f>
        <v>0</v>
      </c>
      <c r="K8" s="114">
        <f>IF(LEFT(F8,1)="W",1,0)+IF(LEFT(E8,1)="W",1,0)+IF(LEFT(D8,1)="W",1,0)</f>
        <v>0</v>
      </c>
      <c r="L8" s="114">
        <f>IF(LEFT(F8,1)="L",1,0)+IF(LEFT(E8,1)="L",1,0)+IF(LEFT(D8,1)="L",1,0)</f>
        <v>0</v>
      </c>
      <c r="M8" s="115">
        <f>IF(SUM(I8:L8)=0,"",RANK(H8,H6:H8,0))</f>
      </c>
      <c r="N8" s="35" t="str">
        <f>B8</f>
        <v>三豊工業</v>
      </c>
    </row>
    <row r="9" spans="1:14" s="40" customFormat="1" ht="15" customHeight="1" thickBot="1">
      <c r="A9" s="39"/>
      <c r="B9" s="60"/>
      <c r="C9" s="60"/>
      <c r="D9" s="61"/>
      <c r="E9" s="61"/>
      <c r="F9" s="62"/>
      <c r="G9" s="63"/>
      <c r="H9" s="63"/>
      <c r="I9" s="64"/>
      <c r="J9" s="64"/>
      <c r="K9" s="64"/>
      <c r="L9" s="64"/>
      <c r="M9" s="63"/>
      <c r="N9" s="41"/>
    </row>
    <row r="10" spans="1:13" ht="21" customHeight="1" thickBot="1">
      <c r="A10" s="133" t="s">
        <v>17</v>
      </c>
      <c r="B10" s="134"/>
      <c r="C10" s="93" t="s">
        <v>94</v>
      </c>
      <c r="D10" s="94" t="str">
        <f>IF('決勝ﾘｰｸﾞ順位'!N6="","",'決勝ﾘｰｸﾞ順位'!N6)</f>
        <v>篠山産業</v>
      </c>
      <c r="E10" s="95" t="str">
        <f>IF('決勝ﾘｰｸﾞ順位'!O6="","",'決勝ﾘｰｸﾞ順位'!O6)</f>
        <v>平城Ａ</v>
      </c>
      <c r="F10" s="95" t="str">
        <f>IF('決勝ﾘｰｸﾞ順位'!P6="","",'決勝ﾘｰｸﾞ順位'!P6)</f>
        <v>水口東</v>
      </c>
      <c r="G10" s="97" t="s">
        <v>10</v>
      </c>
      <c r="H10" s="98" t="s">
        <v>11</v>
      </c>
      <c r="I10" s="99" t="s">
        <v>12</v>
      </c>
      <c r="J10" s="100" t="s">
        <v>13</v>
      </c>
      <c r="K10" s="100" t="s">
        <v>14</v>
      </c>
      <c r="L10" s="100" t="s">
        <v>15</v>
      </c>
      <c r="M10" s="101" t="s">
        <v>16</v>
      </c>
    </row>
    <row r="11" spans="1:14" ht="21" customHeight="1">
      <c r="A11" s="102" t="s">
        <v>88</v>
      </c>
      <c r="B11" s="127" t="str">
        <f>IF(D10="","",D10)</f>
        <v>篠山産業</v>
      </c>
      <c r="C11" s="128"/>
      <c r="D11" s="48"/>
      <c r="E11" s="49" t="s">
        <v>89</v>
      </c>
      <c r="F11" s="49" t="s">
        <v>89</v>
      </c>
      <c r="G11" s="50" t="str">
        <f>IF(SUM(I11:J11)=0,"/",K11+I11&amp;"/"&amp;L11+J11)</f>
        <v>/</v>
      </c>
      <c r="H11" s="51">
        <f>IF(SUM(I11:L11)=0,"",K11*2+J11+I11*2)</f>
      </c>
      <c r="I11" s="52">
        <f>IF(LEFT(F11,1)="3",1,0)+IF(LEFT(E11,1)="3",1,0)+IF(LEFT(D11,1)="3",1,0)</f>
        <v>0</v>
      </c>
      <c r="J11" s="53">
        <f>IF(RIGHT(F11,1)="3",1,0)+IF(RIGHT(E11,1)="3",1,0)+IF(RIGHT(D11,1)="3",1,0)</f>
        <v>0</v>
      </c>
      <c r="K11" s="54">
        <f>IF(LEFT(F11,1)="W",1,0)+IF(LEFT(E11,1)="W",1,0)+IF(LEFT(D11,1)="W",1,0)</f>
        <v>0</v>
      </c>
      <c r="L11" s="54">
        <f>IF(LEFT(F11,1)="L",1,0)+IF(LEFT(E11,1)="L",1,0)+IF(LEFT(D11,1)="L",1,0)</f>
        <v>0</v>
      </c>
      <c r="M11" s="103">
        <f>IF(SUM(I11:L11)=0,"",RANK(H11,H11:H13,0))</f>
      </c>
      <c r="N11" s="35" t="str">
        <f>B11</f>
        <v>篠山産業</v>
      </c>
    </row>
    <row r="12" spans="1:14" ht="21" customHeight="1">
      <c r="A12" s="104" t="s">
        <v>90</v>
      </c>
      <c r="B12" s="129" t="str">
        <f>IF(E10="","",E10)</f>
        <v>平城Ａ</v>
      </c>
      <c r="C12" s="130"/>
      <c r="D12" s="55" t="str">
        <f>IF(LEFT(E11,1)="W","L W/O",IF(LEFT(E11,1)="L","W W/O",IF(E11="-","-",RIGHT(E11,1)&amp;"-"&amp;LEFT(E11,1))))</f>
        <v>-</v>
      </c>
      <c r="E12" s="56"/>
      <c r="F12" s="57" t="s">
        <v>89</v>
      </c>
      <c r="G12" s="50" t="str">
        <f>IF(SUM(I12:J12)=0,"/",K12+I12&amp;"/"&amp;L12+J12)</f>
        <v>/</v>
      </c>
      <c r="H12" s="59">
        <f>IF(SUM(I12:L12)=0,"",K12*2+J12+I12*2)</f>
      </c>
      <c r="I12" s="52">
        <f>IF(LEFT(F12,1)="3",1,0)+IF(LEFT(E12,1)="3",1,0)+IF(LEFT(D12,1)="3",1,0)</f>
        <v>0</v>
      </c>
      <c r="J12" s="53">
        <f>IF(RIGHT(F12,1)="3",1,0)+IF(RIGHT(E12,1)="3",1,0)+IF(RIGHT(D12,1)="3",1,0)</f>
        <v>0</v>
      </c>
      <c r="K12" s="54">
        <f>IF(LEFT(F12,1)="W",1,0)+IF(LEFT(E12,1)="W",1,0)+IF(LEFT(D12,1)="W",1,0)</f>
        <v>0</v>
      </c>
      <c r="L12" s="54">
        <f>IF(LEFT(F12,1)="L",1,0)+IF(LEFT(E12,1)="L",1,0)+IF(LEFT(D12,1)="L",1,0)</f>
        <v>0</v>
      </c>
      <c r="M12" s="105">
        <f>IF(SUM(I12:L12)=0,"",RANK(H12,H11:H13,0))</f>
      </c>
      <c r="N12" s="35" t="str">
        <f>B12</f>
        <v>平城Ａ</v>
      </c>
    </row>
    <row r="13" spans="1:14" ht="21" customHeight="1" thickBot="1">
      <c r="A13" s="106" t="s">
        <v>91</v>
      </c>
      <c r="B13" s="131" t="str">
        <f>IF(F10="","",F10)</f>
        <v>水口東</v>
      </c>
      <c r="C13" s="132"/>
      <c r="D13" s="107" t="str">
        <f>IF(LEFT(F11,1)="W","L W/O",IF(LEFT(F11,1)="L","W W/O",IF(F11="-","-",RIGHT(F11,1)&amp;"-"&amp;LEFT(F11,1))))</f>
        <v>-</v>
      </c>
      <c r="E13" s="108" t="str">
        <f>IF(LEFT(F12,1)="W","L W/O",IF(LEFT(F12,1)="L","W W/O",IF(F12="-","-",RIGHT(F12,1)&amp;"-"&amp;LEFT(F12,1))))</f>
        <v>-</v>
      </c>
      <c r="F13" s="109"/>
      <c r="G13" s="110" t="str">
        <f>IF(SUM(I13:J13)=0,"/",K13+I13&amp;"/"&amp;L13+J13)</f>
        <v>/</v>
      </c>
      <c r="H13" s="111">
        <f>IF(SUM(I13:L13)=0,"",K13*2+J13+I13*2)</f>
      </c>
      <c r="I13" s="112">
        <f>IF(LEFT(F13,1)="3",1,0)+IF(LEFT(E13,1)="3",1,0)+IF(LEFT(D13,1)="3",1,0)</f>
        <v>0</v>
      </c>
      <c r="J13" s="113">
        <f>IF(RIGHT(F13,1)="3",1,0)+IF(RIGHT(E13,1)="3",1,0)+IF(RIGHT(D13,1)="3",1,0)</f>
        <v>0</v>
      </c>
      <c r="K13" s="114">
        <f>IF(LEFT(F13,1)="W",1,0)+IF(LEFT(E13,1)="W",1,0)+IF(LEFT(D13,1)="W",1,0)</f>
        <v>0</v>
      </c>
      <c r="L13" s="114">
        <f>IF(LEFT(F13,1)="L",1,0)+IF(LEFT(E13,1)="L",1,0)+IF(LEFT(D13,1)="L",1,0)</f>
        <v>0</v>
      </c>
      <c r="M13" s="115">
        <f>IF(SUM(I13:L13)=0,"",RANK(H13,H11:H13,0))</f>
      </c>
      <c r="N13" s="35" t="str">
        <f>B13</f>
        <v>水口東</v>
      </c>
    </row>
    <row r="14" spans="1:14" s="40" customFormat="1" ht="15" customHeight="1" thickBot="1">
      <c r="A14" s="39"/>
      <c r="B14" s="60"/>
      <c r="C14" s="60"/>
      <c r="D14" s="61"/>
      <c r="E14" s="61"/>
      <c r="F14" s="62"/>
      <c r="G14" s="63"/>
      <c r="H14" s="63"/>
      <c r="I14" s="64"/>
      <c r="J14" s="64"/>
      <c r="K14" s="64"/>
      <c r="L14" s="64"/>
      <c r="M14" s="63"/>
      <c r="N14" s="41"/>
    </row>
    <row r="15" spans="1:13" ht="21" customHeight="1" thickBot="1">
      <c r="A15" s="133" t="s">
        <v>18</v>
      </c>
      <c r="B15" s="134"/>
      <c r="C15" s="93" t="s">
        <v>95</v>
      </c>
      <c r="D15" s="94" t="str">
        <f>IF('決勝ﾘｰｸﾞ順位'!N7="","",'決勝ﾘｰｸﾞ順位'!N7)</f>
        <v>松山商業Ｂ</v>
      </c>
      <c r="E15" s="95" t="str">
        <f>IF('決勝ﾘｰｸﾞ順位'!O7="","",'決勝ﾘｰｸﾞ順位'!O7)</f>
        <v>草津東Ｂ</v>
      </c>
      <c r="F15" s="95" t="str">
        <f>IF('決勝ﾘｰｸﾞ順位'!P7="","",'決勝ﾘｰｸﾞ順位'!P7)</f>
        <v>観音寺中央</v>
      </c>
      <c r="G15" s="97" t="s">
        <v>10</v>
      </c>
      <c r="H15" s="98" t="s">
        <v>11</v>
      </c>
      <c r="I15" s="99" t="s">
        <v>12</v>
      </c>
      <c r="J15" s="100" t="s">
        <v>13</v>
      </c>
      <c r="K15" s="100" t="s">
        <v>14</v>
      </c>
      <c r="L15" s="100" t="s">
        <v>15</v>
      </c>
      <c r="M15" s="101" t="s">
        <v>16</v>
      </c>
    </row>
    <row r="16" spans="1:14" ht="21" customHeight="1">
      <c r="A16" s="102" t="s">
        <v>88</v>
      </c>
      <c r="B16" s="127" t="str">
        <f>IF(D15="","",D15)</f>
        <v>松山商業Ｂ</v>
      </c>
      <c r="C16" s="128"/>
      <c r="D16" s="48"/>
      <c r="E16" s="49" t="s">
        <v>89</v>
      </c>
      <c r="F16" s="49" t="s">
        <v>89</v>
      </c>
      <c r="G16" s="50" t="str">
        <f>IF(SUM(I16:J16)=0,"/",K16+I16&amp;"/"&amp;L16+J16)</f>
        <v>/</v>
      </c>
      <c r="H16" s="51">
        <f>IF(SUM(I16:L16)=0,"",K16*2+J16+I16*2)</f>
      </c>
      <c r="I16" s="52">
        <f>IF(LEFT(F16,1)="3",1,0)+IF(LEFT(E16,1)="3",1,0)+IF(LEFT(D16,1)="3",1,0)</f>
        <v>0</v>
      </c>
      <c r="J16" s="53">
        <f>IF(RIGHT(F16,1)="3",1,0)+IF(RIGHT(E16,1)="3",1,0)+IF(RIGHT(D16,1)="3",1,0)</f>
        <v>0</v>
      </c>
      <c r="K16" s="54">
        <f>IF(LEFT(F16,1)="W",1,0)+IF(LEFT(E16,1)="W",1,0)+IF(LEFT(D16,1)="W",1,0)</f>
        <v>0</v>
      </c>
      <c r="L16" s="54">
        <f>IF(LEFT(F16,1)="L",1,0)+IF(LEFT(E16,1)="L",1,0)+IF(LEFT(D16,1)="L",1,0)</f>
        <v>0</v>
      </c>
      <c r="M16" s="103">
        <f>IF(SUM(I16:L16)=0,"",RANK(H16,H16:H18,0))</f>
      </c>
      <c r="N16" s="35" t="str">
        <f>B16</f>
        <v>松山商業Ｂ</v>
      </c>
    </row>
    <row r="17" spans="1:14" ht="21" customHeight="1">
      <c r="A17" s="104" t="s">
        <v>90</v>
      </c>
      <c r="B17" s="129" t="str">
        <f>IF(E15="","",E15)</f>
        <v>草津東Ｂ</v>
      </c>
      <c r="C17" s="130"/>
      <c r="D17" s="55" t="str">
        <f>IF(LEFT(E16,1)="W","L W/O",IF(LEFT(E16,1)="L","W W/O",IF(E16="-","-",RIGHT(E16,1)&amp;"-"&amp;LEFT(E16,1))))</f>
        <v>-</v>
      </c>
      <c r="E17" s="56"/>
      <c r="F17" s="57" t="s">
        <v>89</v>
      </c>
      <c r="G17" s="58" t="str">
        <f>IF(SUM(I17:J17)=0,"/",K17+I17&amp;"/"&amp;L17+J17)</f>
        <v>/</v>
      </c>
      <c r="H17" s="59">
        <f>IF(SUM(I17:L17)=0,"",K17*2+J17+I17*2)</f>
      </c>
      <c r="I17" s="52">
        <f>IF(LEFT(F17,1)="3",1,0)+IF(LEFT(E17,1)="3",1,0)+IF(LEFT(D17,1)="3",1,0)</f>
        <v>0</v>
      </c>
      <c r="J17" s="53">
        <f>IF(RIGHT(F17,1)="3",1,0)+IF(RIGHT(E17,1)="3",1,0)+IF(RIGHT(D17,1)="3",1,0)</f>
        <v>0</v>
      </c>
      <c r="K17" s="54">
        <f>IF(LEFT(F17,1)="W",1,0)+IF(LEFT(E17,1)="W",1,0)+IF(LEFT(D17,1)="W",1,0)</f>
        <v>0</v>
      </c>
      <c r="L17" s="54">
        <f>IF(LEFT(F17,1)="L",1,0)+IF(LEFT(E17,1)="L",1,0)+IF(LEFT(D17,1)="L",1,0)</f>
        <v>0</v>
      </c>
      <c r="M17" s="105">
        <f>IF(SUM(I17:L17)=0,"",RANK(H17,H16:H18,0))</f>
      </c>
      <c r="N17" s="35" t="str">
        <f>B17</f>
        <v>草津東Ｂ</v>
      </c>
    </row>
    <row r="18" spans="1:14" ht="21" customHeight="1" thickBot="1">
      <c r="A18" s="106" t="s">
        <v>91</v>
      </c>
      <c r="B18" s="131" t="str">
        <f>IF(F15="","",F15)</f>
        <v>観音寺中央</v>
      </c>
      <c r="C18" s="132"/>
      <c r="D18" s="107" t="str">
        <f>IF(LEFT(F16,1)="W","L W/O",IF(LEFT(F16,1)="L","W W/O",IF(F16="-","-",RIGHT(F16,1)&amp;"-"&amp;LEFT(F16,1))))</f>
        <v>-</v>
      </c>
      <c r="E18" s="108" t="str">
        <f>IF(LEFT(F17,1)="W","L W/O",IF(LEFT(F17,1)="L","W W/O",IF(F17="-","-",RIGHT(F17,1)&amp;"-"&amp;LEFT(F17,1))))</f>
        <v>-</v>
      </c>
      <c r="F18" s="109"/>
      <c r="G18" s="110" t="str">
        <f>IF(SUM(I18:J18)=0,"/",K18+I18&amp;"/"&amp;L18+J18)</f>
        <v>/</v>
      </c>
      <c r="H18" s="111">
        <f>IF(SUM(I18:L18)=0,"",K18*2+J18+I18*2)</f>
      </c>
      <c r="I18" s="112">
        <f>IF(LEFT(F18,1)="3",1,0)+IF(LEFT(E18,1)="3",1,0)+IF(LEFT(D18,1)="3",1,0)</f>
        <v>0</v>
      </c>
      <c r="J18" s="113">
        <f>IF(RIGHT(F18,1)="3",1,0)+IF(RIGHT(E18,1)="3",1,0)+IF(RIGHT(D18,1)="3",1,0)</f>
        <v>0</v>
      </c>
      <c r="K18" s="114">
        <f>IF(LEFT(F18,1)="W",1,0)+IF(LEFT(E18,1)="W",1,0)+IF(LEFT(D18,1)="W",1,0)</f>
        <v>0</v>
      </c>
      <c r="L18" s="114">
        <f>IF(LEFT(F18,1)="L",1,0)+IF(LEFT(E18,1)="L",1,0)+IF(LEFT(D18,1)="L",1,0)</f>
        <v>0</v>
      </c>
      <c r="M18" s="115">
        <f>IF(SUM(I18:L18)=0,"",RANK(H18,H16:H18,0))</f>
      </c>
      <c r="N18" s="35" t="str">
        <f>B18</f>
        <v>観音寺中央</v>
      </c>
    </row>
    <row r="19" spans="1:14" s="40" customFormat="1" ht="15" customHeight="1" thickBot="1">
      <c r="A19" s="39"/>
      <c r="B19" s="60"/>
      <c r="C19" s="60"/>
      <c r="D19" s="61"/>
      <c r="E19" s="61"/>
      <c r="F19" s="62"/>
      <c r="G19" s="63"/>
      <c r="H19" s="63"/>
      <c r="I19" s="64"/>
      <c r="J19" s="64"/>
      <c r="K19" s="64"/>
      <c r="L19" s="64"/>
      <c r="M19" s="63"/>
      <c r="N19" s="41"/>
    </row>
    <row r="20" spans="1:13" ht="21" customHeight="1" thickBot="1">
      <c r="A20" s="133" t="s">
        <v>19</v>
      </c>
      <c r="B20" s="134"/>
      <c r="C20" s="93" t="s">
        <v>96</v>
      </c>
      <c r="D20" s="94" t="str">
        <f>IF('決勝ﾘｰｸﾞ順位'!N8="","",'決勝ﾘｰｸﾞ順位'!N8)</f>
        <v>平城Ｂ</v>
      </c>
      <c r="E20" s="95" t="str">
        <f>IF('決勝ﾘｰｸﾞ順位'!O8="","",'決勝ﾘｰｸﾞ順位'!O8)</f>
        <v>南宇和</v>
      </c>
      <c r="F20" s="95" t="str">
        <f>IF('決勝ﾘｰｸﾞ順位'!P8="","",'決勝ﾘｰｸﾞ順位'!P8)</f>
        <v>坂出</v>
      </c>
      <c r="G20" s="97" t="s">
        <v>10</v>
      </c>
      <c r="H20" s="98" t="s">
        <v>11</v>
      </c>
      <c r="I20" s="99" t="s">
        <v>12</v>
      </c>
      <c r="J20" s="100" t="s">
        <v>13</v>
      </c>
      <c r="K20" s="100" t="s">
        <v>14</v>
      </c>
      <c r="L20" s="100" t="s">
        <v>15</v>
      </c>
      <c r="M20" s="101" t="s">
        <v>16</v>
      </c>
    </row>
    <row r="21" spans="1:14" ht="21" customHeight="1">
      <c r="A21" s="102" t="s">
        <v>88</v>
      </c>
      <c r="B21" s="127" t="str">
        <f>IF(D20="","",D20)</f>
        <v>平城Ｂ</v>
      </c>
      <c r="C21" s="128"/>
      <c r="D21" s="48"/>
      <c r="E21" s="49" t="s">
        <v>89</v>
      </c>
      <c r="F21" s="49" t="s">
        <v>89</v>
      </c>
      <c r="G21" s="50" t="str">
        <f>IF(SUM(I21:J21)=0,"/",K21+I21&amp;"/"&amp;L21+J21)</f>
        <v>/</v>
      </c>
      <c r="H21" s="51">
        <f>IF(SUM(I21:L21)=0,"",K21*2+J21+I21*2)</f>
      </c>
      <c r="I21" s="52">
        <f>IF(LEFT(F21,1)="3",1,0)+IF(LEFT(E21,1)="3",1,0)+IF(LEFT(D21,1)="3",1,0)</f>
        <v>0</v>
      </c>
      <c r="J21" s="53">
        <f>IF(RIGHT(F21,1)="3",1,0)+IF(RIGHT(E21,1)="3",1,0)+IF(RIGHT(D21,1)="3",1,0)</f>
        <v>0</v>
      </c>
      <c r="K21" s="54">
        <f>IF(LEFT(F21,1)="W",1,0)+IF(LEFT(E21,1)="W",1,0)+IF(LEFT(D21,1)="W",1,0)</f>
        <v>0</v>
      </c>
      <c r="L21" s="54">
        <f>IF(LEFT(F21,1)="L",1,0)+IF(LEFT(E21,1)="L",1,0)+IF(LEFT(D21,1)="L",1,0)</f>
        <v>0</v>
      </c>
      <c r="M21" s="103">
        <f>IF(SUM(I21:L21)=0,"",RANK(H21,H21:H23,0))</f>
      </c>
      <c r="N21" s="35" t="str">
        <f>B21</f>
        <v>平城Ｂ</v>
      </c>
    </row>
    <row r="22" spans="1:14" ht="21" customHeight="1">
      <c r="A22" s="104" t="s">
        <v>90</v>
      </c>
      <c r="B22" s="129" t="str">
        <f>IF(E20="","",E20)</f>
        <v>南宇和</v>
      </c>
      <c r="C22" s="130"/>
      <c r="D22" s="55" t="str">
        <f>IF(LEFT(E21,1)="W","L W/O",IF(LEFT(E21,1)="L","W W/O",IF(E21="-","-",RIGHT(E21,1)&amp;"-"&amp;LEFT(E21,1))))</f>
        <v>-</v>
      </c>
      <c r="E22" s="56"/>
      <c r="F22" s="57" t="s">
        <v>89</v>
      </c>
      <c r="G22" s="58" t="str">
        <f>IF(SUM(I22:J22)=0,"/",K22+I22&amp;"/"&amp;L22+J22)</f>
        <v>/</v>
      </c>
      <c r="H22" s="59">
        <f>IF(SUM(I22:L22)=0,"",K22*2+J22+I22*2)</f>
      </c>
      <c r="I22" s="52">
        <f>IF(LEFT(F22,1)="3",1,0)+IF(LEFT(E22,1)="3",1,0)+IF(LEFT(D22,1)="3",1,0)</f>
        <v>0</v>
      </c>
      <c r="J22" s="53">
        <f>IF(RIGHT(F22,1)="3",1,0)+IF(RIGHT(E22,1)="3",1,0)+IF(RIGHT(D22,1)="3",1,0)</f>
        <v>0</v>
      </c>
      <c r="K22" s="54">
        <f>IF(LEFT(F22,1)="W",1,0)+IF(LEFT(E22,1)="W",1,0)+IF(LEFT(D22,1)="W",1,0)</f>
        <v>0</v>
      </c>
      <c r="L22" s="54">
        <f>IF(LEFT(F22,1)="L",1,0)+IF(LEFT(E22,1)="L",1,0)+IF(LEFT(D22,1)="L",1,0)</f>
        <v>0</v>
      </c>
      <c r="M22" s="105">
        <f>IF(SUM(I22:L22)=0,"",RANK(H22,H21:H23,0))</f>
      </c>
      <c r="N22" s="35" t="str">
        <f>B22</f>
        <v>南宇和</v>
      </c>
    </row>
    <row r="23" spans="1:14" ht="21" customHeight="1" thickBot="1">
      <c r="A23" s="106" t="s">
        <v>91</v>
      </c>
      <c r="B23" s="131" t="str">
        <f>IF(F20="","",F20)</f>
        <v>坂出</v>
      </c>
      <c r="C23" s="132"/>
      <c r="D23" s="107" t="str">
        <f>IF(LEFT(F21,1)="W","L W/O",IF(LEFT(F21,1)="L","W W/O",IF(F21="-","-",RIGHT(F21,1)&amp;"-"&amp;LEFT(F21,1))))</f>
        <v>-</v>
      </c>
      <c r="E23" s="108" t="str">
        <f>IF(LEFT(F22,1)="W","L W/O",IF(LEFT(F22,1)="L","W W/O",IF(F22="-","-",RIGHT(F22,1)&amp;"-"&amp;LEFT(F22,1))))</f>
        <v>-</v>
      </c>
      <c r="F23" s="109"/>
      <c r="G23" s="110" t="str">
        <f>IF(SUM(I23:J23)=0,"/",K23+I23&amp;"/"&amp;L23+J23)</f>
        <v>/</v>
      </c>
      <c r="H23" s="111">
        <f>IF(SUM(I23:L23)=0,"",K23*2+J23+I23*2)</f>
      </c>
      <c r="I23" s="112">
        <f>IF(LEFT(F23,1)="3",1,0)+IF(LEFT(E23,1)="3",1,0)+IF(LEFT(D23,1)="3",1,0)</f>
        <v>0</v>
      </c>
      <c r="J23" s="113">
        <f>IF(RIGHT(F23,1)="3",1,0)+IF(RIGHT(E23,1)="3",1,0)+IF(RIGHT(D23,1)="3",1,0)</f>
        <v>0</v>
      </c>
      <c r="K23" s="114">
        <f>IF(LEFT(F23,1)="W",1,0)+IF(LEFT(E23,1)="W",1,0)+IF(LEFT(D23,1)="W",1,0)</f>
        <v>0</v>
      </c>
      <c r="L23" s="114">
        <f>IF(LEFT(F23,1)="L",1,0)+IF(LEFT(E23,1)="L",1,0)+IF(LEFT(D23,1)="L",1,0)</f>
        <v>0</v>
      </c>
      <c r="M23" s="115">
        <f>IF(SUM(I23:L23)=0,"",RANK(H23,H21:H23,0))</f>
      </c>
      <c r="N23" s="35" t="str">
        <f>B23</f>
        <v>坂出</v>
      </c>
    </row>
    <row r="24" spans="1:14" s="40" customFormat="1" ht="15" customHeight="1" thickBot="1">
      <c r="A24" s="39"/>
      <c r="B24" s="60"/>
      <c r="C24" s="60"/>
      <c r="D24" s="61"/>
      <c r="E24" s="61"/>
      <c r="F24" s="62"/>
      <c r="G24" s="63"/>
      <c r="H24" s="63"/>
      <c r="I24" s="64"/>
      <c r="J24" s="64"/>
      <c r="K24" s="64"/>
      <c r="L24" s="64"/>
      <c r="M24" s="63"/>
      <c r="N24" s="41"/>
    </row>
    <row r="25" spans="1:13" ht="21" customHeight="1" thickBot="1">
      <c r="A25" s="133" t="s">
        <v>20</v>
      </c>
      <c r="B25" s="134"/>
      <c r="C25" s="93" t="s">
        <v>29</v>
      </c>
      <c r="D25" s="94" t="str">
        <f>IF('決勝ﾘｰｸﾞ順位'!N9="","",'決勝ﾘｰｸﾞ順位'!N9)</f>
        <v>志度</v>
      </c>
      <c r="E25" s="95" t="str">
        <f>IF('決勝ﾘｰｸﾞ順位'!O9="","",'決勝ﾘｰｸﾞ順位'!O9)</f>
        <v>高専詫間</v>
      </c>
      <c r="F25" s="95" t="str">
        <f>IF('決勝ﾘｰｸﾞ順位'!P9="","",'決勝ﾘｰｸﾞ順位'!P9)</f>
        <v>郡山Ｂ</v>
      </c>
      <c r="G25" s="97" t="s">
        <v>10</v>
      </c>
      <c r="H25" s="98" t="s">
        <v>11</v>
      </c>
      <c r="I25" s="99" t="s">
        <v>12</v>
      </c>
      <c r="J25" s="100" t="s">
        <v>13</v>
      </c>
      <c r="K25" s="100" t="s">
        <v>14</v>
      </c>
      <c r="L25" s="100" t="s">
        <v>15</v>
      </c>
      <c r="M25" s="101" t="s">
        <v>16</v>
      </c>
    </row>
    <row r="26" spans="1:14" ht="21" customHeight="1">
      <c r="A26" s="102" t="s">
        <v>88</v>
      </c>
      <c r="B26" s="127" t="str">
        <f>IF(D25="","",D25)</f>
        <v>志度</v>
      </c>
      <c r="C26" s="128"/>
      <c r="D26" s="48"/>
      <c r="E26" s="49" t="s">
        <v>89</v>
      </c>
      <c r="F26" s="49" t="s">
        <v>89</v>
      </c>
      <c r="G26" s="50" t="str">
        <f>IF(SUM(I26:J26)=0,"/",K26+I26&amp;"/"&amp;L26+J26)</f>
        <v>/</v>
      </c>
      <c r="H26" s="51">
        <f>IF(SUM(I26:L26)=0,"",K26*2+J26+I26*2)</f>
      </c>
      <c r="I26" s="52">
        <f>IF(LEFT(F26,1)="3",1,0)+IF(LEFT(E26,1)="3",1,0)+IF(LEFT(D26,1)="3",1,0)</f>
        <v>0</v>
      </c>
      <c r="J26" s="53">
        <f>IF(RIGHT(F26,1)="3",1,0)+IF(RIGHT(E26,1)="3",1,0)+IF(RIGHT(D26,1)="3",1,0)</f>
        <v>0</v>
      </c>
      <c r="K26" s="54">
        <f>IF(LEFT(F26,1)="W",1,0)+IF(LEFT(E26,1)="W",1,0)+IF(LEFT(D26,1)="W",1,0)</f>
        <v>0</v>
      </c>
      <c r="L26" s="54">
        <f>IF(LEFT(F26,1)="L",1,0)+IF(LEFT(E26,1)="L",1,0)+IF(LEFT(D26,1)="L",1,0)</f>
        <v>0</v>
      </c>
      <c r="M26" s="103">
        <f>IF(SUM(I26:L26)=0,"",RANK(H26,H26:H28,0))</f>
      </c>
      <c r="N26" s="35" t="str">
        <f>B26</f>
        <v>志度</v>
      </c>
    </row>
    <row r="27" spans="1:14" ht="21" customHeight="1">
      <c r="A27" s="104" t="s">
        <v>90</v>
      </c>
      <c r="B27" s="129" t="str">
        <f>IF(E25="","",E25)</f>
        <v>高専詫間</v>
      </c>
      <c r="C27" s="130"/>
      <c r="D27" s="55" t="str">
        <f>IF(LEFT(E26,1)="W","L W/O",IF(LEFT(E26,1)="L","W W/O",IF(E26="-","-",RIGHT(E26,1)&amp;"-"&amp;LEFT(E26,1))))</f>
        <v>-</v>
      </c>
      <c r="E27" s="56"/>
      <c r="F27" s="57" t="s">
        <v>89</v>
      </c>
      <c r="G27" s="58" t="str">
        <f>IF(SUM(I27:J27)=0,"/",K27+I27&amp;"/"&amp;L27+J27)</f>
        <v>/</v>
      </c>
      <c r="H27" s="59">
        <f>IF(SUM(I27:L27)=0,"",K27*2+J27+I27*2)</f>
      </c>
      <c r="I27" s="52">
        <f>IF(LEFT(F27,1)="3",1,0)+IF(LEFT(E27,1)="3",1,0)+IF(LEFT(D27,1)="3",1,0)</f>
        <v>0</v>
      </c>
      <c r="J27" s="53">
        <f>IF(RIGHT(F27,1)="3",1,0)+IF(RIGHT(E27,1)="3",1,0)+IF(RIGHT(D27,1)="3",1,0)</f>
        <v>0</v>
      </c>
      <c r="K27" s="54">
        <f>IF(LEFT(F27,1)="W",1,0)+IF(LEFT(E27,1)="W",1,0)+IF(LEFT(D27,1)="W",1,0)</f>
        <v>0</v>
      </c>
      <c r="L27" s="54">
        <f>IF(LEFT(F27,1)="L",1,0)+IF(LEFT(E27,1)="L",1,0)+IF(LEFT(D27,1)="L",1,0)</f>
        <v>0</v>
      </c>
      <c r="M27" s="105">
        <f>IF(SUM(I27:L27)=0,"",RANK(H27,H26:H28,0))</f>
      </c>
      <c r="N27" s="35" t="str">
        <f>B27</f>
        <v>高専詫間</v>
      </c>
    </row>
    <row r="28" spans="1:14" ht="21" customHeight="1" thickBot="1">
      <c r="A28" s="106" t="s">
        <v>91</v>
      </c>
      <c r="B28" s="131" t="str">
        <f>IF(F25="","",F25)</f>
        <v>郡山Ｂ</v>
      </c>
      <c r="C28" s="132"/>
      <c r="D28" s="107" t="str">
        <f>IF(LEFT(F26,1)="W","L W/O",IF(LEFT(F26,1)="L","W W/O",IF(F26="-","-",RIGHT(F26,1)&amp;"-"&amp;LEFT(F26,1))))</f>
        <v>-</v>
      </c>
      <c r="E28" s="108" t="str">
        <f>IF(LEFT(F27,1)="W","L W/O",IF(LEFT(F27,1)="L","W W/O",IF(F27="-","-",RIGHT(F27,1)&amp;"-"&amp;LEFT(F27,1))))</f>
        <v>-</v>
      </c>
      <c r="F28" s="109"/>
      <c r="G28" s="110" t="str">
        <f>IF(SUM(I28:J28)=0,"/",K28+I28&amp;"/"&amp;L28+J28)</f>
        <v>/</v>
      </c>
      <c r="H28" s="111">
        <f>IF(SUM(I28:L28)=0,"",K28*2+J28+I28*2)</f>
      </c>
      <c r="I28" s="112">
        <f>IF(LEFT(F28,1)="3",1,0)+IF(LEFT(E28,1)="3",1,0)+IF(LEFT(D28,1)="3",1,0)</f>
        <v>0</v>
      </c>
      <c r="J28" s="113">
        <f>IF(RIGHT(F28,1)="3",1,0)+IF(RIGHT(E28,1)="3",1,0)+IF(RIGHT(D28,1)="3",1,0)</f>
        <v>0</v>
      </c>
      <c r="K28" s="114">
        <f>IF(LEFT(F28,1)="W",1,0)+IF(LEFT(E28,1)="W",1,0)+IF(LEFT(D28,1)="W",1,0)</f>
        <v>0</v>
      </c>
      <c r="L28" s="114">
        <f>IF(LEFT(F28,1)="L",1,0)+IF(LEFT(E28,1)="L",1,0)+IF(LEFT(D28,1)="L",1,0)</f>
        <v>0</v>
      </c>
      <c r="M28" s="115">
        <f>IF(SUM(I28:L28)=0,"",RANK(H28,H26:H28,0))</f>
      </c>
      <c r="N28" s="35" t="str">
        <f>B28</f>
        <v>郡山Ｂ</v>
      </c>
    </row>
    <row r="29" spans="1:14" s="40" customFormat="1" ht="15" customHeight="1">
      <c r="A29" s="39"/>
      <c r="B29" s="60"/>
      <c r="C29" s="60"/>
      <c r="D29" s="61"/>
      <c r="E29" s="61"/>
      <c r="F29" s="62"/>
      <c r="H29" s="63"/>
      <c r="I29" s="64"/>
      <c r="J29" s="64"/>
      <c r="K29" s="64"/>
      <c r="L29" s="64"/>
      <c r="M29" s="63"/>
      <c r="N29" s="41"/>
    </row>
    <row r="30" spans="1:14" s="45" customFormat="1" ht="21" customHeight="1">
      <c r="A30" s="139"/>
      <c r="B30" s="140"/>
      <c r="C30" s="78"/>
      <c r="D30" s="73"/>
      <c r="E30" s="73"/>
      <c r="F30" s="73"/>
      <c r="N30" s="46"/>
    </row>
    <row r="31" spans="1:14" s="45" customFormat="1" ht="21" customHeight="1">
      <c r="A31" s="44"/>
      <c r="B31" s="141"/>
      <c r="C31" s="141"/>
      <c r="D31" s="62"/>
      <c r="E31" s="36"/>
      <c r="F31" s="36"/>
      <c r="G31" s="79"/>
      <c r="H31" s="79"/>
      <c r="I31" s="80"/>
      <c r="J31" s="80"/>
      <c r="K31" s="80"/>
      <c r="L31" s="80"/>
      <c r="M31" s="79"/>
      <c r="N31" s="46"/>
    </row>
    <row r="32" spans="1:14" s="45" customFormat="1" ht="21" customHeight="1">
      <c r="A32" s="44"/>
      <c r="B32" s="141"/>
      <c r="C32" s="141"/>
      <c r="D32" s="62"/>
      <c r="E32" s="62"/>
      <c r="F32" s="36"/>
      <c r="G32" s="79"/>
      <c r="H32" s="79"/>
      <c r="I32" s="80"/>
      <c r="J32" s="80"/>
      <c r="K32" s="80"/>
      <c r="L32" s="80"/>
      <c r="M32" s="79"/>
      <c r="N32" s="46"/>
    </row>
    <row r="33" spans="1:14" s="45" customFormat="1" ht="21" customHeight="1">
      <c r="A33" s="44"/>
      <c r="B33" s="141"/>
      <c r="C33" s="141"/>
      <c r="D33" s="62"/>
      <c r="E33" s="62"/>
      <c r="F33" s="62"/>
      <c r="G33" s="79"/>
      <c r="H33" s="79"/>
      <c r="I33" s="80"/>
      <c r="J33" s="80"/>
      <c r="K33" s="80"/>
      <c r="L33" s="80"/>
      <c r="M33" s="79"/>
      <c r="N33" s="46"/>
    </row>
    <row r="34" spans="13:14" s="45" customFormat="1" ht="15" customHeight="1">
      <c r="M34" s="81"/>
      <c r="N34" s="46"/>
    </row>
  </sheetData>
  <sheetProtection/>
  <mergeCells count="27">
    <mergeCell ref="A20:B20"/>
    <mergeCell ref="A3:C3"/>
    <mergeCell ref="A10:B10"/>
    <mergeCell ref="B11:C11"/>
    <mergeCell ref="B18:C18"/>
    <mergeCell ref="B16:C16"/>
    <mergeCell ref="B17:C17"/>
    <mergeCell ref="A15:B15"/>
    <mergeCell ref="B21:C21"/>
    <mergeCell ref="B22:C22"/>
    <mergeCell ref="A1:B1"/>
    <mergeCell ref="C1:D1"/>
    <mergeCell ref="B12:C12"/>
    <mergeCell ref="B13:C13"/>
    <mergeCell ref="B6:C6"/>
    <mergeCell ref="B7:C7"/>
    <mergeCell ref="B8:C8"/>
    <mergeCell ref="A5:B5"/>
    <mergeCell ref="B28:C28"/>
    <mergeCell ref="B26:C26"/>
    <mergeCell ref="B23:C23"/>
    <mergeCell ref="A25:B25"/>
    <mergeCell ref="B27:C27"/>
    <mergeCell ref="A30:B30"/>
    <mergeCell ref="B31:C31"/>
    <mergeCell ref="B32:C32"/>
    <mergeCell ref="B33:C33"/>
  </mergeCells>
  <dataValidations count="1">
    <dataValidation allowBlank="1" showInputMessage="1" showErrorMessage="1" imeMode="off" sqref="E21:F21 F22 E16:F16 F17 E11:F11 F12 E6:F6 E2:E3 F7 E26:F26 F27 E31:F31 F3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125" r:id="rId1"/>
  <headerFooter alignWithMargins="0">
    <oddFooter>&amp;C&amp;"ＭＳ 明朝,標準"－32－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18"/>
  <sheetViews>
    <sheetView view="pageBreakPreview" zoomScale="60" workbookViewId="0" topLeftCell="A1">
      <selection activeCell="M20" sqref="M20"/>
    </sheetView>
  </sheetViews>
  <sheetFormatPr defaultColWidth="9.00390625" defaultRowHeight="25.5" customHeight="1"/>
  <cols>
    <col min="1" max="2" width="11.25390625" style="34" customWidth="1"/>
    <col min="3" max="3" width="16.25390625" style="34" customWidth="1"/>
    <col min="4" max="5" width="6.25390625" style="34" customWidth="1"/>
    <col min="6" max="6" width="16.25390625" style="34" customWidth="1"/>
    <col min="7" max="16384" width="9.00390625" style="34" customWidth="1"/>
  </cols>
  <sheetData>
    <row r="1" spans="1:3" s="1" customFormat="1" ht="27" customHeight="1">
      <c r="A1" s="31" t="s">
        <v>7</v>
      </c>
      <c r="B1" s="135" t="s">
        <v>8</v>
      </c>
      <c r="C1" s="135"/>
    </row>
    <row r="2" spans="1:3" s="1" customFormat="1" ht="15" customHeight="1" thickBot="1">
      <c r="A2" s="31"/>
      <c r="B2" s="31"/>
      <c r="C2" s="31"/>
    </row>
    <row r="3" spans="1:6" s="1" customFormat="1" ht="27" customHeight="1" thickBot="1">
      <c r="A3" s="142" t="s">
        <v>2</v>
      </c>
      <c r="B3" s="143"/>
      <c r="C3" s="146" t="s">
        <v>30</v>
      </c>
      <c r="D3" s="147"/>
      <c r="E3" s="148" t="s">
        <v>22</v>
      </c>
      <c r="F3" s="149"/>
    </row>
    <row r="4" spans="1:6" ht="27" customHeight="1">
      <c r="A4" s="91">
        <v>1</v>
      </c>
      <c r="B4" s="92" t="s">
        <v>98</v>
      </c>
      <c r="C4" s="65">
        <f>IF('決勝ﾘｰｸﾞ順位'!B15="","",'決勝ﾘｰｸﾞ順位'!B15)</f>
      </c>
      <c r="D4" s="152" t="s">
        <v>41</v>
      </c>
      <c r="E4" s="153"/>
      <c r="F4" s="82">
        <f>IF('決勝ﾘｰｸﾞ順位'!C15="","",'決勝ﾘｰｸﾞ順位'!C15)</f>
      </c>
    </row>
    <row r="5" spans="1:6" ht="27" customHeight="1">
      <c r="A5" s="83">
        <v>2</v>
      </c>
      <c r="B5" s="66" t="s">
        <v>99</v>
      </c>
      <c r="C5" s="67">
        <f>IF('決勝ﾘｰｸﾞ順位'!B16="","",'決勝ﾘｰｸﾞ順位'!B16)</f>
      </c>
      <c r="D5" s="144" t="s">
        <v>41</v>
      </c>
      <c r="E5" s="145"/>
      <c r="F5" s="84">
        <f>IF('決勝ﾘｰｸﾞ順位'!C16="","",'決勝ﾘｰｸﾞ順位'!C16)</f>
      </c>
    </row>
    <row r="6" spans="1:6" ht="27" customHeight="1">
      <c r="A6" s="83">
        <v>3</v>
      </c>
      <c r="B6" s="66" t="s">
        <v>100</v>
      </c>
      <c r="C6" s="67">
        <f>IF('決勝ﾘｰｸﾞ順位'!B17="","",'決勝ﾘｰｸﾞ順位'!B17)</f>
      </c>
      <c r="D6" s="144" t="s">
        <v>41</v>
      </c>
      <c r="E6" s="145"/>
      <c r="F6" s="84">
        <f>IF('決勝ﾘｰｸﾞ順位'!C17="","",'決勝ﾘｰｸﾞ順位'!C17)</f>
      </c>
    </row>
    <row r="7" spans="1:6" ht="27" customHeight="1">
      <c r="A7" s="83">
        <v>4</v>
      </c>
      <c r="B7" s="66" t="s">
        <v>101</v>
      </c>
      <c r="C7" s="67">
        <f>IF('決勝ﾘｰｸﾞ順位'!B18="","",'決勝ﾘｰｸﾞ順位'!B18)</f>
      </c>
      <c r="D7" s="144" t="s">
        <v>41</v>
      </c>
      <c r="E7" s="145"/>
      <c r="F7" s="84">
        <f>IF('決勝ﾘｰｸﾞ順位'!C18="","",'決勝ﾘｰｸﾞ順位'!C18)</f>
      </c>
    </row>
    <row r="8" spans="1:6" ht="27" customHeight="1">
      <c r="A8" s="83">
        <v>5</v>
      </c>
      <c r="B8" s="66" t="s">
        <v>102</v>
      </c>
      <c r="C8" s="67">
        <f>IF('決勝ﾘｰｸﾞ順位'!B19="","",'決勝ﾘｰｸﾞ順位'!B19)</f>
      </c>
      <c r="D8" s="144" t="s">
        <v>41</v>
      </c>
      <c r="E8" s="145"/>
      <c r="F8" s="84">
        <f>IF('決勝ﾘｰｸﾞ順位'!C19="","",'決勝ﾘｰｸﾞ順位'!C19)</f>
      </c>
    </row>
    <row r="9" spans="1:6" ht="27" customHeight="1">
      <c r="A9" s="83">
        <v>6</v>
      </c>
      <c r="B9" s="66" t="s">
        <v>103</v>
      </c>
      <c r="C9" s="67">
        <f>IF('決勝ﾘｰｸﾞ順位'!B20="","",'決勝ﾘｰｸﾞ順位'!B20)</f>
      </c>
      <c r="D9" s="144" t="s">
        <v>41</v>
      </c>
      <c r="E9" s="145"/>
      <c r="F9" s="84">
        <f>IF('決勝ﾘｰｸﾞ順位'!C20="","",'決勝ﾘｰｸﾞ順位'!C20)</f>
      </c>
    </row>
    <row r="10" spans="1:6" ht="27" customHeight="1" thickBot="1">
      <c r="A10" s="89" t="s">
        <v>104</v>
      </c>
      <c r="B10" s="86" t="s">
        <v>47</v>
      </c>
      <c r="C10" s="90">
        <f>IF('決勝ﾘｰｸﾞ順位'!B21="","",'決勝ﾘｰｸﾞ順位'!B21)</f>
      </c>
      <c r="D10" s="150" t="s">
        <v>41</v>
      </c>
      <c r="E10" s="151"/>
      <c r="F10" s="88">
        <f>IF('決勝ﾘｰｸﾞ順位'!D21="","",'決勝ﾘｰｸﾞ順位'!D21)</f>
      </c>
    </row>
    <row r="11" ht="15" customHeight="1" thickBot="1"/>
    <row r="12" spans="1:6" ht="27" customHeight="1" thickBot="1">
      <c r="A12" s="142" t="s">
        <v>3</v>
      </c>
      <c r="B12" s="143"/>
      <c r="C12" s="146" t="s">
        <v>30</v>
      </c>
      <c r="D12" s="147"/>
      <c r="E12" s="148" t="s">
        <v>31</v>
      </c>
      <c r="F12" s="149"/>
    </row>
    <row r="13" spans="1:6" ht="27" customHeight="1">
      <c r="A13" s="91">
        <v>1</v>
      </c>
      <c r="B13" s="92" t="s">
        <v>33</v>
      </c>
      <c r="C13" s="65">
        <f>IF('決勝ﾘｰｸﾞ順位'!D15="","",'決勝ﾘｰｸﾞ順位'!D15)</f>
      </c>
      <c r="D13" s="152" t="s">
        <v>41</v>
      </c>
      <c r="E13" s="153"/>
      <c r="F13" s="82">
        <f>IF('決勝ﾘｰｸﾞ順位'!E15="","",'決勝ﾘｰｸﾞ順位'!E15)</f>
      </c>
    </row>
    <row r="14" spans="1:6" ht="27" customHeight="1">
      <c r="A14" s="83">
        <v>2</v>
      </c>
      <c r="B14" s="66" t="s">
        <v>23</v>
      </c>
      <c r="C14" s="67">
        <f>IF('決勝ﾘｰｸﾞ順位'!D16="","",'決勝ﾘｰｸﾞ順位'!D16)</f>
      </c>
      <c r="D14" s="144" t="s">
        <v>97</v>
      </c>
      <c r="E14" s="145"/>
      <c r="F14" s="84">
        <f>IF('決勝ﾘｰｸﾞ順位'!E16="","",'決勝ﾘｰｸﾞ順位'!E16)</f>
      </c>
    </row>
    <row r="15" spans="1:6" ht="27" customHeight="1">
      <c r="A15" s="83">
        <v>3</v>
      </c>
      <c r="B15" s="66" t="s">
        <v>24</v>
      </c>
      <c r="C15" s="67">
        <f>IF('決勝ﾘｰｸﾞ順位'!D17="","",'決勝ﾘｰｸﾞ順位'!D17)</f>
      </c>
      <c r="D15" s="144" t="s">
        <v>97</v>
      </c>
      <c r="E15" s="145"/>
      <c r="F15" s="84">
        <f>IF('決勝ﾘｰｸﾞ順位'!E17="","",'決勝ﾘｰｸﾞ順位'!E17)</f>
      </c>
    </row>
    <row r="16" spans="1:6" ht="27" customHeight="1">
      <c r="A16" s="83">
        <v>4</v>
      </c>
      <c r="B16" s="66" t="s">
        <v>34</v>
      </c>
      <c r="C16" s="67">
        <f>IF('決勝ﾘｰｸﾞ順位'!D18="","",'決勝ﾘｰｸﾞ順位'!D18)</f>
      </c>
      <c r="D16" s="144" t="s">
        <v>97</v>
      </c>
      <c r="E16" s="145"/>
      <c r="F16" s="84">
        <f>IF('決勝ﾘｰｸﾞ順位'!E18="","",'決勝ﾘｰｸﾞ順位'!E18)</f>
      </c>
    </row>
    <row r="17" spans="1:6" ht="27" customHeight="1">
      <c r="A17" s="83">
        <v>5</v>
      </c>
      <c r="B17" s="66" t="s">
        <v>25</v>
      </c>
      <c r="C17" s="67">
        <f>IF('決勝ﾘｰｸﾞ順位'!D19="","",'決勝ﾘｰｸﾞ順位'!D19)</f>
      </c>
      <c r="D17" s="144" t="s">
        <v>97</v>
      </c>
      <c r="E17" s="145"/>
      <c r="F17" s="84">
        <f>IF('決勝ﾘｰｸﾞ順位'!E19="","",'決勝ﾘｰｸﾞ順位'!E19)</f>
      </c>
    </row>
    <row r="18" spans="1:6" ht="27" customHeight="1" thickBot="1">
      <c r="A18" s="85">
        <v>6</v>
      </c>
      <c r="B18" s="86" t="s">
        <v>105</v>
      </c>
      <c r="C18" s="87">
        <f>IF('決勝ﾘｰｸﾞ順位'!D20="","",'決勝ﾘｰｸﾞ順位'!D20)</f>
      </c>
      <c r="D18" s="150" t="s">
        <v>97</v>
      </c>
      <c r="E18" s="151"/>
      <c r="F18" s="88">
        <f>IF('決勝ﾘｰｸﾞ順位'!E20="","",'決勝ﾘｰｸﾞ順位'!E20)</f>
      </c>
    </row>
    <row r="19" ht="15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sheetProtection/>
  <mergeCells count="20">
    <mergeCell ref="D18:E18"/>
    <mergeCell ref="A12:B12"/>
    <mergeCell ref="C12:D12"/>
    <mergeCell ref="E12:F12"/>
    <mergeCell ref="D13:E13"/>
    <mergeCell ref="D14:E14"/>
    <mergeCell ref="D15:E15"/>
    <mergeCell ref="D16:E16"/>
    <mergeCell ref="D17:E17"/>
    <mergeCell ref="D9:E9"/>
    <mergeCell ref="D10:E10"/>
    <mergeCell ref="D4:E4"/>
    <mergeCell ref="D5:E5"/>
    <mergeCell ref="D6:E6"/>
    <mergeCell ref="A3:B3"/>
    <mergeCell ref="B1:C1"/>
    <mergeCell ref="D7:E7"/>
    <mergeCell ref="D8:E8"/>
    <mergeCell ref="C3:D3"/>
    <mergeCell ref="E3:F3"/>
  </mergeCells>
  <conditionalFormatting sqref="C4:C10 F4:F10 C13:C18 F13:F18">
    <cfRule type="expression" priority="1" dxfId="0" stopIfTrue="1">
      <formula>ISERROR(C4)=TRUE</formula>
    </cfRule>
  </conditionalFormatting>
  <dataValidations count="1">
    <dataValidation allowBlank="1" showInputMessage="1" showErrorMessage="1" imeMode="off" sqref="D4:D10 D13:D18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125" r:id="rId1"/>
  <headerFooter alignWithMargins="0">
    <oddFooter>&amp;C&amp;"ＭＳ 明朝,標準"－33－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F26"/>
  <sheetViews>
    <sheetView view="pageBreakPreview" zoomScale="60" workbookViewId="0" topLeftCell="A1">
      <selection activeCell="M20" sqref="M20"/>
    </sheetView>
  </sheetViews>
  <sheetFormatPr defaultColWidth="9.00390625" defaultRowHeight="25.5" customHeight="1"/>
  <cols>
    <col min="1" max="2" width="11.25390625" style="34" customWidth="1"/>
    <col min="3" max="3" width="16.25390625" style="34" customWidth="1"/>
    <col min="4" max="5" width="6.25390625" style="34" customWidth="1"/>
    <col min="6" max="6" width="16.25390625" style="34" customWidth="1"/>
    <col min="7" max="16384" width="9.00390625" style="34" customWidth="1"/>
  </cols>
  <sheetData>
    <row r="1" spans="1:3" s="1" customFormat="1" ht="27" customHeight="1">
      <c r="A1" s="31" t="s">
        <v>7</v>
      </c>
      <c r="B1" s="135" t="s">
        <v>8</v>
      </c>
      <c r="C1" s="135"/>
    </row>
    <row r="2" spans="1:3" s="1" customFormat="1" ht="15" customHeight="1" thickBot="1">
      <c r="A2" s="31"/>
      <c r="B2" s="31"/>
      <c r="C2" s="31"/>
    </row>
    <row r="3" spans="1:6" ht="27" customHeight="1" thickBot="1">
      <c r="A3" s="142" t="s">
        <v>4</v>
      </c>
      <c r="B3" s="143"/>
      <c r="C3" s="146" t="s">
        <v>30</v>
      </c>
      <c r="D3" s="147"/>
      <c r="E3" s="148" t="s">
        <v>35</v>
      </c>
      <c r="F3" s="149"/>
    </row>
    <row r="4" spans="1:6" ht="27" customHeight="1">
      <c r="A4" s="91">
        <v>1</v>
      </c>
      <c r="B4" s="92" t="s">
        <v>106</v>
      </c>
      <c r="C4" s="65">
        <f>IF('決勝ﾘｰｸﾞ順位'!F15="","",'決勝ﾘｰｸﾞ順位'!F15)</f>
      </c>
      <c r="D4" s="152" t="s">
        <v>41</v>
      </c>
      <c r="E4" s="153"/>
      <c r="F4" s="82">
        <f>IF('決勝ﾘｰｸﾞ順位'!G15="","",'決勝ﾘｰｸﾞ順位'!G15)</f>
      </c>
    </row>
    <row r="5" spans="1:6" ht="27" customHeight="1">
      <c r="A5" s="83">
        <v>2</v>
      </c>
      <c r="B5" s="66" t="s">
        <v>107</v>
      </c>
      <c r="C5" s="67">
        <f>IF('決勝ﾘｰｸﾞ順位'!F16="","",'決勝ﾘｰｸﾞ順位'!F16)</f>
      </c>
      <c r="D5" s="144" t="s">
        <v>97</v>
      </c>
      <c r="E5" s="145"/>
      <c r="F5" s="84">
        <f>IF('決勝ﾘｰｸﾞ順位'!G16="","",'決勝ﾘｰｸﾞ順位'!G16)</f>
      </c>
    </row>
    <row r="6" spans="1:6" ht="27" customHeight="1">
      <c r="A6" s="83">
        <v>3</v>
      </c>
      <c r="B6" s="66" t="s">
        <v>108</v>
      </c>
      <c r="C6" s="67">
        <f>IF('決勝ﾘｰｸﾞ順位'!F17="","",'決勝ﾘｰｸﾞ順位'!F17)</f>
      </c>
      <c r="D6" s="144" t="s">
        <v>97</v>
      </c>
      <c r="E6" s="145"/>
      <c r="F6" s="84">
        <f>IF('決勝ﾘｰｸﾞ順位'!G17="","",'決勝ﾘｰｸﾞ順位'!G17)</f>
      </c>
    </row>
    <row r="7" spans="1:6" ht="27" customHeight="1">
      <c r="A7" s="83">
        <v>4</v>
      </c>
      <c r="B7" s="66" t="s">
        <v>109</v>
      </c>
      <c r="C7" s="67">
        <f>IF('決勝ﾘｰｸﾞ順位'!F18="","",'決勝ﾘｰｸﾞ順位'!F18)</f>
      </c>
      <c r="D7" s="144" t="s">
        <v>97</v>
      </c>
      <c r="E7" s="145"/>
      <c r="F7" s="84">
        <f>IF('決勝ﾘｰｸﾞ順位'!G18="","",'決勝ﾘｰｸﾞ順位'!G18)</f>
      </c>
    </row>
    <row r="8" spans="1:6" ht="27" customHeight="1">
      <c r="A8" s="83">
        <v>5</v>
      </c>
      <c r="B8" s="66" t="s">
        <v>110</v>
      </c>
      <c r="C8" s="67">
        <f>IF('決勝ﾘｰｸﾞ順位'!F19="","",'決勝ﾘｰｸﾞ順位'!F19)</f>
      </c>
      <c r="D8" s="144" t="s">
        <v>97</v>
      </c>
      <c r="E8" s="145"/>
      <c r="F8" s="84">
        <f>IF('決勝ﾘｰｸﾞ順位'!G19="","",'決勝ﾘｰｸﾞ順位'!G19)</f>
      </c>
    </row>
    <row r="9" spans="1:6" ht="27" customHeight="1">
      <c r="A9" s="83">
        <v>6</v>
      </c>
      <c r="B9" s="66" t="s">
        <v>112</v>
      </c>
      <c r="C9" s="67">
        <f>IF('決勝ﾘｰｸﾞ順位'!F20="","",'決勝ﾘｰｸﾞ順位'!F20)</f>
      </c>
      <c r="D9" s="144" t="s">
        <v>97</v>
      </c>
      <c r="E9" s="145"/>
      <c r="F9" s="84">
        <f>IF('決勝ﾘｰｸﾞ順位'!G20="","",'決勝ﾘｰｸﾞ順位'!G20)</f>
      </c>
    </row>
    <row r="10" spans="1:6" ht="27" customHeight="1" thickBot="1">
      <c r="A10" s="89" t="s">
        <v>104</v>
      </c>
      <c r="B10" s="86" t="s">
        <v>111</v>
      </c>
      <c r="C10" s="90">
        <f>IF('決勝ﾘｰｸﾞ順位'!F21="","",'決勝ﾘｰｸﾞ順位'!F21)</f>
      </c>
      <c r="D10" s="150" t="s">
        <v>97</v>
      </c>
      <c r="E10" s="151"/>
      <c r="F10" s="88">
        <f>IF('決勝ﾘｰｸﾞ順位'!H21="","",'決勝ﾘｰｸﾞ順位'!H21)</f>
      </c>
    </row>
    <row r="11" ht="15" customHeight="1" thickBot="1"/>
    <row r="12" spans="1:6" ht="27" customHeight="1" thickBot="1">
      <c r="A12" s="142" t="s">
        <v>5</v>
      </c>
      <c r="B12" s="143"/>
      <c r="C12" s="146" t="s">
        <v>30</v>
      </c>
      <c r="D12" s="147"/>
      <c r="E12" s="148" t="s">
        <v>31</v>
      </c>
      <c r="F12" s="149"/>
    </row>
    <row r="13" spans="1:6" ht="27" customHeight="1">
      <c r="A13" s="91">
        <v>1</v>
      </c>
      <c r="B13" s="92" t="s">
        <v>113</v>
      </c>
      <c r="C13" s="65">
        <f>IF('決勝ﾘｰｸﾞ順位'!H15="","",'決勝ﾘｰｸﾞ順位'!I15)</f>
      </c>
      <c r="D13" s="152" t="s">
        <v>97</v>
      </c>
      <c r="E13" s="153"/>
      <c r="F13" s="82">
        <f>IF('決勝ﾘｰｸﾞ順位'!I15="","",'決勝ﾘｰｸﾞ順位'!I15)</f>
      </c>
    </row>
    <row r="14" spans="1:6" ht="27" customHeight="1">
      <c r="A14" s="83">
        <v>2</v>
      </c>
      <c r="B14" s="66" t="s">
        <v>114</v>
      </c>
      <c r="C14" s="67">
        <f>IF('決勝ﾘｰｸﾞ順位'!H16="","",'決勝ﾘｰｸﾞ順位'!I16)</f>
      </c>
      <c r="D14" s="144" t="s">
        <v>97</v>
      </c>
      <c r="E14" s="145"/>
      <c r="F14" s="84">
        <f>IF('決勝ﾘｰｸﾞ順位'!I16="","",'決勝ﾘｰｸﾞ順位'!I16)</f>
      </c>
    </row>
    <row r="15" spans="1:6" ht="27" customHeight="1">
      <c r="A15" s="83">
        <v>3</v>
      </c>
      <c r="B15" s="66" t="s">
        <v>115</v>
      </c>
      <c r="C15" s="67">
        <f>IF('決勝ﾘｰｸﾞ順位'!H17="","",'決勝ﾘｰｸﾞ順位'!I17)</f>
      </c>
      <c r="D15" s="144" t="s">
        <v>97</v>
      </c>
      <c r="E15" s="145"/>
      <c r="F15" s="84">
        <f>IF('決勝ﾘｰｸﾞ順位'!I17="","",'決勝ﾘｰｸﾞ順位'!I17)</f>
      </c>
    </row>
    <row r="16" spans="1:6" ht="27" customHeight="1">
      <c r="A16" s="83">
        <v>4</v>
      </c>
      <c r="B16" s="66" t="s">
        <v>116</v>
      </c>
      <c r="C16" s="67">
        <f>IF('決勝ﾘｰｸﾞ順位'!H18="","",'決勝ﾘｰｸﾞ順位'!I18)</f>
      </c>
      <c r="D16" s="144" t="s">
        <v>97</v>
      </c>
      <c r="E16" s="145"/>
      <c r="F16" s="84">
        <f>IF('決勝ﾘｰｸﾞ順位'!I18="","",'決勝ﾘｰｸﾞ順位'!I18)</f>
      </c>
    </row>
    <row r="17" spans="1:6" ht="27" customHeight="1">
      <c r="A17" s="83">
        <v>5</v>
      </c>
      <c r="B17" s="66" t="s">
        <v>117</v>
      </c>
      <c r="C17" s="67">
        <f>IF('決勝ﾘｰｸﾞ順位'!H19="","",'決勝ﾘｰｸﾞ順位'!I19)</f>
      </c>
      <c r="D17" s="144" t="s">
        <v>97</v>
      </c>
      <c r="E17" s="145"/>
      <c r="F17" s="84">
        <f>IF('決勝ﾘｰｸﾞ順位'!I19="","",'決勝ﾘｰｸﾞ順位'!I19)</f>
      </c>
    </row>
    <row r="18" spans="1:6" ht="27" customHeight="1" thickBot="1">
      <c r="A18" s="85">
        <v>6</v>
      </c>
      <c r="B18" s="86" t="s">
        <v>118</v>
      </c>
      <c r="C18" s="87">
        <f>IF('決勝ﾘｰｸﾞ順位'!H20="","",'決勝ﾘｰｸﾞ順位'!I20)</f>
      </c>
      <c r="D18" s="150" t="s">
        <v>97</v>
      </c>
      <c r="E18" s="151"/>
      <c r="F18" s="88">
        <f>IF('決勝ﾘｰｸﾞ順位'!I20="","",'決勝ﾘｰｸﾞ順位'!I20)</f>
      </c>
    </row>
    <row r="19" ht="15" customHeight="1" thickBot="1"/>
    <row r="20" spans="1:6" ht="27" customHeight="1" thickBot="1">
      <c r="A20" s="142" t="s">
        <v>6</v>
      </c>
      <c r="B20" s="143"/>
      <c r="C20" s="146" t="s">
        <v>30</v>
      </c>
      <c r="D20" s="147"/>
      <c r="E20" s="148" t="s">
        <v>31</v>
      </c>
      <c r="F20" s="149"/>
    </row>
    <row r="21" spans="1:6" ht="27" customHeight="1">
      <c r="A21" s="91">
        <v>1</v>
      </c>
      <c r="B21" s="92" t="s">
        <v>92</v>
      </c>
      <c r="C21" s="65">
        <f>IF('決勝ﾘｰｸﾞ順位'!J15="","",'決勝ﾘｰｸﾞ順位'!J15)</f>
      </c>
      <c r="D21" s="152" t="s">
        <v>97</v>
      </c>
      <c r="E21" s="153"/>
      <c r="F21" s="82">
        <f>IF('決勝ﾘｰｸﾞ順位'!K15="","",'決勝ﾘｰｸﾞ順位'!K15)</f>
      </c>
    </row>
    <row r="22" spans="1:6" ht="27" customHeight="1">
      <c r="A22" s="83">
        <v>2</v>
      </c>
      <c r="B22" s="66" t="s">
        <v>93</v>
      </c>
      <c r="C22" s="67">
        <f>IF('決勝ﾘｰｸﾞ順位'!J16="","",'決勝ﾘｰｸﾞ順位'!J16)</f>
      </c>
      <c r="D22" s="144" t="s">
        <v>97</v>
      </c>
      <c r="E22" s="145"/>
      <c r="F22" s="84">
        <f>IF('決勝ﾘｰｸﾞ順位'!K16="","",'決勝ﾘｰｸﾞ順位'!K16)</f>
      </c>
    </row>
    <row r="23" spans="1:6" ht="27" customHeight="1">
      <c r="A23" s="83">
        <v>3</v>
      </c>
      <c r="B23" s="66" t="s">
        <v>119</v>
      </c>
      <c r="C23" s="67">
        <f>IF('決勝ﾘｰｸﾞ順位'!J17="","",'決勝ﾘｰｸﾞ順位'!J17)</f>
      </c>
      <c r="D23" s="144" t="s">
        <v>97</v>
      </c>
      <c r="E23" s="145"/>
      <c r="F23" s="84">
        <f>IF('決勝ﾘｰｸﾞ順位'!K17="","",'決勝ﾘｰｸﾞ順位'!K17)</f>
      </c>
    </row>
    <row r="24" spans="1:6" ht="27" customHeight="1">
      <c r="A24" s="83">
        <v>4</v>
      </c>
      <c r="B24" s="66" t="s">
        <v>26</v>
      </c>
      <c r="C24" s="67">
        <f>IF('決勝ﾘｰｸﾞ順位'!J18="","",'決勝ﾘｰｸﾞ順位'!J18)</f>
      </c>
      <c r="D24" s="144" t="s">
        <v>97</v>
      </c>
      <c r="E24" s="145"/>
      <c r="F24" s="84">
        <f>IF('決勝ﾘｰｸﾞ順位'!K18="","",'決勝ﾘｰｸﾞ順位'!K18)</f>
      </c>
    </row>
    <row r="25" spans="1:6" ht="27" customHeight="1">
      <c r="A25" s="83">
        <v>5</v>
      </c>
      <c r="B25" s="66" t="s">
        <v>27</v>
      </c>
      <c r="C25" s="67">
        <f>IF('決勝ﾘｰｸﾞ順位'!J19="","",'決勝ﾘｰｸﾞ順位'!J19)</f>
      </c>
      <c r="D25" s="144" t="s">
        <v>97</v>
      </c>
      <c r="E25" s="145"/>
      <c r="F25" s="84">
        <f>IF('決勝ﾘｰｸﾞ順位'!K19="","",'決勝ﾘｰｸﾞ順位'!K19)</f>
      </c>
    </row>
    <row r="26" spans="1:6" ht="27" customHeight="1" thickBot="1">
      <c r="A26" s="85">
        <v>6</v>
      </c>
      <c r="B26" s="86" t="s">
        <v>28</v>
      </c>
      <c r="C26" s="87">
        <f>IF('決勝ﾘｰｸﾞ順位'!J20="","",'決勝ﾘｰｸﾞ順位'!J20)</f>
      </c>
      <c r="D26" s="150" t="s">
        <v>97</v>
      </c>
      <c r="E26" s="151"/>
      <c r="F26" s="88">
        <f>IF('決勝ﾘｰｸﾞ順位'!K20="","",'決勝ﾘｰｸﾞ順位'!K20)</f>
      </c>
    </row>
  </sheetData>
  <sheetProtection/>
  <mergeCells count="29">
    <mergeCell ref="D6:E6"/>
    <mergeCell ref="B1:C1"/>
    <mergeCell ref="E3:F3"/>
    <mergeCell ref="D4:E4"/>
    <mergeCell ref="D5:E5"/>
    <mergeCell ref="A3:B3"/>
    <mergeCell ref="C3:D3"/>
    <mergeCell ref="A12:B12"/>
    <mergeCell ref="C12:D12"/>
    <mergeCell ref="E12:F12"/>
    <mergeCell ref="D13:E13"/>
    <mergeCell ref="D7:E7"/>
    <mergeCell ref="D8:E8"/>
    <mergeCell ref="D9:E9"/>
    <mergeCell ref="D10:E10"/>
    <mergeCell ref="D18:E18"/>
    <mergeCell ref="A20:B20"/>
    <mergeCell ref="C20:D20"/>
    <mergeCell ref="E20:F20"/>
    <mergeCell ref="D14:E14"/>
    <mergeCell ref="D15:E15"/>
    <mergeCell ref="D16:E16"/>
    <mergeCell ref="D17:E17"/>
    <mergeCell ref="D21:E21"/>
    <mergeCell ref="D22:E22"/>
    <mergeCell ref="D23:E23"/>
    <mergeCell ref="D26:E26"/>
    <mergeCell ref="D24:E24"/>
    <mergeCell ref="D25:E25"/>
  </mergeCells>
  <conditionalFormatting sqref="C13:C18 F13:F18 F21:F26 C21:C26 C4:C10 F4:F10">
    <cfRule type="expression" priority="1" dxfId="0" stopIfTrue="1">
      <formula>ISERROR(C4)=TRUE</formula>
    </cfRule>
  </conditionalFormatting>
  <dataValidations count="1">
    <dataValidation allowBlank="1" showInputMessage="1" showErrorMessage="1" imeMode="off" sqref="D13:D18 D21:D26 D4:D10"/>
  </dataValidations>
  <printOptions horizontalCentered="1"/>
  <pageMargins left="0.3937007874015748" right="0.3937007874015748" top="0.3937007874015748" bottom="0.63" header="0.5118110236220472" footer="0.3937007874015748"/>
  <pageSetup horizontalDpi="300" verticalDpi="300" orientation="portrait" paperSize="9" scale="125" r:id="rId1"/>
  <headerFooter alignWithMargins="0">
    <oddFooter>&amp;C&amp;"ＭＳ 明朝,標準"－34－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2014-08-13T11:45:21Z</cp:lastPrinted>
  <dcterms:created xsi:type="dcterms:W3CDTF">2013-08-18T10:06:47Z</dcterms:created>
  <dcterms:modified xsi:type="dcterms:W3CDTF">2014-08-13T11:45:25Z</dcterms:modified>
  <cp:category/>
  <cp:version/>
  <cp:contentType/>
  <cp:contentStatus/>
</cp:coreProperties>
</file>