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60" windowWidth="9555" windowHeight="8985" activeTab="0"/>
  </bookViews>
  <sheets>
    <sheet name="予選ﾘｰｸﾞ一覧" sheetId="1" r:id="rId1"/>
    <sheet name="予選リーグ配置" sheetId="2" r:id="rId2"/>
    <sheet name="男ABC" sheetId="3" r:id="rId3"/>
    <sheet name="男DEF" sheetId="4" r:id="rId4"/>
    <sheet name="男GHI" sheetId="5" r:id="rId5"/>
    <sheet name="男JK" sheetId="6" r:id="rId6"/>
    <sheet name="女ABC" sheetId="7" r:id="rId7"/>
    <sheet name="女DE" sheetId="8" r:id="rId8"/>
    <sheet name="女FGH" sheetId="9" r:id="rId9"/>
    <sheet name="女IJ" sheetId="10" r:id="rId10"/>
    <sheet name="予選ﾘｰｸﾞ順位" sheetId="11" r:id="rId11"/>
  </sheets>
  <externalReferences>
    <externalReference r:id="rId14"/>
  </externalReferences>
  <definedNames>
    <definedName name="FA" localSheetId="1">'[1]女ＡＢＣ'!$O$3:$R$7</definedName>
    <definedName name="FB" localSheetId="1">'[1]女ＡＢＣ'!$O$10:$R$14</definedName>
    <definedName name="FC" localSheetId="1">'[1]女ＡＢＣ'!$O$17:$R$21</definedName>
    <definedName name="FD" localSheetId="1">'[1]女ＤＥ'!$O$3:$R$7</definedName>
    <definedName name="FE" localSheetId="1">'[1]女ＤＥ'!$O$10:$R$14</definedName>
    <definedName name="FF" localSheetId="1">'[1]女ＦＧＨ'!$O$3:$R$7</definedName>
    <definedName name="FG" localSheetId="1">'[1]女ＦＧＨ'!$O$10:$R$14</definedName>
    <definedName name="FH" localSheetId="1">'[1]女ＦＧＨ'!$O$17:$R$21</definedName>
    <definedName name="MA" localSheetId="1">'[1]男ＡＢＣ'!$Q$3:$R$8</definedName>
    <definedName name="MB" localSheetId="1">'[1]男ＡＢＣ'!$O$11:$R$15</definedName>
    <definedName name="MC" localSheetId="1">'[1]男ＡＢＣ'!$O$18:$R$22</definedName>
    <definedName name="MD" localSheetId="1">'[1]男ＤＥＦ'!$O$3:$R$7</definedName>
    <definedName name="ME" localSheetId="1">'[1]男ＤＥＦ'!$O$10:$R$14</definedName>
    <definedName name="MF" localSheetId="1">'[1]男ＤＥＦ'!$O$17:$R$21</definedName>
    <definedName name="MG" localSheetId="1">'[1]男ＧＨＩ'!$Q$3:$R$8</definedName>
    <definedName name="MH" localSheetId="1">'[1]男ＧＨＩ'!$O$11:$R$15</definedName>
    <definedName name="MI" localSheetId="1">'[1]男ＧＨＩ'!$O$18:$R$22</definedName>
    <definedName name="MJ" localSheetId="1">'[1]男ＪＫＬ'!$O$3:$R$7</definedName>
    <definedName name="MK" localSheetId="1">'[1]男ＪＫＬ'!$O$10:$R$14</definedName>
    <definedName name="ML" localSheetId="1">'[1]男ＪＫＬ'!$O$17:$R$21</definedName>
    <definedName name="_xlnm.Print_Area" localSheetId="6">'女ABC'!$A$1:$P$28</definedName>
    <definedName name="_xlnm.Print_Area" localSheetId="7">'女DE'!$A$1:$P$28</definedName>
    <definedName name="_xlnm.Print_Area" localSheetId="8">'女FGH'!$A$1:$P$28</definedName>
    <definedName name="_xlnm.Print_Area" localSheetId="9">'女IJ'!$A$1:$P$28</definedName>
    <definedName name="_xlnm.Print_Area" localSheetId="2">'男ABC'!$A$1:$P$26</definedName>
    <definedName name="_xlnm.Print_Area" localSheetId="3">'男DEF'!$A$1:$P$29</definedName>
    <definedName name="_xlnm.Print_Area" localSheetId="4">'男GHI'!$A$1:$P$26</definedName>
    <definedName name="_xlnm.Print_Area" localSheetId="5">'男JK'!$A$1:$P$29</definedName>
    <definedName name="_xlnm.Print_Area" localSheetId="1">'予選リーグ配置'!$A$1:$BG$91</definedName>
  </definedNames>
  <calcPr fullCalcOnLoad="1"/>
</workbook>
</file>

<file path=xl/sharedStrings.xml><?xml version="1.0" encoding="utf-8"?>
<sst xmlns="http://schemas.openxmlformats.org/spreadsheetml/2006/main" count="823" uniqueCount="244">
  <si>
    <t>順位</t>
  </si>
  <si>
    <t>得点</t>
  </si>
  <si>
    <t>勝ち</t>
  </si>
  <si>
    <t>負け</t>
  </si>
  <si>
    <t>男子</t>
  </si>
  <si>
    <t>女子</t>
  </si>
  <si>
    <t>不戦敗</t>
  </si>
  <si>
    <t>不戦勝</t>
  </si>
  <si>
    <t>勝敗</t>
  </si>
  <si>
    <t>予選リーグ</t>
  </si>
  <si>
    <t>No．２</t>
  </si>
  <si>
    <t>No．１</t>
  </si>
  <si>
    <t>予選リーグ　順位</t>
  </si>
  <si>
    <t>Ａ</t>
  </si>
  <si>
    <t>進行席</t>
  </si>
  <si>
    <t>ＴＳＰ研修</t>
  </si>
  <si>
    <t>（　予備　）</t>
  </si>
  <si>
    <t>男子Ａ</t>
  </si>
  <si>
    <t>男子Ｅ</t>
  </si>
  <si>
    <t>男子Ｂ</t>
  </si>
  <si>
    <t>男子Ｃ</t>
  </si>
  <si>
    <t>男子Ｆ</t>
  </si>
  <si>
    <t>男子Ｄ</t>
  </si>
  <si>
    <t>男子Ｇ</t>
  </si>
  <si>
    <t>男子Ｈ</t>
  </si>
  <si>
    <t>女子Ａ</t>
  </si>
  <si>
    <t>女子Ｂ</t>
  </si>
  <si>
    <t>女子Ｃ</t>
  </si>
  <si>
    <t>女子Ｄ</t>
  </si>
  <si>
    <t>女子Ｅ</t>
  </si>
  <si>
    <t>女子Ｆ</t>
  </si>
  <si>
    <t>女子Ｇ</t>
  </si>
  <si>
    <t>女子Ｈ</t>
  </si>
  <si>
    <t>女子Ｉ</t>
  </si>
  <si>
    <t>女子Ｊ</t>
  </si>
  <si>
    <t>男子Ｉ</t>
  </si>
  <si>
    <t>男子Ｊ</t>
  </si>
  <si>
    <t>男子Ｋ</t>
  </si>
  <si>
    <t>イ　組</t>
  </si>
  <si>
    <t>ロ　組</t>
  </si>
  <si>
    <t>2-5・3-4</t>
  </si>
  <si>
    <t>1-5・2-3</t>
  </si>
  <si>
    <t>1-4・3-5</t>
  </si>
  <si>
    <t>1-3・2-4</t>
  </si>
  <si>
    <t>1-2・4-5</t>
  </si>
  <si>
    <t>高知</t>
  </si>
  <si>
    <t>佐賀</t>
  </si>
  <si>
    <t>奈良</t>
  </si>
  <si>
    <t>鳥取</t>
  </si>
  <si>
    <t>香川</t>
  </si>
  <si>
    <t>岡山</t>
  </si>
  <si>
    <t>和歌山</t>
  </si>
  <si>
    <t>福岡</t>
  </si>
  <si>
    <t>愛媛</t>
  </si>
  <si>
    <t>兵庫</t>
  </si>
  <si>
    <t>徳島</t>
  </si>
  <si>
    <t>熊本</t>
  </si>
  <si>
    <t>（イ組）</t>
  </si>
  <si>
    <t>グループＡ</t>
  </si>
  <si>
    <t>グループＢ</t>
  </si>
  <si>
    <t>グループＣ</t>
  </si>
  <si>
    <t>グループＤ</t>
  </si>
  <si>
    <t>グループＥ</t>
  </si>
  <si>
    <t>（ロ組）</t>
  </si>
  <si>
    <t>グループＪ</t>
  </si>
  <si>
    <t>グループＩ</t>
  </si>
  <si>
    <t>No．４</t>
  </si>
  <si>
    <t>1-4・2-3</t>
  </si>
  <si>
    <t>1-2・3-4</t>
  </si>
  <si>
    <t>三田学園</t>
  </si>
  <si>
    <t>川之石</t>
  </si>
  <si>
    <t>平城Ｂ</t>
  </si>
  <si>
    <t>山口</t>
  </si>
  <si>
    <t>高松中央Ｂ</t>
  </si>
  <si>
    <t>一条</t>
  </si>
  <si>
    <t>青谷</t>
  </si>
  <si>
    <t>伊予農業</t>
  </si>
  <si>
    <t>奈良Ｂ</t>
  </si>
  <si>
    <t>大阪</t>
  </si>
  <si>
    <t>郡山Ａ</t>
  </si>
  <si>
    <t>城南Ａ</t>
  </si>
  <si>
    <t>大商学園</t>
  </si>
  <si>
    <t>三豊工業</t>
  </si>
  <si>
    <t>奈良Ａ</t>
  </si>
  <si>
    <t>城南Ｂ</t>
  </si>
  <si>
    <t>高松工芸Ａ</t>
  </si>
  <si>
    <t>平城Ａ</t>
  </si>
  <si>
    <t>岡山工業</t>
  </si>
  <si>
    <t>金光学園Ａ</t>
  </si>
  <si>
    <t>小倉西Ｂ</t>
  </si>
  <si>
    <t>柳井商工</t>
  </si>
  <si>
    <t>香芝</t>
  </si>
  <si>
    <t>高松工芸Ｂ</t>
  </si>
  <si>
    <t>高松中央Ａ</t>
  </si>
  <si>
    <t>郡山Ｂ</t>
  </si>
  <si>
    <t>奈良北</t>
  </si>
  <si>
    <t>小倉西Ａ</t>
  </si>
  <si>
    <t>奈良朱雀</t>
  </si>
  <si>
    <t>坂出</t>
  </si>
  <si>
    <t>鹿児島女Ｂ</t>
  </si>
  <si>
    <t>鹿児島</t>
  </si>
  <si>
    <t>平城</t>
  </si>
  <si>
    <t>金光学園</t>
  </si>
  <si>
    <t>善通寺第一</t>
  </si>
  <si>
    <t>高松商業Ａ</t>
  </si>
  <si>
    <t>常翔学園</t>
  </si>
  <si>
    <t>高瀬</t>
  </si>
  <si>
    <t>郡山</t>
  </si>
  <si>
    <t>美作</t>
  </si>
  <si>
    <t>鹿児島女Ａ</t>
  </si>
  <si>
    <t>城南</t>
  </si>
  <si>
    <t>高松商業Ｂ</t>
  </si>
  <si>
    <t>倉吉北</t>
  </si>
  <si>
    <t>小倉西</t>
  </si>
  <si>
    <r>
      <t>12:30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13:50</t>
    </r>
  </si>
  <si>
    <r>
      <t>13:50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15:10</t>
    </r>
  </si>
  <si>
    <r>
      <t>15:10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16:30</t>
    </r>
  </si>
  <si>
    <r>
      <t>16:30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17:50</t>
    </r>
  </si>
  <si>
    <r>
      <t>17:50</t>
    </r>
    <r>
      <rPr>
        <sz val="11"/>
        <rFont val="ＭＳ Ｐ明朝"/>
        <family val="1"/>
      </rPr>
      <t>～</t>
    </r>
    <r>
      <rPr>
        <sz val="11"/>
        <rFont val="Times New Roman"/>
        <family val="1"/>
      </rPr>
      <t>19:10</t>
    </r>
  </si>
  <si>
    <t>グループＦ</t>
  </si>
  <si>
    <t>No．３</t>
  </si>
  <si>
    <t>グループＧ</t>
  </si>
  <si>
    <t>グループＨ</t>
  </si>
  <si>
    <t>グループＫ</t>
  </si>
  <si>
    <t>予選リーグ　組み合わせ</t>
  </si>
  <si>
    <t>-</t>
  </si>
  <si>
    <t>-</t>
  </si>
  <si>
    <t>-</t>
  </si>
  <si>
    <t>-</t>
  </si>
  <si>
    <t>-</t>
  </si>
  <si>
    <t>-</t>
  </si>
  <si>
    <t>高知中央</t>
  </si>
  <si>
    <t>和歌山商業</t>
  </si>
  <si>
    <t>佐賀商</t>
  </si>
  <si>
    <t>昇陽</t>
  </si>
  <si>
    <t>玉名女子</t>
  </si>
  <si>
    <t>早鞆</t>
  </si>
  <si>
    <t>萩光塩学院</t>
  </si>
  <si>
    <t>美作Ａ</t>
  </si>
  <si>
    <t>鳥取西Ａ</t>
  </si>
  <si>
    <t>岡山商大附</t>
  </si>
  <si>
    <t>興陽</t>
  </si>
  <si>
    <t>川之石Ａ</t>
  </si>
  <si>
    <t>鳥取西Ｂ</t>
  </si>
  <si>
    <t>川之石Ｂ</t>
  </si>
  <si>
    <t>美作Ｂ</t>
  </si>
  <si>
    <t>高田商業</t>
  </si>
  <si>
    <t>大洲農業</t>
  </si>
  <si>
    <t>尽誠学園Ａ</t>
  </si>
  <si>
    <t>松山商業Ａ</t>
  </si>
  <si>
    <t>松山商業Ｂ</t>
  </si>
  <si>
    <t>金光学園Ｂ</t>
  </si>
  <si>
    <t>奈良学園Ａ</t>
  </si>
  <si>
    <t>尽誠学園Ｂ</t>
  </si>
  <si>
    <t>伊予農業Ａ</t>
  </si>
  <si>
    <t>新南陽</t>
  </si>
  <si>
    <t>伊予農業Ｂ</t>
  </si>
  <si>
    <t>岐阜第一</t>
  </si>
  <si>
    <t>岡山東商業</t>
  </si>
  <si>
    <t>高松桜井</t>
  </si>
  <si>
    <t>奈良学園Ｂ</t>
  </si>
  <si>
    <t>飯山</t>
  </si>
  <si>
    <t>多度津</t>
  </si>
  <si>
    <t>広島</t>
  </si>
  <si>
    <t>岐阜</t>
  </si>
  <si>
    <t>岡山東商Ａ</t>
  </si>
  <si>
    <t>岡山東商Ｂ</t>
  </si>
  <si>
    <t>No．３</t>
  </si>
  <si>
    <t>メインアリーナ</t>
  </si>
  <si>
    <t>（Ｍ）</t>
  </si>
  <si>
    <t>サブアリーナ</t>
  </si>
  <si>
    <t>（Ｓ）</t>
  </si>
  <si>
    <t>進行席</t>
  </si>
  <si>
    <t>徳島市立</t>
  </si>
  <si>
    <t>呉青山</t>
  </si>
  <si>
    <t>←Ｍ27･28
交流戦</t>
  </si>
  <si>
    <t>←Ｍ29･30
交流戦</t>
  </si>
  <si>
    <t>No．４</t>
  </si>
  <si>
    <t>Ｍ01･02
コート</t>
  </si>
  <si>
    <t>Ｍ04･05
コート</t>
  </si>
  <si>
    <t>Ｍ06･07
コート</t>
  </si>
  <si>
    <t>Ｍ09･10
コート</t>
  </si>
  <si>
    <t>Ｓ02･03
コート</t>
  </si>
  <si>
    <t>Ｓ04･05
コート</t>
  </si>
  <si>
    <t>Ｍ13･14
コート</t>
  </si>
  <si>
    <t>Ｍ15･16
コート</t>
  </si>
  <si>
    <t>Ｍ20･21
コート</t>
  </si>
  <si>
    <t>Ｍ22･23
コート</t>
  </si>
  <si>
    <t>Ｍ24･25
コート</t>
  </si>
  <si>
    <t>Ｍ27･28
コート</t>
  </si>
  <si>
    <t>Ｍ29･30
コート</t>
  </si>
  <si>
    <t>Ｍ34･35
コート</t>
  </si>
  <si>
    <t>Ｓ09･10
コート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</si>
  <si>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</si>
  <si>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</si>
  <si>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</si>
  <si>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</si>
  <si>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</si>
  <si>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</si>
  <si>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</si>
  <si>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</si>
  <si>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</si>
  <si>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Ａ</t>
  </si>
  <si>
    <t>グループ
Ａ</t>
  </si>
  <si>
    <t>グループ
Ｂ</t>
  </si>
  <si>
    <t>グループ
Ｃ</t>
  </si>
  <si>
    <t>グループ
Ｄ</t>
  </si>
  <si>
    <t>グループ
Ｅ</t>
  </si>
  <si>
    <t>グループ
Ｆ</t>
  </si>
  <si>
    <t>グループ
Ｇ</t>
  </si>
  <si>
    <t>グループ
Ｈ</t>
  </si>
  <si>
    <t>グループ
Ｉ</t>
  </si>
  <si>
    <t>グループ
Ｊ</t>
  </si>
  <si>
    <t>グループ
Ｋ</t>
  </si>
  <si>
    <t>Ｅ</t>
  </si>
  <si>
    <t>Ｆ</t>
  </si>
  <si>
    <t>Ｋ</t>
  </si>
  <si>
    <t>Ｍ11･12
コート</t>
  </si>
  <si>
    <t>Ｍ17･18
コート</t>
  </si>
  <si>
    <t>Ｓ07･08
コート</t>
  </si>
  <si>
    <t>Ｍ32･33
コート</t>
  </si>
  <si>
    <t>←Ｓ12･13
交流戦</t>
  </si>
  <si>
    <t>←Ｓ14･15
交流戦</t>
  </si>
  <si>
    <t>Ｓ12･13
コート</t>
  </si>
  <si>
    <t>Ｓ14･15
コート</t>
  </si>
  <si>
    <t>Ｄ１-Ｉ１
Ｄ２-Ｉ２</t>
  </si>
  <si>
    <t>Ｅ１-Ｊ１
Ｅ２-Ｊ２</t>
  </si>
  <si>
    <t>Ｄ３-Ｉ３
Ｄ４-Ｉ４</t>
  </si>
  <si>
    <t>Ｅ３-Ｊ３
Ｅ４-Ｊ４</t>
  </si>
  <si>
    <t>-</t>
  </si>
  <si>
    <t>合同</t>
  </si>
  <si>
    <t>試合順序Ｇ</t>
  </si>
  <si>
    <t>試合順序Ｊ</t>
  </si>
  <si>
    <t>試合順序ＨＩＫ</t>
  </si>
  <si>
    <t>試合順序Ａ～Ｆ</t>
  </si>
  <si>
    <t>（＋合同チーム）</t>
  </si>
  <si>
    <t>４５チーム</t>
  </si>
  <si>
    <t>試合順序ＡＣ</t>
  </si>
  <si>
    <t>試合順序Ｂ</t>
  </si>
  <si>
    <t>試合順序ＤＥ</t>
  </si>
  <si>
    <t>試合順序ＦＨ</t>
  </si>
  <si>
    <t>試合順序ＩＪ</t>
  </si>
  <si>
    <t>今治南</t>
  </si>
  <si>
    <t>５５チーム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</si>
</sst>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  <numFmt numFmtId="184" formatCode="\(@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明朝"/>
      <family val="1"/>
    </font>
    <font>
      <sz val="20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6"/>
      <name val="HG丸ｺﾞｼｯｸM-PRO"/>
      <family val="3"/>
    </font>
    <font>
      <b/>
      <sz val="24"/>
      <name val="HG丸ｺﾞｼｯｸM-PRO"/>
      <family val="3"/>
    </font>
    <font>
      <sz val="20"/>
      <name val="Times New Roman"/>
      <family val="1"/>
    </font>
    <font>
      <sz val="16"/>
      <name val="ＭＳ ゴシック"/>
      <family val="3"/>
    </font>
    <font>
      <sz val="20"/>
      <name val="ＭＳ ゴシック"/>
      <family val="3"/>
    </font>
    <font>
      <sz val="28"/>
      <name val="ＭＳ Ｐゴシック"/>
      <family val="3"/>
    </font>
    <font>
      <sz val="28"/>
      <name val="HG丸ｺﾞｼｯｸM-PRO"/>
      <family val="3"/>
    </font>
    <font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2"/>
      <color indexed="8"/>
      <name val="HG丸ｺﾞｼｯｸM-PRO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ゴシック"/>
      <family val="3"/>
    </font>
    <font>
      <sz val="9"/>
      <name val="ＭＳ ゴシック"/>
      <family val="3"/>
    </font>
    <font>
      <sz val="12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sz val="8"/>
      <name val="ＭＳ ゴシック"/>
      <family val="3"/>
    </font>
    <font>
      <sz val="8"/>
      <name val="ＭＳ Ｐ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8"/>
      <name val="HG丸ｺﾞｼｯｸM-PRO"/>
      <family val="3"/>
    </font>
    <font>
      <sz val="12"/>
      <name val="HG丸ｺﾞｼｯｸM-PRO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5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3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4" xfId="0" applyNumberFormat="1" applyFont="1" applyFill="1" applyBorder="1" applyAlignment="1">
      <alignment horizontal="center" vertical="center" shrinkToFit="1"/>
    </xf>
    <xf numFmtId="49" fontId="13" fillId="0" borderId="15" xfId="0" applyNumberFormat="1" applyFont="1" applyFill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3" fillId="23" borderId="10" xfId="0" applyNumberFormat="1" applyFont="1" applyFill="1" applyBorder="1" applyAlignment="1">
      <alignment horizontal="center" vertical="center"/>
    </xf>
    <xf numFmtId="183" fontId="3" fillId="23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49" fontId="13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shrinkToFit="1"/>
      <protection/>
    </xf>
    <xf numFmtId="49" fontId="13" fillId="0" borderId="12" xfId="0" applyNumberFormat="1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vertical="center" shrinkToFit="1"/>
      <protection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83" fontId="3" fillId="23" borderId="31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13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32" xfId="0" applyNumberFormat="1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" fillId="24" borderId="23" xfId="0" applyFont="1" applyFill="1" applyBorder="1" applyAlignment="1">
      <alignment horizontal="distributed" vertical="center" shrinkToFit="1"/>
    </xf>
    <xf numFmtId="0" fontId="9" fillId="23" borderId="36" xfId="0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23" borderId="38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39" xfId="0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56" fontId="37" fillId="23" borderId="4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textRotation="255"/>
    </xf>
    <xf numFmtId="0" fontId="3" fillId="0" borderId="24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8" fillId="0" borderId="43" xfId="0" applyFont="1" applyBorder="1" applyAlignment="1">
      <alignment horizontal="center" vertical="center" shrinkToFit="1"/>
    </xf>
    <xf numFmtId="0" fontId="38" fillId="0" borderId="44" xfId="0" applyFont="1" applyBorder="1" applyAlignment="1">
      <alignment horizontal="center" vertical="center" shrinkToFit="1"/>
    </xf>
    <xf numFmtId="49" fontId="13" fillId="0" borderId="45" xfId="0" applyNumberFormat="1" applyFont="1" applyFill="1" applyBorder="1" applyAlignment="1">
      <alignment horizontal="center" vertical="center" shrinkToFit="1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13" xfId="0" applyNumberFormat="1" applyFont="1" applyFill="1" applyBorder="1" applyAlignment="1">
      <alignment horizontal="center" vertical="center" shrinkToFit="1"/>
    </xf>
    <xf numFmtId="49" fontId="13" fillId="0" borderId="21" xfId="0" applyNumberFormat="1" applyFont="1" applyFill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46" xfId="0" applyFont="1" applyFill="1" applyBorder="1" applyAlignment="1">
      <alignment horizontal="distributed" vertical="center" shrinkToFit="1"/>
    </xf>
    <xf numFmtId="0" fontId="14" fillId="0" borderId="47" xfId="0" applyFont="1" applyFill="1" applyBorder="1" applyAlignment="1">
      <alignment horizontal="center" vertical="center"/>
    </xf>
    <xf numFmtId="56" fontId="14" fillId="0" borderId="48" xfId="0" applyNumberFormat="1" applyFont="1" applyFill="1" applyBorder="1" applyAlignment="1" quotePrefix="1">
      <alignment horizontal="center" vertical="center"/>
    </xf>
    <xf numFmtId="0" fontId="14" fillId="0" borderId="48" xfId="0" applyFont="1" applyFill="1" applyBorder="1" applyAlignment="1" quotePrefix="1">
      <alignment horizontal="center" vertical="center"/>
    </xf>
    <xf numFmtId="0" fontId="14" fillId="0" borderId="49" xfId="0" applyFont="1" applyFill="1" applyBorder="1" applyAlignment="1" quotePrefix="1">
      <alignment horizontal="center" vertical="center"/>
    </xf>
    <xf numFmtId="0" fontId="2" fillId="0" borderId="32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50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51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40" xfId="0" applyFont="1" applyFill="1" applyBorder="1" applyAlignment="1">
      <alignment horizontal="distributed" vertical="center" shrinkToFit="1"/>
    </xf>
    <xf numFmtId="0" fontId="2" fillId="0" borderId="52" xfId="0" applyFont="1" applyFill="1" applyBorder="1" applyAlignment="1">
      <alignment horizontal="distributed" vertical="center" shrinkToFit="1"/>
    </xf>
    <xf numFmtId="0" fontId="2" fillId="0" borderId="53" xfId="0" applyFont="1" applyFill="1" applyBorder="1" applyAlignment="1">
      <alignment horizontal="distributed" vertical="center" shrinkToFit="1"/>
    </xf>
    <xf numFmtId="0" fontId="2" fillId="0" borderId="54" xfId="0" applyFont="1" applyFill="1" applyBorder="1" applyAlignment="1">
      <alignment horizontal="distributed" vertical="center" shrinkToFit="1"/>
    </xf>
    <xf numFmtId="0" fontId="2" fillId="0" borderId="55" xfId="0" applyFont="1" applyFill="1" applyBorder="1" applyAlignment="1">
      <alignment horizontal="distributed" vertical="center" shrinkToFit="1"/>
    </xf>
    <xf numFmtId="0" fontId="2" fillId="0" borderId="56" xfId="0" applyFont="1" applyFill="1" applyBorder="1" applyAlignment="1">
      <alignment horizontal="distributed" vertical="center" shrinkToFit="1"/>
    </xf>
    <xf numFmtId="0" fontId="2" fillId="0" borderId="57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distributed" vertical="center" shrinkToFit="1"/>
    </xf>
    <xf numFmtId="184" fontId="45" fillId="0" borderId="0" xfId="0" applyNumberFormat="1" applyFont="1" applyFill="1" applyBorder="1" applyAlignment="1">
      <alignment horizontal="distributed" vertical="center" shrinkToFi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" fillId="0" borderId="58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18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distributed" vertical="center" wrapText="1" shrinkToFit="1"/>
    </xf>
    <xf numFmtId="0" fontId="47" fillId="0" borderId="0" xfId="0" applyFont="1" applyFill="1" applyBorder="1" applyAlignment="1">
      <alignment horizontal="distributed" vertical="center" shrinkToFit="1"/>
    </xf>
    <xf numFmtId="0" fontId="49" fillId="0" borderId="43" xfId="0" applyFont="1" applyFill="1" applyBorder="1" applyAlignment="1">
      <alignment horizontal="distributed" vertical="center" shrinkToFit="1"/>
    </xf>
    <xf numFmtId="0" fontId="49" fillId="0" borderId="44" xfId="0" applyFont="1" applyFill="1" applyBorder="1" applyAlignment="1">
      <alignment horizontal="distributed" vertical="center" shrinkToFit="1"/>
    </xf>
    <xf numFmtId="0" fontId="49" fillId="0" borderId="59" xfId="0" applyFont="1" applyFill="1" applyBorder="1" applyAlignment="1">
      <alignment horizontal="distributed" vertical="center" shrinkToFit="1"/>
    </xf>
    <xf numFmtId="0" fontId="49" fillId="0" borderId="60" xfId="0" applyFont="1" applyFill="1" applyBorder="1" applyAlignment="1">
      <alignment horizontal="distributed" vertical="center" shrinkToFit="1"/>
    </xf>
    <xf numFmtId="184" fontId="49" fillId="0" borderId="61" xfId="0" applyNumberFormat="1" applyFont="1" applyFill="1" applyBorder="1" applyAlignment="1">
      <alignment horizontal="distributed" vertical="center" shrinkToFit="1"/>
    </xf>
    <xf numFmtId="184" fontId="49" fillId="0" borderId="62" xfId="0" applyNumberFormat="1" applyFont="1" applyFill="1" applyBorder="1" applyAlignment="1">
      <alignment horizontal="distributed" vertical="center" shrinkToFit="1"/>
    </xf>
    <xf numFmtId="184" fontId="49" fillId="0" borderId="63" xfId="0" applyNumberFormat="1" applyFont="1" applyFill="1" applyBorder="1" applyAlignment="1">
      <alignment horizontal="distributed" vertical="center" shrinkToFit="1"/>
    </xf>
    <xf numFmtId="0" fontId="49" fillId="0" borderId="64" xfId="0" applyFont="1" applyFill="1" applyBorder="1" applyAlignment="1">
      <alignment horizontal="distributed" vertical="center" shrinkToFit="1"/>
    </xf>
    <xf numFmtId="0" fontId="49" fillId="0" borderId="51" xfId="0" applyFont="1" applyFill="1" applyBorder="1" applyAlignment="1">
      <alignment horizontal="distributed" vertical="center" shrinkToFit="1"/>
    </xf>
    <xf numFmtId="0" fontId="49" fillId="0" borderId="65" xfId="0" applyFont="1" applyFill="1" applyBorder="1" applyAlignment="1">
      <alignment horizontal="distributed" vertical="center" shrinkToFit="1"/>
    </xf>
    <xf numFmtId="184" fontId="49" fillId="0" borderId="66" xfId="0" applyNumberFormat="1" applyFont="1" applyFill="1" applyBorder="1" applyAlignment="1">
      <alignment horizontal="distributed" vertical="center" shrinkToFit="1"/>
    </xf>
    <xf numFmtId="184" fontId="49" fillId="0" borderId="67" xfId="0" applyNumberFormat="1" applyFont="1" applyFill="1" applyBorder="1" applyAlignment="1">
      <alignment horizontal="distributed" vertical="center" shrinkToFit="1"/>
    </xf>
    <xf numFmtId="184" fontId="49" fillId="0" borderId="68" xfId="0" applyNumberFormat="1" applyFont="1" applyFill="1" applyBorder="1" applyAlignment="1">
      <alignment horizontal="distributed" vertical="center" shrinkToFit="1"/>
    </xf>
    <xf numFmtId="0" fontId="4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8" fillId="0" borderId="59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2" xfId="0" applyNumberFormat="1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9" fillId="0" borderId="25" xfId="0" applyFont="1" applyFill="1" applyBorder="1" applyAlignment="1">
      <alignment horizontal="distributed" vertical="center" shrinkToFit="1"/>
    </xf>
    <xf numFmtId="184" fontId="49" fillId="0" borderId="27" xfId="0" applyNumberFormat="1" applyFont="1" applyFill="1" applyBorder="1" applyAlignment="1">
      <alignment horizontal="distributed" vertical="center" shrinkToFit="1"/>
    </xf>
    <xf numFmtId="0" fontId="49" fillId="0" borderId="0" xfId="0" applyFont="1" applyFill="1" applyBorder="1" applyAlignment="1">
      <alignment horizontal="distributed" vertical="center" shrinkToFit="1"/>
    </xf>
    <xf numFmtId="184" fontId="49" fillId="0" borderId="0" xfId="0" applyNumberFormat="1" applyFont="1" applyFill="1" applyBorder="1" applyAlignment="1">
      <alignment horizontal="distributed" vertical="center" shrinkToFi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distributed" vertical="center" shrinkToFit="1"/>
    </xf>
    <xf numFmtId="184" fontId="49" fillId="0" borderId="70" xfId="0" applyNumberFormat="1" applyFont="1" applyFill="1" applyBorder="1" applyAlignment="1">
      <alignment horizontal="distributed" vertical="center" shrinkToFit="1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>
      <alignment horizontal="center" vertical="center"/>
    </xf>
    <xf numFmtId="56" fontId="14" fillId="0" borderId="0" xfId="0" applyNumberFormat="1" applyFont="1" applyFill="1" applyBorder="1" applyAlignment="1" quotePrefix="1">
      <alignment horizontal="center" vertical="center"/>
    </xf>
    <xf numFmtId="0" fontId="14" fillId="0" borderId="0" xfId="0" applyFont="1" applyFill="1" applyBorder="1" applyAlignment="1" quotePrefix="1">
      <alignment horizontal="center" vertical="center"/>
    </xf>
    <xf numFmtId="56" fontId="3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distributed" vertical="center" indent="1" shrinkToFit="1"/>
      <protection/>
    </xf>
    <xf numFmtId="0" fontId="7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65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49" fillId="0" borderId="26" xfId="0" applyFont="1" applyFill="1" applyBorder="1" applyAlignment="1">
      <alignment horizontal="distributed" vertical="center" shrinkToFit="1"/>
    </xf>
    <xf numFmtId="0" fontId="49" fillId="0" borderId="12" xfId="0" applyFont="1" applyFill="1" applyBorder="1" applyAlignment="1">
      <alignment horizontal="distributed" vertical="center" shrinkToFit="1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9" fillId="23" borderId="1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distributed" vertical="center" shrinkToFit="1"/>
    </xf>
    <xf numFmtId="0" fontId="2" fillId="0" borderId="64" xfId="0" applyFont="1" applyFill="1" applyBorder="1" applyAlignment="1">
      <alignment horizontal="distributed" vertical="center" shrinkToFit="1"/>
    </xf>
    <xf numFmtId="0" fontId="46" fillId="0" borderId="2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184" fontId="49" fillId="0" borderId="28" xfId="0" applyNumberFormat="1" applyFont="1" applyFill="1" applyBorder="1" applyAlignment="1">
      <alignment horizontal="distributed" vertical="center" shrinkToFit="1"/>
    </xf>
    <xf numFmtId="0" fontId="9" fillId="23" borderId="55" xfId="0" applyFont="1" applyFill="1" applyBorder="1" applyAlignment="1">
      <alignment horizontal="center" vertical="center" wrapText="1" shrinkToFit="1"/>
    </xf>
    <xf numFmtId="0" fontId="9" fillId="23" borderId="16" xfId="0" applyFont="1" applyFill="1" applyBorder="1" applyAlignment="1">
      <alignment horizontal="center" vertical="center" wrapText="1"/>
    </xf>
    <xf numFmtId="0" fontId="9" fillId="23" borderId="57" xfId="0" applyFont="1" applyFill="1" applyBorder="1" applyAlignment="1">
      <alignment horizontal="center" vertical="center" wrapText="1" shrinkToFit="1"/>
    </xf>
    <xf numFmtId="0" fontId="9" fillId="0" borderId="44" xfId="0" applyFont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textRotation="255"/>
    </xf>
    <xf numFmtId="0" fontId="43" fillId="23" borderId="21" xfId="0" applyFont="1" applyFill="1" applyBorder="1" applyAlignment="1">
      <alignment horizontal="center" vertical="center" shrinkToFit="1"/>
    </xf>
    <xf numFmtId="0" fontId="43" fillId="23" borderId="17" xfId="0" applyFont="1" applyFill="1" applyBorder="1" applyAlignment="1">
      <alignment horizontal="center" vertical="center" shrinkToFit="1"/>
    </xf>
    <xf numFmtId="0" fontId="43" fillId="23" borderId="58" xfId="0" applyFont="1" applyFill="1" applyBorder="1" applyAlignment="1">
      <alignment horizontal="center" vertical="center" shrinkToFit="1"/>
    </xf>
    <xf numFmtId="0" fontId="43" fillId="23" borderId="18" xfId="0" applyFont="1" applyFill="1" applyBorder="1" applyAlignment="1">
      <alignment horizontal="center" vertical="center" shrinkToFit="1"/>
    </xf>
    <xf numFmtId="0" fontId="51" fillId="23" borderId="57" xfId="0" applyFont="1" applyFill="1" applyBorder="1" applyAlignment="1">
      <alignment horizontal="center" vertical="center" wrapText="1"/>
    </xf>
    <xf numFmtId="0" fontId="51" fillId="23" borderId="17" xfId="0" applyFont="1" applyFill="1" applyBorder="1" applyAlignment="1">
      <alignment horizontal="center" vertical="center" wrapText="1"/>
    </xf>
    <xf numFmtId="0" fontId="51" fillId="23" borderId="18" xfId="0" applyFont="1" applyFill="1" applyBorder="1" applyAlignment="1">
      <alignment horizontal="center" vertical="center" wrapText="1"/>
    </xf>
    <xf numFmtId="0" fontId="51" fillId="23" borderId="5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84" fontId="49" fillId="0" borderId="24" xfId="0" applyNumberFormat="1" applyFont="1" applyFill="1" applyBorder="1" applyAlignment="1">
      <alignment horizontal="distributed" vertical="center" shrinkToFit="1"/>
    </xf>
    <xf numFmtId="0" fontId="49" fillId="0" borderId="73" xfId="0" applyFont="1" applyFill="1" applyBorder="1" applyAlignment="1">
      <alignment horizontal="distributed" vertical="center" shrinkToFit="1"/>
    </xf>
    <xf numFmtId="184" fontId="49" fillId="0" borderId="74" xfId="0" applyNumberFormat="1" applyFont="1" applyFill="1" applyBorder="1" applyAlignment="1">
      <alignment horizontal="distributed" vertical="center" shrinkToFit="1"/>
    </xf>
    <xf numFmtId="0" fontId="51" fillId="23" borderId="75" xfId="0" applyFont="1" applyFill="1" applyBorder="1" applyAlignment="1">
      <alignment horizontal="center" vertical="center" wrapText="1"/>
    </xf>
    <xf numFmtId="0" fontId="51" fillId="23" borderId="23" xfId="0" applyFont="1" applyFill="1" applyBorder="1" applyAlignment="1">
      <alignment horizontal="center" vertical="center" wrapText="1"/>
    </xf>
    <xf numFmtId="0" fontId="51" fillId="23" borderId="38" xfId="0" applyFont="1" applyFill="1" applyBorder="1" applyAlignment="1">
      <alignment horizontal="center" vertical="center" wrapText="1"/>
    </xf>
    <xf numFmtId="184" fontId="49" fillId="0" borderId="76" xfId="0" applyNumberFormat="1" applyFont="1" applyFill="1" applyBorder="1" applyAlignment="1">
      <alignment horizontal="distributed" vertical="center" shrinkToFit="1"/>
    </xf>
    <xf numFmtId="0" fontId="51" fillId="23" borderId="74" xfId="0" applyFont="1" applyFill="1" applyBorder="1" applyAlignment="1">
      <alignment horizontal="center" vertical="center" wrapText="1"/>
    </xf>
    <xf numFmtId="0" fontId="51" fillId="23" borderId="67" xfId="0" applyFont="1" applyFill="1" applyBorder="1" applyAlignment="1">
      <alignment horizontal="center" vertical="center" wrapText="1"/>
    </xf>
    <xf numFmtId="0" fontId="51" fillId="23" borderId="76" xfId="0" applyFont="1" applyFill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vertical="center"/>
    </xf>
    <xf numFmtId="0" fontId="3" fillId="0" borderId="7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2" fillId="0" borderId="18" xfId="0" applyFont="1" applyFill="1" applyBorder="1" applyAlignment="1">
      <alignment horizontal="distributed"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13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184" fontId="49" fillId="0" borderId="81" xfId="0" applyNumberFormat="1" applyFont="1" applyFill="1" applyBorder="1" applyAlignment="1">
      <alignment horizontal="distributed" vertical="center" shrinkToFit="1"/>
    </xf>
    <xf numFmtId="184" fontId="49" fillId="0" borderId="82" xfId="0" applyNumberFormat="1" applyFont="1" applyFill="1" applyBorder="1" applyAlignment="1">
      <alignment horizontal="distributed" vertical="center" shrinkToFit="1"/>
    </xf>
    <xf numFmtId="184" fontId="49" fillId="0" borderId="32" xfId="0" applyNumberFormat="1" applyFont="1" applyFill="1" applyBorder="1" applyAlignment="1">
      <alignment horizontal="distributed" vertical="center" shrinkToFit="1"/>
    </xf>
    <xf numFmtId="0" fontId="49" fillId="0" borderId="61" xfId="0" applyFont="1" applyFill="1" applyBorder="1" applyAlignment="1">
      <alignment horizontal="distributed" vertical="center" shrinkToFit="1"/>
    </xf>
    <xf numFmtId="0" fontId="49" fillId="0" borderId="62" xfId="0" applyFont="1" applyFill="1" applyBorder="1" applyAlignment="1">
      <alignment horizontal="distributed" vertical="center" shrinkToFit="1"/>
    </xf>
    <xf numFmtId="0" fontId="49" fillId="0" borderId="70" xfId="0" applyFont="1" applyFill="1" applyBorder="1" applyAlignment="1">
      <alignment horizontal="distributed" vertical="center" shrinkToFit="1"/>
    </xf>
    <xf numFmtId="0" fontId="49" fillId="0" borderId="82" xfId="0" applyFont="1" applyFill="1" applyBorder="1" applyAlignment="1">
      <alignment horizontal="distributed" vertical="center" shrinkToFit="1"/>
    </xf>
    <xf numFmtId="0" fontId="49" fillId="0" borderId="63" xfId="0" applyFont="1" applyFill="1" applyBorder="1" applyAlignment="1">
      <alignment horizontal="distributed" vertical="center" shrinkToFit="1"/>
    </xf>
    <xf numFmtId="184" fontId="49" fillId="0" borderId="40" xfId="0" applyNumberFormat="1" applyFont="1" applyFill="1" applyBorder="1" applyAlignment="1">
      <alignment horizontal="distributed" vertical="center" shrinkToFit="1"/>
    </xf>
    <xf numFmtId="184" fontId="49" fillId="0" borderId="35" xfId="0" applyNumberFormat="1" applyFont="1" applyFill="1" applyBorder="1" applyAlignment="1">
      <alignment horizontal="distributed" vertical="center" shrinkToFit="1"/>
    </xf>
    <xf numFmtId="0" fontId="49" fillId="0" borderId="71" xfId="0" applyFont="1" applyFill="1" applyBorder="1" applyAlignment="1">
      <alignment horizontal="distributed" vertical="center" shrinkToFit="1"/>
    </xf>
    <xf numFmtId="184" fontId="49" fillId="0" borderId="33" xfId="0" applyNumberFormat="1" applyFont="1" applyFill="1" applyBorder="1" applyAlignment="1">
      <alignment horizontal="distributed" vertical="center" shrinkToFit="1"/>
    </xf>
    <xf numFmtId="0" fontId="49" fillId="0" borderId="83" xfId="0" applyFont="1" applyFill="1" applyBorder="1" applyAlignment="1">
      <alignment horizontal="distributed" vertical="center" shrinkToFit="1"/>
    </xf>
    <xf numFmtId="184" fontId="49" fillId="0" borderId="29" xfId="0" applyNumberFormat="1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84" xfId="0" applyFont="1" applyFill="1" applyBorder="1" applyAlignment="1">
      <alignment horizontal="center" vertical="center" textRotation="255"/>
    </xf>
    <xf numFmtId="0" fontId="3" fillId="0" borderId="85" xfId="0" applyFont="1" applyFill="1" applyBorder="1" applyAlignment="1">
      <alignment horizontal="center" vertical="center" textRotation="255"/>
    </xf>
    <xf numFmtId="0" fontId="3" fillId="0" borderId="86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shrinkToFit="1"/>
    </xf>
    <xf numFmtId="0" fontId="43" fillId="23" borderId="88" xfId="0" applyFont="1" applyFill="1" applyBorder="1" applyAlignment="1">
      <alignment horizontal="center" vertical="center"/>
    </xf>
    <xf numFmtId="0" fontId="43" fillId="23" borderId="89" xfId="0" applyFont="1" applyFill="1" applyBorder="1" applyAlignment="1">
      <alignment horizontal="center" vertical="center"/>
    </xf>
    <xf numFmtId="0" fontId="43" fillId="23" borderId="25" xfId="0" applyFont="1" applyFill="1" applyBorder="1" applyAlignment="1">
      <alignment horizontal="center" vertical="center"/>
    </xf>
    <xf numFmtId="0" fontId="43" fillId="23" borderId="12" xfId="0" applyFont="1" applyFill="1" applyBorder="1" applyAlignment="1">
      <alignment horizontal="center" vertical="center"/>
    </xf>
    <xf numFmtId="0" fontId="43" fillId="23" borderId="26" xfId="0" applyFont="1" applyFill="1" applyBorder="1" applyAlignment="1">
      <alignment horizontal="center" vertical="center"/>
    </xf>
    <xf numFmtId="0" fontId="43" fillId="23" borderId="90" xfId="0" applyFont="1" applyFill="1" applyBorder="1" applyAlignment="1">
      <alignment horizontal="center" vertical="center"/>
    </xf>
    <xf numFmtId="0" fontId="43" fillId="23" borderId="91" xfId="0" applyFont="1" applyFill="1" applyBorder="1" applyAlignment="1">
      <alignment horizontal="center" vertical="center"/>
    </xf>
    <xf numFmtId="0" fontId="43" fillId="23" borderId="92" xfId="0" applyFont="1" applyFill="1" applyBorder="1" applyAlignment="1">
      <alignment horizontal="center" vertical="center"/>
    </xf>
    <xf numFmtId="0" fontId="43" fillId="23" borderId="41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5" fillId="23" borderId="93" xfId="0" applyNumberFormat="1" applyFont="1" applyFill="1" applyBorder="1" applyAlignment="1">
      <alignment horizontal="center" vertical="center"/>
    </xf>
    <xf numFmtId="0" fontId="15" fillId="23" borderId="94" xfId="0" applyNumberFormat="1" applyFont="1" applyFill="1" applyBorder="1" applyAlignment="1">
      <alignment horizontal="center" vertical="center"/>
    </xf>
    <xf numFmtId="0" fontId="15" fillId="23" borderId="95" xfId="0" applyNumberFormat="1" applyFont="1" applyFill="1" applyBorder="1" applyAlignment="1">
      <alignment horizontal="center" vertical="center"/>
    </xf>
    <xf numFmtId="0" fontId="15" fillId="23" borderId="9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23" borderId="9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textRotation="255"/>
    </xf>
    <xf numFmtId="0" fontId="3" fillId="0" borderId="72" xfId="0" applyFont="1" applyFill="1" applyBorder="1" applyAlignment="1">
      <alignment horizontal="center" vertical="center" textRotation="255"/>
    </xf>
    <xf numFmtId="0" fontId="3" fillId="0" borderId="98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3" fillId="23" borderId="25" xfId="0" applyFont="1" applyFill="1" applyBorder="1" applyAlignment="1">
      <alignment horizontal="center" vertical="center"/>
    </xf>
    <xf numFmtId="0" fontId="3" fillId="23" borderId="12" xfId="0" applyFont="1" applyFill="1" applyBorder="1" applyAlignment="1">
      <alignment horizontal="center" vertical="center"/>
    </xf>
    <xf numFmtId="0" fontId="3" fillId="23" borderId="26" xfId="0" applyFont="1" applyFill="1" applyBorder="1" applyAlignment="1">
      <alignment horizontal="center" vertical="center"/>
    </xf>
    <xf numFmtId="0" fontId="3" fillId="23" borderId="29" xfId="0" applyFont="1" applyFill="1" applyBorder="1" applyAlignment="1">
      <alignment horizontal="center" vertical="center"/>
    </xf>
    <xf numFmtId="0" fontId="3" fillId="23" borderId="24" xfId="0" applyFont="1" applyFill="1" applyBorder="1" applyAlignment="1">
      <alignment horizontal="center" vertical="center"/>
    </xf>
    <xf numFmtId="0" fontId="3" fillId="23" borderId="3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42" fillId="23" borderId="91" xfId="0" applyFont="1" applyFill="1" applyBorder="1" applyAlignment="1">
      <alignment horizontal="center" vertical="center" shrinkToFit="1"/>
    </xf>
    <xf numFmtId="0" fontId="42" fillId="23" borderId="92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 applyProtection="1">
      <alignment horizontal="distributed" vertical="center" indent="1" shrinkToFit="1"/>
      <protection/>
    </xf>
    <xf numFmtId="0" fontId="2" fillId="0" borderId="99" xfId="0" applyFont="1" applyFill="1" applyBorder="1" applyAlignment="1" applyProtection="1">
      <alignment horizontal="distributed" vertical="center" indent="1" shrinkToFit="1"/>
      <protection/>
    </xf>
    <xf numFmtId="0" fontId="2" fillId="0" borderId="58" xfId="0" applyFont="1" applyFill="1" applyBorder="1" applyAlignment="1" applyProtection="1">
      <alignment horizontal="distributed" vertical="center" indent="1" shrinkToFit="1"/>
      <protection/>
    </xf>
    <xf numFmtId="0" fontId="2" fillId="0" borderId="100" xfId="0" applyFont="1" applyFill="1" applyBorder="1" applyAlignment="1" applyProtection="1">
      <alignment horizontal="distributed" vertical="center" indent="1" shrinkToFit="1"/>
      <protection/>
    </xf>
    <xf numFmtId="0" fontId="43" fillId="23" borderId="91" xfId="0" applyFont="1" applyFill="1" applyBorder="1" applyAlignment="1">
      <alignment horizontal="center" vertical="center" wrapText="1"/>
    </xf>
    <xf numFmtId="0" fontId="43" fillId="23" borderId="9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 applyProtection="1">
      <alignment horizontal="distributed" vertical="center" indent="1" shrinkToFit="1"/>
      <protection/>
    </xf>
    <xf numFmtId="0" fontId="2" fillId="0" borderId="101" xfId="0" applyFont="1" applyFill="1" applyBorder="1" applyAlignment="1" applyProtection="1">
      <alignment horizontal="distributed" vertical="center" indent="1" shrinkToFit="1"/>
      <protection/>
    </xf>
    <xf numFmtId="0" fontId="14" fillId="0" borderId="10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3" borderId="99" xfId="0" applyFont="1" applyFill="1" applyBorder="1" applyAlignment="1" applyProtection="1">
      <alignment horizontal="distributed" vertical="center" indent="1" shrinkToFit="1"/>
      <protection/>
    </xf>
    <xf numFmtId="0" fontId="14" fillId="0" borderId="10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23" borderId="21" xfId="0" applyFont="1" applyFill="1" applyBorder="1" applyAlignment="1">
      <alignment horizontal="center" vertical="center"/>
    </xf>
    <xf numFmtId="0" fontId="9" fillId="23" borderId="104" xfId="0" applyFont="1" applyFill="1" applyBorder="1" applyAlignment="1">
      <alignment horizontal="center" vertical="center"/>
    </xf>
    <xf numFmtId="0" fontId="9" fillId="23" borderId="37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183" fontId="3" fillId="23" borderId="50" xfId="0" applyNumberFormat="1" applyFont="1" applyFill="1" applyBorder="1" applyAlignment="1">
      <alignment horizontal="center" vertical="center"/>
    </xf>
    <xf numFmtId="183" fontId="3" fillId="0" borderId="16" xfId="0" applyNumberFormat="1" applyFont="1" applyFill="1" applyBorder="1" applyAlignment="1">
      <alignment horizontal="center" vertical="center"/>
    </xf>
    <xf numFmtId="183" fontId="3" fillId="23" borderId="57" xfId="0" applyNumberFormat="1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horizontal="center" vertical="center"/>
    </xf>
    <xf numFmtId="183" fontId="3" fillId="23" borderId="16" xfId="0" applyNumberFormat="1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83" fontId="3" fillId="23" borderId="81" xfId="0" applyNumberFormat="1" applyFont="1" applyFill="1" applyBorder="1" applyAlignment="1">
      <alignment horizontal="center" vertical="center"/>
    </xf>
    <xf numFmtId="183" fontId="3" fillId="23" borderId="35" xfId="0" applyNumberFormat="1" applyFont="1" applyFill="1" applyBorder="1" applyAlignment="1">
      <alignment horizontal="center" vertical="center"/>
    </xf>
    <xf numFmtId="0" fontId="43" fillId="0" borderId="89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2" fillId="23" borderId="57" xfId="0" applyFont="1" applyFill="1" applyBorder="1" applyAlignment="1">
      <alignment horizontal="center" vertical="center" shrinkToFit="1"/>
    </xf>
    <xf numFmtId="0" fontId="42" fillId="23" borderId="18" xfId="0" applyFont="1" applyFill="1" applyBorder="1" applyAlignment="1">
      <alignment horizontal="center" vertical="center" shrinkToFit="1"/>
    </xf>
    <xf numFmtId="0" fontId="42" fillId="23" borderId="50" xfId="0" applyFont="1" applyFill="1" applyBorder="1" applyAlignment="1">
      <alignment horizontal="center" vertical="center" shrinkToFit="1"/>
    </xf>
    <xf numFmtId="0" fontId="42" fillId="23" borderId="16" xfId="0" applyFont="1" applyFill="1" applyBorder="1" applyAlignment="1">
      <alignment horizontal="center" vertical="center" shrinkToFit="1"/>
    </xf>
    <xf numFmtId="0" fontId="42" fillId="23" borderId="25" xfId="0" applyFont="1" applyFill="1" applyBorder="1" applyAlignment="1">
      <alignment horizontal="center" vertical="center" shrinkToFit="1"/>
    </xf>
    <xf numFmtId="0" fontId="42" fillId="23" borderId="26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 applyProtection="1">
      <alignment horizontal="distributed" vertical="center" indent="1" shrinkToFit="1"/>
      <protection/>
    </xf>
    <xf numFmtId="0" fontId="2" fillId="0" borderId="90" xfId="0" applyFont="1" applyFill="1" applyBorder="1" applyAlignment="1" applyProtection="1">
      <alignment horizontal="distributed" vertical="center" indent="1" shrinkToFit="1"/>
      <protection/>
    </xf>
    <xf numFmtId="0" fontId="2" fillId="0" borderId="0" xfId="0" applyFont="1" applyFill="1" applyBorder="1" applyAlignment="1" applyProtection="1">
      <alignment horizontal="distributed" vertical="center" indent="1" shrinkToFit="1"/>
      <protection/>
    </xf>
    <xf numFmtId="0" fontId="43" fillId="0" borderId="0" xfId="0" applyFont="1" applyFill="1" applyBorder="1" applyAlignment="1">
      <alignment horizontal="center" vertical="center" wrapText="1"/>
    </xf>
    <xf numFmtId="0" fontId="42" fillId="23" borderId="11" xfId="0" applyFont="1" applyFill="1" applyBorder="1" applyAlignment="1">
      <alignment horizontal="center" vertical="center"/>
    </xf>
    <xf numFmtId="0" fontId="42" fillId="23" borderId="100" xfId="0" applyFont="1" applyFill="1" applyBorder="1" applyAlignment="1">
      <alignment horizontal="center" vertical="center"/>
    </xf>
    <xf numFmtId="0" fontId="42" fillId="23" borderId="25" xfId="0" applyFont="1" applyFill="1" applyBorder="1" applyAlignment="1">
      <alignment horizontal="center" vertical="center"/>
    </xf>
    <xf numFmtId="0" fontId="42" fillId="23" borderId="26" xfId="0" applyFont="1" applyFill="1" applyBorder="1" applyAlignment="1">
      <alignment horizontal="center" vertical="center"/>
    </xf>
    <xf numFmtId="0" fontId="42" fillId="23" borderId="50" xfId="0" applyFont="1" applyFill="1" applyBorder="1" applyAlignment="1">
      <alignment horizontal="center" vertical="center"/>
    </xf>
    <xf numFmtId="0" fontId="42" fillId="23" borderId="16" xfId="0" applyFont="1" applyFill="1" applyBorder="1" applyAlignment="1">
      <alignment horizontal="center" vertical="center"/>
    </xf>
    <xf numFmtId="0" fontId="43" fillId="23" borderId="52" xfId="0" applyFont="1" applyFill="1" applyBorder="1" applyAlignment="1">
      <alignment horizontal="center" vertical="center"/>
    </xf>
    <xf numFmtId="0" fontId="43" fillId="23" borderId="53" xfId="0" applyFont="1" applyFill="1" applyBorder="1" applyAlignment="1">
      <alignment horizontal="center" vertical="center"/>
    </xf>
    <xf numFmtId="0" fontId="43" fillId="23" borderId="5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7</xdr:row>
      <xdr:rowOff>9525</xdr:rowOff>
    </xdr:to>
    <xdr:sp>
      <xdr:nvSpPr>
        <xdr:cNvPr id="1" name="横巻き 11"/>
        <xdr:cNvSpPr>
          <a:spLocks/>
        </xdr:cNvSpPr>
      </xdr:nvSpPr>
      <xdr:spPr>
        <a:xfrm>
          <a:off x="171450" y="0"/>
          <a:ext cx="3086100" cy="1209675"/>
        </a:xfrm>
        <a:prstGeom prst="horizontalScroll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予選リーグ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sya06\AppData\Local\Microsoft\Windows\Temporary%20Internet%20Files\Content.IE5\NAJ87J04\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0">
        <row r="3">
          <cell r="Q3">
            <v>1</v>
          </cell>
          <cell r="R3" t="str">
            <v>草津東</v>
          </cell>
        </row>
        <row r="4">
          <cell r="Q4">
            <v>6</v>
          </cell>
          <cell r="R4" t="str">
            <v>下関西</v>
          </cell>
        </row>
        <row r="5">
          <cell r="Q5">
            <v>3</v>
          </cell>
          <cell r="R5" t="str">
            <v>鳥取敬愛Ｂ</v>
          </cell>
        </row>
        <row r="6">
          <cell r="Q6">
            <v>2</v>
          </cell>
          <cell r="R6" t="str">
            <v>水島工Ａ</v>
          </cell>
        </row>
        <row r="7">
          <cell r="Q7">
            <v>4</v>
          </cell>
          <cell r="R7" t="str">
            <v>三豊工</v>
          </cell>
        </row>
        <row r="8">
          <cell r="Q8">
            <v>5</v>
          </cell>
          <cell r="R8" t="str">
            <v>志度</v>
          </cell>
        </row>
        <row r="11">
          <cell r="O11">
            <v>2</v>
          </cell>
          <cell r="R11" t="str">
            <v>徳島商Ａ</v>
          </cell>
        </row>
        <row r="12">
          <cell r="O12">
            <v>1</v>
          </cell>
          <cell r="R12" t="str">
            <v>鹿児島商Ａ</v>
          </cell>
        </row>
        <row r="13">
          <cell r="O13">
            <v>5</v>
          </cell>
          <cell r="R13" t="str">
            <v>宿毛</v>
          </cell>
        </row>
        <row r="14">
          <cell r="O14">
            <v>3</v>
          </cell>
          <cell r="R14" t="str">
            <v>興譲館Ｂ</v>
          </cell>
        </row>
        <row r="15">
          <cell r="O15">
            <v>4</v>
          </cell>
          <cell r="R15" t="str">
            <v>坂出工</v>
          </cell>
        </row>
        <row r="18">
          <cell r="O18">
            <v>1</v>
          </cell>
          <cell r="R18" t="str">
            <v>倉敷工Ａ</v>
          </cell>
        </row>
        <row r="19">
          <cell r="O19">
            <v>2</v>
          </cell>
          <cell r="R19" t="str">
            <v>畝傍Ａ</v>
          </cell>
        </row>
        <row r="20">
          <cell r="O20">
            <v>3</v>
          </cell>
          <cell r="R20" t="str">
            <v>城南Ｂ</v>
          </cell>
        </row>
        <row r="21">
          <cell r="O21">
            <v>4</v>
          </cell>
          <cell r="R21" t="str">
            <v>松山商Ｂ</v>
          </cell>
        </row>
        <row r="22">
          <cell r="O22">
            <v>5</v>
          </cell>
          <cell r="R22" t="str">
            <v>丸亀</v>
          </cell>
        </row>
      </sheetData>
      <sheetData sheetId="1">
        <row r="3">
          <cell r="O3">
            <v>1</v>
          </cell>
          <cell r="R3" t="str">
            <v>松徳Ａ</v>
          </cell>
        </row>
        <row r="4">
          <cell r="O4">
            <v>3</v>
          </cell>
          <cell r="R4" t="str">
            <v>徳島市立</v>
          </cell>
        </row>
        <row r="5">
          <cell r="O5">
            <v>4</v>
          </cell>
          <cell r="R5" t="str">
            <v>岡山工</v>
          </cell>
        </row>
        <row r="6">
          <cell r="O6">
            <v>2</v>
          </cell>
          <cell r="R6" t="str">
            <v>尽誠Ｂ</v>
          </cell>
        </row>
        <row r="7">
          <cell r="O7">
            <v>5</v>
          </cell>
          <cell r="R7" t="str">
            <v>水口東Ｂ</v>
          </cell>
        </row>
        <row r="10">
          <cell r="O10">
            <v>1</v>
          </cell>
          <cell r="R10" t="str">
            <v>和歌山商</v>
          </cell>
        </row>
        <row r="11">
          <cell r="O11">
            <v>2</v>
          </cell>
          <cell r="R11" t="str">
            <v>岡山理附Ａ</v>
          </cell>
        </row>
        <row r="12">
          <cell r="O12">
            <v>4</v>
          </cell>
          <cell r="R12" t="str">
            <v>高松工芸</v>
          </cell>
        </row>
        <row r="13">
          <cell r="O13">
            <v>5</v>
          </cell>
          <cell r="R13" t="str">
            <v>甲西Ｂ</v>
          </cell>
        </row>
        <row r="14">
          <cell r="O14">
            <v>3</v>
          </cell>
          <cell r="R14" t="str">
            <v>土佐塾Ｂ</v>
          </cell>
        </row>
        <row r="17">
          <cell r="O17">
            <v>3</v>
          </cell>
          <cell r="R17" t="str">
            <v>高松中央Ａ</v>
          </cell>
        </row>
        <row r="18">
          <cell r="O18">
            <v>1</v>
          </cell>
          <cell r="R18" t="str">
            <v>今治南</v>
          </cell>
        </row>
        <row r="19">
          <cell r="O19">
            <v>2</v>
          </cell>
          <cell r="R19" t="str">
            <v>三田学園</v>
          </cell>
        </row>
        <row r="20">
          <cell r="O20">
            <v>5</v>
          </cell>
          <cell r="R20" t="str">
            <v>鳴門工Ｂ</v>
          </cell>
        </row>
        <row r="21">
          <cell r="O21">
            <v>4</v>
          </cell>
          <cell r="R21" t="str">
            <v>岡山東商Ｂ</v>
          </cell>
        </row>
      </sheetData>
      <sheetData sheetId="2">
        <row r="3">
          <cell r="Q3">
            <v>2</v>
          </cell>
          <cell r="R3" t="str">
            <v>城南Ａ</v>
          </cell>
        </row>
        <row r="4">
          <cell r="Q4">
            <v>3</v>
          </cell>
          <cell r="R4" t="str">
            <v>水口東Ａ</v>
          </cell>
        </row>
        <row r="5">
          <cell r="Q5">
            <v>1</v>
          </cell>
          <cell r="R5" t="str">
            <v>松徳Ｂ</v>
          </cell>
        </row>
        <row r="6">
          <cell r="Q6">
            <v>4</v>
          </cell>
          <cell r="R6" t="str">
            <v>高松中央Ｂ</v>
          </cell>
        </row>
        <row r="7">
          <cell r="Q7">
            <v>5</v>
          </cell>
          <cell r="R7" t="str">
            <v>水島工Ｂ</v>
          </cell>
        </row>
        <row r="8">
          <cell r="Q8">
            <v>6</v>
          </cell>
          <cell r="R8" t="str">
            <v>高松北</v>
          </cell>
        </row>
        <row r="11">
          <cell r="O11">
            <v>2</v>
          </cell>
          <cell r="R11" t="str">
            <v>甲西Ａ</v>
          </cell>
        </row>
        <row r="12">
          <cell r="O12">
            <v>1</v>
          </cell>
          <cell r="R12" t="str">
            <v>高松商</v>
          </cell>
        </row>
        <row r="13">
          <cell r="O13">
            <v>4</v>
          </cell>
          <cell r="R13" t="str">
            <v>土佐塾Ａ</v>
          </cell>
        </row>
        <row r="14">
          <cell r="O14">
            <v>5</v>
          </cell>
          <cell r="R14" t="str">
            <v>美作</v>
          </cell>
        </row>
        <row r="15">
          <cell r="O15">
            <v>3</v>
          </cell>
          <cell r="R15" t="str">
            <v>鹿児島商Ｂ</v>
          </cell>
        </row>
        <row r="18">
          <cell r="O18">
            <v>1</v>
          </cell>
          <cell r="R18" t="str">
            <v>松山商Ａ</v>
          </cell>
        </row>
        <row r="19">
          <cell r="O19">
            <v>3</v>
          </cell>
          <cell r="R19" t="str">
            <v>出雲西</v>
          </cell>
        </row>
        <row r="20">
          <cell r="O20">
            <v>2</v>
          </cell>
          <cell r="R20" t="str">
            <v>観音寺第一</v>
          </cell>
        </row>
        <row r="21">
          <cell r="O21">
            <v>4</v>
          </cell>
          <cell r="R21" t="str">
            <v>岡山理附Ｂ</v>
          </cell>
        </row>
        <row r="22">
          <cell r="O22">
            <v>5</v>
          </cell>
          <cell r="R22" t="str">
            <v>多度津</v>
          </cell>
        </row>
      </sheetData>
      <sheetData sheetId="3">
        <row r="3">
          <cell r="O3">
            <v>1</v>
          </cell>
          <cell r="R3" t="str">
            <v>鳥取敬愛Ａ</v>
          </cell>
        </row>
        <row r="4">
          <cell r="O4">
            <v>3</v>
          </cell>
          <cell r="R4" t="str">
            <v>高知工</v>
          </cell>
        </row>
        <row r="5">
          <cell r="O5">
            <v>2</v>
          </cell>
          <cell r="R5" t="str">
            <v>岡山東商Ａ</v>
          </cell>
        </row>
        <row r="6">
          <cell r="O6">
            <v>4</v>
          </cell>
          <cell r="R6" t="str">
            <v>帝塚山</v>
          </cell>
        </row>
        <row r="7">
          <cell r="O7">
            <v>5</v>
          </cell>
          <cell r="R7" t="str">
            <v>高瀬</v>
          </cell>
        </row>
        <row r="10">
          <cell r="O10">
            <v>2</v>
          </cell>
          <cell r="R10" t="str">
            <v>福知山成美</v>
          </cell>
        </row>
        <row r="11">
          <cell r="O11">
            <v>1</v>
          </cell>
          <cell r="R11" t="str">
            <v>興譲館Ａ</v>
          </cell>
        </row>
        <row r="12">
          <cell r="O12">
            <v>3</v>
          </cell>
          <cell r="R12" t="str">
            <v>徳島商Ｂ</v>
          </cell>
        </row>
        <row r="13">
          <cell r="O13">
            <v>5</v>
          </cell>
          <cell r="R13" t="str">
            <v>坂出</v>
          </cell>
        </row>
        <row r="14">
          <cell r="O14">
            <v>4</v>
          </cell>
          <cell r="R14" t="str">
            <v>畝傍Ｂ</v>
          </cell>
        </row>
        <row r="17">
          <cell r="O17">
            <v>1</v>
          </cell>
          <cell r="R17" t="str">
            <v>尽誠Ａ</v>
          </cell>
        </row>
        <row r="18">
          <cell r="O18">
            <v>2</v>
          </cell>
          <cell r="R18" t="str">
            <v>鳴門工Ａ</v>
          </cell>
        </row>
        <row r="19">
          <cell r="O19">
            <v>3</v>
          </cell>
          <cell r="R19" t="str">
            <v>倉敷工Ｂ</v>
          </cell>
        </row>
        <row r="20">
          <cell r="O20">
            <v>4</v>
          </cell>
          <cell r="R20" t="str">
            <v>紀央館</v>
          </cell>
        </row>
        <row r="21">
          <cell r="O21">
            <v>5</v>
          </cell>
          <cell r="R21" t="str">
            <v>観音寺中央</v>
          </cell>
        </row>
      </sheetData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Q32"/>
  <sheetViews>
    <sheetView tabSelected="1" zoomScale="70" zoomScaleNormal="70" zoomScalePageLayoutView="0" workbookViewId="0" topLeftCell="A1">
      <selection activeCell="A1" sqref="A1:L18"/>
    </sheetView>
  </sheetViews>
  <sheetFormatPr defaultColWidth="10.625" defaultRowHeight="39.75" customHeight="1"/>
  <cols>
    <col min="1" max="16384" width="12.00390625" style="121" customWidth="1"/>
  </cols>
  <sheetData>
    <row r="1" spans="1:17" ht="30" customHeight="1">
      <c r="A1" s="304" t="s">
        <v>124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75"/>
      <c r="N1" s="175"/>
      <c r="O1" s="175"/>
      <c r="P1" s="175"/>
      <c r="Q1" s="175"/>
    </row>
    <row r="2" spans="1:5" ht="39.75" customHeight="1" thickBot="1">
      <c r="A2" s="122" t="s">
        <v>4</v>
      </c>
      <c r="B2" s="306" t="s">
        <v>243</v>
      </c>
      <c r="C2" s="306"/>
      <c r="D2" s="288"/>
      <c r="E2" s="288"/>
    </row>
    <row r="3" spans="1:17" ht="37.5" customHeight="1" thickBot="1">
      <c r="A3" s="307"/>
      <c r="B3" s="291" t="s">
        <v>38</v>
      </c>
      <c r="C3" s="292"/>
      <c r="D3" s="292"/>
      <c r="E3" s="292"/>
      <c r="F3" s="292"/>
      <c r="G3" s="293"/>
      <c r="H3" s="295" t="s">
        <v>39</v>
      </c>
      <c r="I3" s="296"/>
      <c r="J3" s="296"/>
      <c r="K3" s="296"/>
      <c r="L3" s="297"/>
      <c r="M3" s="125"/>
      <c r="N3" s="125"/>
      <c r="O3" s="125"/>
      <c r="P3" s="125"/>
      <c r="Q3" s="125"/>
    </row>
    <row r="4" spans="1:17" ht="37.5" customHeight="1" thickBot="1">
      <c r="A4" s="308"/>
      <c r="B4" s="235" t="s">
        <v>203</v>
      </c>
      <c r="C4" s="236" t="s">
        <v>204</v>
      </c>
      <c r="D4" s="236" t="s">
        <v>205</v>
      </c>
      <c r="E4" s="236" t="s">
        <v>206</v>
      </c>
      <c r="F4" s="236" t="s">
        <v>207</v>
      </c>
      <c r="G4" s="237" t="s">
        <v>208</v>
      </c>
      <c r="H4" s="239" t="s">
        <v>209</v>
      </c>
      <c r="I4" s="240" t="s">
        <v>210</v>
      </c>
      <c r="J4" s="240" t="s">
        <v>211</v>
      </c>
      <c r="K4" s="240" t="s">
        <v>212</v>
      </c>
      <c r="L4" s="241" t="s">
        <v>213</v>
      </c>
      <c r="M4" s="230"/>
      <c r="N4" s="180"/>
      <c r="O4" s="180"/>
      <c r="P4" s="180"/>
      <c r="Q4" s="180"/>
    </row>
    <row r="5" spans="1:17" ht="22.5" customHeight="1">
      <c r="A5" s="300">
        <v>1</v>
      </c>
      <c r="B5" s="143" t="s">
        <v>148</v>
      </c>
      <c r="C5" s="152" t="s">
        <v>83</v>
      </c>
      <c r="D5" s="144" t="s">
        <v>136</v>
      </c>
      <c r="E5" s="144" t="s">
        <v>81</v>
      </c>
      <c r="F5" s="144" t="s">
        <v>133</v>
      </c>
      <c r="G5" s="145" t="s">
        <v>80</v>
      </c>
      <c r="H5" s="143" t="s">
        <v>149</v>
      </c>
      <c r="I5" s="276" t="s">
        <v>88</v>
      </c>
      <c r="J5" s="144" t="s">
        <v>132</v>
      </c>
      <c r="K5" s="144" t="s">
        <v>93</v>
      </c>
      <c r="L5" s="145" t="s">
        <v>104</v>
      </c>
      <c r="M5" s="178"/>
      <c r="N5" s="178"/>
      <c r="O5" s="178"/>
      <c r="P5" s="178"/>
      <c r="Q5" s="178"/>
    </row>
    <row r="6" spans="1:17" ht="22.5" customHeight="1">
      <c r="A6" s="301"/>
      <c r="B6" s="147" t="s">
        <v>49</v>
      </c>
      <c r="C6" s="182" t="s">
        <v>47</v>
      </c>
      <c r="D6" s="148" t="s">
        <v>72</v>
      </c>
      <c r="E6" s="148" t="s">
        <v>78</v>
      </c>
      <c r="F6" s="148" t="s">
        <v>46</v>
      </c>
      <c r="G6" s="149" t="s">
        <v>55</v>
      </c>
      <c r="H6" s="147" t="s">
        <v>53</v>
      </c>
      <c r="I6" s="267" t="s">
        <v>50</v>
      </c>
      <c r="J6" s="148" t="s">
        <v>51</v>
      </c>
      <c r="K6" s="148" t="s">
        <v>49</v>
      </c>
      <c r="L6" s="149" t="s">
        <v>49</v>
      </c>
      <c r="M6" s="179"/>
      <c r="N6" s="179"/>
      <c r="O6" s="179"/>
      <c r="P6" s="179"/>
      <c r="Q6" s="179"/>
    </row>
    <row r="7" spans="1:17" ht="22.5" customHeight="1">
      <c r="A7" s="302">
        <v>2</v>
      </c>
      <c r="B7" s="150" t="s">
        <v>150</v>
      </c>
      <c r="C7" s="152" t="s">
        <v>154</v>
      </c>
      <c r="D7" s="146" t="s">
        <v>73</v>
      </c>
      <c r="E7" s="146" t="s">
        <v>151</v>
      </c>
      <c r="F7" s="146" t="s">
        <v>152</v>
      </c>
      <c r="G7" s="151" t="s">
        <v>85</v>
      </c>
      <c r="H7" s="146" t="s">
        <v>77</v>
      </c>
      <c r="I7" s="233" t="s">
        <v>84</v>
      </c>
      <c r="J7" s="146" t="s">
        <v>153</v>
      </c>
      <c r="K7" s="146" t="s">
        <v>113</v>
      </c>
      <c r="L7" s="151" t="s">
        <v>86</v>
      </c>
      <c r="M7" s="178"/>
      <c r="N7" s="178"/>
      <c r="O7" s="178"/>
      <c r="P7" s="178"/>
      <c r="Q7" s="178"/>
    </row>
    <row r="8" spans="1:17" ht="22.5" customHeight="1">
      <c r="A8" s="303"/>
      <c r="B8" s="266" t="s">
        <v>53</v>
      </c>
      <c r="C8" s="274" t="s">
        <v>53</v>
      </c>
      <c r="D8" s="268" t="s">
        <v>49</v>
      </c>
      <c r="E8" s="268" t="s">
        <v>50</v>
      </c>
      <c r="F8" s="268" t="s">
        <v>47</v>
      </c>
      <c r="G8" s="275" t="s">
        <v>49</v>
      </c>
      <c r="H8" s="268" t="s">
        <v>47</v>
      </c>
      <c r="I8" s="277" t="s">
        <v>55</v>
      </c>
      <c r="J8" s="268" t="s">
        <v>49</v>
      </c>
      <c r="K8" s="268" t="s">
        <v>52</v>
      </c>
      <c r="L8" s="275" t="s">
        <v>47</v>
      </c>
      <c r="M8" s="179"/>
      <c r="N8" s="179"/>
      <c r="O8" s="179"/>
      <c r="P8" s="179"/>
      <c r="Q8" s="179"/>
    </row>
    <row r="9" spans="1:17" ht="22.5" customHeight="1">
      <c r="A9" s="302">
        <v>3</v>
      </c>
      <c r="B9" s="269" t="s">
        <v>140</v>
      </c>
      <c r="C9" s="271" t="s">
        <v>155</v>
      </c>
      <c r="D9" s="270" t="s">
        <v>146</v>
      </c>
      <c r="E9" s="270" t="s">
        <v>111</v>
      </c>
      <c r="F9" s="271" t="s">
        <v>87</v>
      </c>
      <c r="G9" s="270" t="s">
        <v>75</v>
      </c>
      <c r="H9" s="269" t="s">
        <v>108</v>
      </c>
      <c r="I9" s="272" t="s">
        <v>105</v>
      </c>
      <c r="J9" s="270" t="s">
        <v>139</v>
      </c>
      <c r="K9" s="272" t="s">
        <v>137</v>
      </c>
      <c r="L9" s="273" t="s">
        <v>157</v>
      </c>
      <c r="M9" s="178"/>
      <c r="N9" s="178"/>
      <c r="O9" s="178"/>
      <c r="P9" s="178"/>
      <c r="Q9" s="178"/>
    </row>
    <row r="10" spans="1:17" ht="22.5" customHeight="1">
      <c r="A10" s="303"/>
      <c r="B10" s="147" t="s">
        <v>50</v>
      </c>
      <c r="C10" s="182" t="s">
        <v>72</v>
      </c>
      <c r="D10" s="148" t="s">
        <v>47</v>
      </c>
      <c r="E10" s="148" t="s">
        <v>49</v>
      </c>
      <c r="F10" s="182" t="s">
        <v>50</v>
      </c>
      <c r="G10" s="148" t="s">
        <v>48</v>
      </c>
      <c r="H10" s="266" t="s">
        <v>50</v>
      </c>
      <c r="I10" s="267" t="s">
        <v>78</v>
      </c>
      <c r="J10" s="268" t="s">
        <v>48</v>
      </c>
      <c r="K10" s="267" t="s">
        <v>72</v>
      </c>
      <c r="L10" s="149" t="s">
        <v>164</v>
      </c>
      <c r="M10" s="179"/>
      <c r="N10" s="179"/>
      <c r="O10" s="179"/>
      <c r="P10" s="179"/>
      <c r="Q10" s="179"/>
    </row>
    <row r="11" spans="1:17" ht="22.5" customHeight="1">
      <c r="A11" s="302">
        <v>4</v>
      </c>
      <c r="B11" s="150" t="s">
        <v>95</v>
      </c>
      <c r="C11" s="152" t="s">
        <v>69</v>
      </c>
      <c r="D11" s="146" t="s">
        <v>143</v>
      </c>
      <c r="E11" s="152" t="s">
        <v>97</v>
      </c>
      <c r="F11" s="146" t="s">
        <v>70</v>
      </c>
      <c r="G11" s="151" t="s">
        <v>90</v>
      </c>
      <c r="H11" s="150" t="s">
        <v>92</v>
      </c>
      <c r="I11" s="233" t="s">
        <v>82</v>
      </c>
      <c r="J11" s="146" t="s">
        <v>158</v>
      </c>
      <c r="K11" s="146" t="s">
        <v>160</v>
      </c>
      <c r="L11" s="151" t="s">
        <v>156</v>
      </c>
      <c r="M11" s="178"/>
      <c r="N11" s="178"/>
      <c r="O11" s="178"/>
      <c r="Q11" s="178"/>
    </row>
    <row r="12" spans="1:17" ht="22.5" customHeight="1">
      <c r="A12" s="303"/>
      <c r="B12" s="147" t="s">
        <v>47</v>
      </c>
      <c r="C12" s="182" t="s">
        <v>54</v>
      </c>
      <c r="D12" s="148" t="s">
        <v>48</v>
      </c>
      <c r="E12" s="148" t="s">
        <v>47</v>
      </c>
      <c r="F12" s="148" t="s">
        <v>53</v>
      </c>
      <c r="G12" s="149" t="s">
        <v>72</v>
      </c>
      <c r="H12" s="147" t="s">
        <v>49</v>
      </c>
      <c r="I12" s="267" t="s">
        <v>49</v>
      </c>
      <c r="J12" s="148" t="s">
        <v>50</v>
      </c>
      <c r="K12" s="148" t="s">
        <v>47</v>
      </c>
      <c r="L12" s="149" t="s">
        <v>53</v>
      </c>
      <c r="M12" s="179"/>
      <c r="N12" s="179"/>
      <c r="O12" s="179"/>
      <c r="Q12" s="179"/>
    </row>
    <row r="13" spans="1:17" ht="22.5" customHeight="1">
      <c r="A13" s="302">
        <v>5</v>
      </c>
      <c r="B13" s="150" t="s">
        <v>106</v>
      </c>
      <c r="C13" s="152" t="s">
        <v>161</v>
      </c>
      <c r="D13" s="146" t="s">
        <v>162</v>
      </c>
      <c r="E13" s="146" t="s">
        <v>242</v>
      </c>
      <c r="F13" s="152" t="s">
        <v>159</v>
      </c>
      <c r="G13" s="151" t="s">
        <v>71</v>
      </c>
      <c r="H13" s="150" t="s">
        <v>91</v>
      </c>
      <c r="I13" s="233" t="s">
        <v>107</v>
      </c>
      <c r="J13" s="146" t="s">
        <v>74</v>
      </c>
      <c r="K13" s="146" t="s">
        <v>98</v>
      </c>
      <c r="L13" s="151" t="s">
        <v>141</v>
      </c>
      <c r="M13" s="178"/>
      <c r="N13" s="178"/>
      <c r="O13" s="178"/>
      <c r="Q13" s="178"/>
    </row>
    <row r="14" spans="1:17" ht="22.5" customHeight="1" thickBot="1">
      <c r="A14" s="305"/>
      <c r="B14" s="153" t="s">
        <v>49</v>
      </c>
      <c r="C14" s="155" t="s">
        <v>49</v>
      </c>
      <c r="D14" s="154" t="s">
        <v>49</v>
      </c>
      <c r="E14" s="154" t="s">
        <v>53</v>
      </c>
      <c r="F14" s="155" t="s">
        <v>49</v>
      </c>
      <c r="G14" s="238" t="s">
        <v>47</v>
      </c>
      <c r="H14" s="153" t="s">
        <v>47</v>
      </c>
      <c r="I14" s="234" t="s">
        <v>47</v>
      </c>
      <c r="J14" s="154" t="s">
        <v>47</v>
      </c>
      <c r="K14" s="154" t="s">
        <v>49</v>
      </c>
      <c r="L14" s="238" t="s">
        <v>50</v>
      </c>
      <c r="M14" s="179"/>
      <c r="N14" s="179"/>
      <c r="O14" s="179"/>
      <c r="Q14" s="179"/>
    </row>
    <row r="15" spans="1:17" s="140" customFormat="1" ht="22.5" customHeight="1">
      <c r="A15" s="139"/>
      <c r="B15" s="124"/>
      <c r="C15" s="124"/>
      <c r="D15" s="124"/>
      <c r="E15" s="124"/>
      <c r="F15" s="178"/>
      <c r="G15" s="178"/>
      <c r="H15" s="124"/>
      <c r="I15" s="178"/>
      <c r="J15" s="178"/>
      <c r="K15" s="124"/>
      <c r="L15" s="124"/>
      <c r="M15" s="178"/>
      <c r="N15" s="178"/>
      <c r="O15" s="124"/>
      <c r="P15" s="124"/>
      <c r="Q15" s="124"/>
    </row>
    <row r="16" spans="1:14" ht="39.75" customHeight="1" thickBot="1">
      <c r="A16" s="220" t="s">
        <v>5</v>
      </c>
      <c r="B16" s="306" t="s">
        <v>236</v>
      </c>
      <c r="C16" s="306"/>
      <c r="D16" s="288" t="s">
        <v>235</v>
      </c>
      <c r="E16" s="288"/>
      <c r="F16" s="179"/>
      <c r="G16" s="179"/>
      <c r="H16" s="231"/>
      <c r="I16" s="179"/>
      <c r="J16" s="232"/>
      <c r="K16" s="231"/>
      <c r="L16" s="231"/>
      <c r="M16" s="178"/>
      <c r="N16" s="179"/>
    </row>
    <row r="17" spans="1:15" ht="37.5" customHeight="1">
      <c r="A17" s="298"/>
      <c r="B17" s="289" t="s">
        <v>38</v>
      </c>
      <c r="C17" s="290"/>
      <c r="D17" s="290"/>
      <c r="E17" s="290"/>
      <c r="F17" s="290"/>
      <c r="G17" s="289" t="s">
        <v>39</v>
      </c>
      <c r="H17" s="290"/>
      <c r="I17" s="290"/>
      <c r="J17" s="290"/>
      <c r="K17" s="294"/>
      <c r="L17" s="125"/>
      <c r="M17" s="179"/>
      <c r="N17" s="125"/>
      <c r="O17" s="125"/>
    </row>
    <row r="18" spans="1:15" ht="37.5" customHeight="1" thickBot="1">
      <c r="A18" s="299"/>
      <c r="B18" s="226" t="s">
        <v>203</v>
      </c>
      <c r="C18" s="227" t="s">
        <v>204</v>
      </c>
      <c r="D18" s="227" t="s">
        <v>205</v>
      </c>
      <c r="E18" s="227" t="s">
        <v>206</v>
      </c>
      <c r="F18" s="229" t="s">
        <v>207</v>
      </c>
      <c r="G18" s="226" t="s">
        <v>208</v>
      </c>
      <c r="H18" s="227" t="s">
        <v>209</v>
      </c>
      <c r="I18" s="227" t="s">
        <v>210</v>
      </c>
      <c r="J18" s="227" t="s">
        <v>211</v>
      </c>
      <c r="K18" s="228" t="s">
        <v>212</v>
      </c>
      <c r="L18" s="180"/>
      <c r="M18" s="180"/>
      <c r="N18" s="180"/>
      <c r="O18" s="126"/>
    </row>
    <row r="19" spans="1:15" ht="22.5" customHeight="1">
      <c r="A19" s="300">
        <v>1</v>
      </c>
      <c r="B19" s="143" t="s">
        <v>109</v>
      </c>
      <c r="C19" s="144" t="s">
        <v>112</v>
      </c>
      <c r="D19" s="144" t="s">
        <v>131</v>
      </c>
      <c r="E19" s="181" t="s">
        <v>134</v>
      </c>
      <c r="F19" s="145" t="s">
        <v>110</v>
      </c>
      <c r="G19" s="143" t="s">
        <v>173</v>
      </c>
      <c r="H19" s="144" t="s">
        <v>133</v>
      </c>
      <c r="I19" s="144" t="s">
        <v>104</v>
      </c>
      <c r="J19" s="144" t="s">
        <v>132</v>
      </c>
      <c r="K19" s="145" t="s">
        <v>79</v>
      </c>
      <c r="L19" s="178"/>
      <c r="M19" s="178"/>
      <c r="N19" s="178"/>
      <c r="O19" s="123"/>
    </row>
    <row r="20" spans="1:15" ht="22.5" customHeight="1">
      <c r="A20" s="301"/>
      <c r="B20" s="147" t="s">
        <v>100</v>
      </c>
      <c r="C20" s="148" t="s">
        <v>48</v>
      </c>
      <c r="D20" s="148" t="s">
        <v>45</v>
      </c>
      <c r="E20" s="182" t="s">
        <v>78</v>
      </c>
      <c r="F20" s="149" t="s">
        <v>55</v>
      </c>
      <c r="G20" s="147" t="s">
        <v>55</v>
      </c>
      <c r="H20" s="148" t="s">
        <v>46</v>
      </c>
      <c r="I20" s="148" t="s">
        <v>49</v>
      </c>
      <c r="J20" s="148" t="s">
        <v>51</v>
      </c>
      <c r="K20" s="149" t="s">
        <v>47</v>
      </c>
      <c r="L20" s="179"/>
      <c r="M20" s="179"/>
      <c r="N20" s="179"/>
      <c r="O20" s="124"/>
    </row>
    <row r="21" spans="1:15" ht="22.5" customHeight="1">
      <c r="A21" s="302">
        <v>2</v>
      </c>
      <c r="B21" s="150" t="s">
        <v>165</v>
      </c>
      <c r="C21" s="146" t="s">
        <v>96</v>
      </c>
      <c r="D21" s="146" t="s">
        <v>136</v>
      </c>
      <c r="E21" s="152" t="s">
        <v>135</v>
      </c>
      <c r="F21" s="151" t="s">
        <v>93</v>
      </c>
      <c r="G21" s="150" t="s">
        <v>105</v>
      </c>
      <c r="H21" s="146" t="s">
        <v>138</v>
      </c>
      <c r="I21" s="146" t="s">
        <v>139</v>
      </c>
      <c r="J21" s="146" t="s">
        <v>137</v>
      </c>
      <c r="K21" s="151" t="s">
        <v>99</v>
      </c>
      <c r="L21" s="178"/>
      <c r="M21" s="178"/>
      <c r="N21" s="178"/>
      <c r="O21" s="123"/>
    </row>
    <row r="22" spans="1:15" ht="22.5" customHeight="1">
      <c r="A22" s="303"/>
      <c r="B22" s="147" t="s">
        <v>50</v>
      </c>
      <c r="C22" s="148" t="s">
        <v>52</v>
      </c>
      <c r="D22" s="148" t="s">
        <v>72</v>
      </c>
      <c r="E22" s="182" t="s">
        <v>56</v>
      </c>
      <c r="F22" s="149" t="s">
        <v>49</v>
      </c>
      <c r="G22" s="147" t="s">
        <v>78</v>
      </c>
      <c r="H22" s="148" t="s">
        <v>50</v>
      </c>
      <c r="I22" s="148" t="s">
        <v>48</v>
      </c>
      <c r="J22" s="148" t="s">
        <v>72</v>
      </c>
      <c r="K22" s="149" t="s">
        <v>100</v>
      </c>
      <c r="L22" s="179"/>
      <c r="M22" s="179"/>
      <c r="N22" s="179"/>
      <c r="O22" s="124"/>
    </row>
    <row r="23" spans="1:15" ht="22.5" customHeight="1">
      <c r="A23" s="302">
        <v>3</v>
      </c>
      <c r="B23" s="278" t="s">
        <v>106</v>
      </c>
      <c r="C23" s="146" t="s">
        <v>95</v>
      </c>
      <c r="D23" s="146" t="s">
        <v>141</v>
      </c>
      <c r="E23" s="152" t="s">
        <v>140</v>
      </c>
      <c r="F23" s="151" t="s">
        <v>90</v>
      </c>
      <c r="G23" s="150" t="s">
        <v>102</v>
      </c>
      <c r="H23" s="233" t="s">
        <v>174</v>
      </c>
      <c r="I23" s="146" t="s">
        <v>101</v>
      </c>
      <c r="J23" s="146" t="s">
        <v>142</v>
      </c>
      <c r="K23" s="151" t="s">
        <v>75</v>
      </c>
      <c r="L23" s="178"/>
      <c r="M23" s="178"/>
      <c r="N23" s="178"/>
      <c r="O23" s="123"/>
    </row>
    <row r="24" spans="1:15" ht="22.5" customHeight="1">
      <c r="A24" s="303"/>
      <c r="B24" s="177" t="s">
        <v>49</v>
      </c>
      <c r="C24" s="148" t="s">
        <v>47</v>
      </c>
      <c r="D24" s="148" t="s">
        <v>50</v>
      </c>
      <c r="E24" s="182" t="s">
        <v>50</v>
      </c>
      <c r="F24" s="149" t="s">
        <v>72</v>
      </c>
      <c r="G24" s="147" t="s">
        <v>50</v>
      </c>
      <c r="H24" s="267" t="s">
        <v>163</v>
      </c>
      <c r="I24" s="148" t="s">
        <v>47</v>
      </c>
      <c r="J24" s="148" t="s">
        <v>53</v>
      </c>
      <c r="K24" s="149" t="s">
        <v>48</v>
      </c>
      <c r="L24" s="179"/>
      <c r="M24" s="179"/>
      <c r="N24" s="179"/>
      <c r="O24" s="124"/>
    </row>
    <row r="25" spans="1:15" ht="22.5" customHeight="1">
      <c r="A25" s="302">
        <v>4</v>
      </c>
      <c r="B25" s="152" t="s">
        <v>94</v>
      </c>
      <c r="C25" s="146" t="s">
        <v>145</v>
      </c>
      <c r="D25" s="146" t="s">
        <v>111</v>
      </c>
      <c r="E25" s="152" t="s">
        <v>144</v>
      </c>
      <c r="F25" s="151" t="s">
        <v>91</v>
      </c>
      <c r="G25" s="146" t="s">
        <v>74</v>
      </c>
      <c r="H25" s="233" t="s">
        <v>97</v>
      </c>
      <c r="I25" s="146" t="s">
        <v>166</v>
      </c>
      <c r="J25" s="146" t="s">
        <v>103</v>
      </c>
      <c r="K25" s="151" t="s">
        <v>76</v>
      </c>
      <c r="L25" s="178"/>
      <c r="M25" s="178"/>
      <c r="N25" s="178"/>
      <c r="O25" s="123"/>
    </row>
    <row r="26" spans="1:15" ht="22.5" customHeight="1" thickBot="1">
      <c r="A26" s="303"/>
      <c r="B26" s="182" t="s">
        <v>47</v>
      </c>
      <c r="C26" s="148" t="s">
        <v>50</v>
      </c>
      <c r="D26" s="148" t="s">
        <v>49</v>
      </c>
      <c r="E26" s="182" t="s">
        <v>53</v>
      </c>
      <c r="F26" s="238" t="s">
        <v>47</v>
      </c>
      <c r="G26" s="148" t="s">
        <v>47</v>
      </c>
      <c r="H26" s="267" t="s">
        <v>47</v>
      </c>
      <c r="I26" s="148" t="s">
        <v>50</v>
      </c>
      <c r="J26" s="148" t="s">
        <v>49</v>
      </c>
      <c r="K26" s="238" t="s">
        <v>53</v>
      </c>
      <c r="L26" s="179"/>
      <c r="M26" s="179"/>
      <c r="N26" s="179"/>
      <c r="O26" s="124"/>
    </row>
    <row r="27" spans="1:15" ht="22.5" customHeight="1">
      <c r="A27" s="302">
        <v>5</v>
      </c>
      <c r="B27" s="278" t="s">
        <v>143</v>
      </c>
      <c r="C27" s="146" t="s">
        <v>147</v>
      </c>
      <c r="D27" s="152" t="s">
        <v>146</v>
      </c>
      <c r="E27" s="176"/>
      <c r="F27" s="195"/>
      <c r="G27" s="150" t="s">
        <v>89</v>
      </c>
      <c r="H27" s="233" t="s">
        <v>73</v>
      </c>
      <c r="I27" s="233" t="s">
        <v>230</v>
      </c>
      <c r="J27" s="176"/>
      <c r="K27" s="196"/>
      <c r="L27" s="178"/>
      <c r="M27" s="178"/>
      <c r="N27" s="178"/>
      <c r="O27" s="123"/>
    </row>
    <row r="28" spans="1:15" ht="22.5" customHeight="1" thickBot="1">
      <c r="A28" s="305"/>
      <c r="B28" s="279" t="s">
        <v>48</v>
      </c>
      <c r="C28" s="154" t="s">
        <v>53</v>
      </c>
      <c r="D28" s="155" t="s">
        <v>47</v>
      </c>
      <c r="E28" s="177"/>
      <c r="F28" s="207"/>
      <c r="G28" s="153" t="s">
        <v>52</v>
      </c>
      <c r="H28" s="234" t="s">
        <v>49</v>
      </c>
      <c r="I28" s="234" t="s">
        <v>230</v>
      </c>
      <c r="J28" s="177"/>
      <c r="K28" s="179"/>
      <c r="L28" s="179"/>
      <c r="M28" s="179"/>
      <c r="N28" s="179"/>
      <c r="O28" s="124"/>
    </row>
    <row r="29" ht="22.5" customHeight="1"/>
    <row r="30" spans="3:6" ht="39.75" customHeight="1">
      <c r="C30" s="178"/>
      <c r="E30" s="178"/>
      <c r="F30" s="178"/>
    </row>
    <row r="31" spans="3:6" ht="39.75" customHeight="1">
      <c r="C31" s="179"/>
      <c r="E31" s="179"/>
      <c r="F31" s="179"/>
    </row>
    <row r="32" ht="39.75" customHeight="1">
      <c r="E32" s="179"/>
    </row>
  </sheetData>
  <sheetProtection/>
  <mergeCells count="21">
    <mergeCell ref="A1:L1"/>
    <mergeCell ref="A25:A26"/>
    <mergeCell ref="A27:A28"/>
    <mergeCell ref="B2:C2"/>
    <mergeCell ref="B16:C16"/>
    <mergeCell ref="A3:A4"/>
    <mergeCell ref="A19:A20"/>
    <mergeCell ref="A13:A14"/>
    <mergeCell ref="A21:A22"/>
    <mergeCell ref="A23:A24"/>
    <mergeCell ref="A17:A18"/>
    <mergeCell ref="A5:A6"/>
    <mergeCell ref="A7:A8"/>
    <mergeCell ref="A9:A10"/>
    <mergeCell ref="A11:A12"/>
    <mergeCell ref="D2:E2"/>
    <mergeCell ref="D16:E16"/>
    <mergeCell ref="B17:F17"/>
    <mergeCell ref="B3:G3"/>
    <mergeCell ref="G17:K17"/>
    <mergeCell ref="H3:L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29"/>
  <sheetViews>
    <sheetView tabSelected="1" workbookViewId="0" topLeftCell="A1">
      <selection activeCell="A1" sqref="A1:L18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71" t="s">
        <v>5</v>
      </c>
      <c r="B1" s="371"/>
      <c r="C1" s="371" t="s">
        <v>9</v>
      </c>
      <c r="D1" s="371"/>
      <c r="E1" s="32" t="s">
        <v>66</v>
      </c>
      <c r="F1" s="91" t="s">
        <v>63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7" ht="30" customHeight="1" thickBot="1">
      <c r="A2" s="339" t="s">
        <v>200</v>
      </c>
      <c r="B2" s="340"/>
      <c r="C2" s="84" t="s">
        <v>223</v>
      </c>
      <c r="D2" s="79" t="str">
        <f>IF(B3="","",B3)</f>
        <v>和歌山商業</v>
      </c>
      <c r="E2" s="74" t="str">
        <f>IF(B4="","",B4)</f>
        <v>萩光塩学院</v>
      </c>
      <c r="F2" s="74" t="str">
        <f>IF(B5="","",B5)</f>
        <v>川之石Ａ</v>
      </c>
      <c r="G2" s="74" t="str">
        <f>IF(B6="","",B6)</f>
        <v>善通寺第一</v>
      </c>
      <c r="H2" s="75" t="s">
        <v>8</v>
      </c>
      <c r="I2" s="76" t="s">
        <v>1</v>
      </c>
      <c r="J2" s="78" t="s">
        <v>0</v>
      </c>
      <c r="L2" s="77" t="s">
        <v>2</v>
      </c>
      <c r="M2" s="26" t="s">
        <v>3</v>
      </c>
      <c r="N2" s="26" t="s">
        <v>7</v>
      </c>
      <c r="O2" s="82" t="s">
        <v>6</v>
      </c>
      <c r="Q2" s="5"/>
    </row>
    <row r="3" spans="1:17" ht="30" customHeight="1">
      <c r="A3" s="67">
        <v>1</v>
      </c>
      <c r="B3" s="341" t="str">
        <f>IF('予選ﾘｰｸﾞ一覧'!J19="","",'予選ﾘｰｸﾞ一覧'!J19)</f>
        <v>和歌山商業</v>
      </c>
      <c r="C3" s="342"/>
      <c r="D3" s="94"/>
      <c r="E3" s="68" t="s">
        <v>125</v>
      </c>
      <c r="F3" s="68" t="s">
        <v>125</v>
      </c>
      <c r="G3" s="68" t="s">
        <v>125</v>
      </c>
      <c r="H3" s="102" t="str">
        <f>IF(SUM(L3:O3)=0,"/",L3+N3&amp;"/"&amp;M3+O3)</f>
        <v>/</v>
      </c>
      <c r="I3" s="69">
        <f>IF(SUM(L3:O3)=0,"",L3*2+M3+N3*2)</f>
      </c>
      <c r="J3" s="73">
        <f>IF(SUM(L3:O3)=0,"",RANK(I3,$I$3:$I$6,0))</f>
      </c>
      <c r="K3" s="7"/>
      <c r="L3" s="70">
        <f>IF(LEFT(D3,1)&gt;RIGHT(D3,1),1,0)+IF(LEFT(E3,1)&gt;RIGHT(E3,1),1,0)+IF(LEFT(F3,1)&gt;RIGHT(F3,1),1,0)+IF(LEFT(G3,1)&gt;RIGHT(G3,1),1,0)</f>
        <v>0</v>
      </c>
      <c r="M3" s="71">
        <f>IF(LEFT(D3,1)&lt;RIGHT(D3,1),1,0)+IF(LEFT(E3,1)&lt;RIGHT(E3,1),1,0)+IF(LEFT(F3,1)&lt;RIGHT(F3,1),1,0)+IF(LEFT(G3,1)&lt;RIGHT(G3,1),1,0)</f>
        <v>0</v>
      </c>
      <c r="N3" s="72">
        <f>IF(LEFT(G3,1)="W",1,0)+IF(LEFT(F3,1)="W",1,0)+IF(LEFT(E3,1)="W",1,0)+IF(LEFT(D3,1)="W",1,0)</f>
        <v>0</v>
      </c>
      <c r="O3" s="83">
        <f>IF(LEFT(G3,1)="L",1,0)+IF(LEFT(F3,1)="L",1,0)+IF(LEFT(E3,1)="L",1,0)+IF(LEFT(D3,1)="L",1,0)</f>
        <v>0</v>
      </c>
      <c r="P3" s="130">
        <f>J3</f>
      </c>
      <c r="Q3" s="2" t="str">
        <f>B3</f>
        <v>和歌山商業</v>
      </c>
    </row>
    <row r="4" spans="1:17" s="7" customFormat="1" ht="30" customHeight="1">
      <c r="A4" s="3">
        <v>2</v>
      </c>
      <c r="B4" s="335" t="str">
        <f>IF('予選ﾘｰｸﾞ一覧'!J21="","",'予選ﾘｰｸﾞ一覧'!J21)</f>
        <v>萩光塩学院</v>
      </c>
      <c r="C4" s="336"/>
      <c r="D4" s="95" t="str">
        <f>IF(LEFT(E3,1)="W","L W/O",IF(LEFT(E3,1)="L","W W/O",IF(E3="-","-",RIGHT(E3,1)&amp;"-"&amp;LEFT(E3,1))))</f>
        <v>-</v>
      </c>
      <c r="E4" s="10"/>
      <c r="F4" s="9" t="s">
        <v>125</v>
      </c>
      <c r="G4" s="9" t="s">
        <v>125</v>
      </c>
      <c r="H4" s="103" t="str">
        <f>IF(SUM(L4:O4)=0,"/",L4+N4&amp;"/"&amp;M4+O4)</f>
        <v>/</v>
      </c>
      <c r="I4" s="12">
        <f>IF(SUM(L4:O4)=0,"",L4*2+M4+N4*2)</f>
      </c>
      <c r="J4" s="13">
        <f>IF(SUM(L4:O4)=0,"",RANK(I4,$I$3:$I$6,0))</f>
      </c>
      <c r="K4" s="2"/>
      <c r="L4" s="70">
        <f>IF(LEFT(D4,1)&gt;RIGHT(D4,1),1,0)+IF(LEFT(E4,1)&gt;RIGHT(E4,1),1,0)+IF(LEFT(F4,1)&gt;RIGHT(F4,1),1,0)+IF(LEFT(G4,1)&gt;RIGHT(G4,1),1,0)</f>
        <v>0</v>
      </c>
      <c r="M4" s="71">
        <f>IF(LEFT(D4,1)&lt;RIGHT(D4,1),1,0)+IF(LEFT(E4,1)&lt;RIGHT(E4,1),1,0)+IF(LEFT(F4,1)&lt;RIGHT(F4,1),1,0)+IF(LEFT(G4,1)&lt;RIGHT(G4,1),1,0)</f>
        <v>0</v>
      </c>
      <c r="N4" s="72">
        <f>IF(LEFT(G4,1)="W",1,0)+IF(LEFT(F4,1)="W",1,0)+IF(LEFT(E4,1)="W",1,0)+IF(LEFT(D4,1)="W",1,0)</f>
        <v>0</v>
      </c>
      <c r="O4" s="83">
        <f>IF(LEFT(G4,1)="L",1,0)+IF(LEFT(F4,1)="L",1,0)+IF(LEFT(E4,1)="L",1,0)+IF(LEFT(D4,1)="L",1,0)</f>
        <v>0</v>
      </c>
      <c r="P4" s="130">
        <f>J4</f>
      </c>
      <c r="Q4" s="2" t="str">
        <f>B4</f>
        <v>萩光塩学院</v>
      </c>
    </row>
    <row r="5" spans="1:17" ht="30" customHeight="1">
      <c r="A5" s="3">
        <v>3</v>
      </c>
      <c r="B5" s="335" t="str">
        <f>IF('予選ﾘｰｸﾞ一覧'!J23="","",'予選ﾘｰｸﾞ一覧'!J23)</f>
        <v>川之石Ａ</v>
      </c>
      <c r="C5" s="336"/>
      <c r="D5" s="95" t="str">
        <f>IF(LEFT(F3,1)="W","L W/O",IF(LEFT(F3,1)="L","W W/O",IF(F3="-","-",RIGHT(F3,1)&amp;"-"&amp;LEFT(F3,1))))</f>
        <v>-</v>
      </c>
      <c r="E5" s="96" t="str">
        <f>IF(LEFT(F4,1)="W","L W/O",IF(LEFT(F4,1)="L","W W/O",IF(F4="-","-",RIGHT(F4,1)&amp;"-"&amp;LEFT(F4,1))))</f>
        <v>-</v>
      </c>
      <c r="F5" s="10"/>
      <c r="G5" s="9" t="s">
        <v>125</v>
      </c>
      <c r="H5" s="104" t="str">
        <f>IF(SUM(L5:O5)=0,"/",L5+N5&amp;"/"&amp;M5+O5)</f>
        <v>/</v>
      </c>
      <c r="I5" s="169">
        <f>IF(SUM(L5:O5)=0,"",L5*2+M5+N5*2)</f>
      </c>
      <c r="J5" s="170">
        <f>IF(SUM(L5:O5)=0,"",RANK(I5,$I$3:$I$6,0))</f>
      </c>
      <c r="L5" s="70">
        <f>IF(LEFT(D5,1)&gt;RIGHT(D5,1),1,0)+IF(LEFT(E5,1)&gt;RIGHT(E5,1),1,0)+IF(LEFT(F5,1)&gt;RIGHT(F5,1),1,0)+IF(LEFT(G5,1)&gt;RIGHT(G5,1),1,0)</f>
        <v>0</v>
      </c>
      <c r="M5" s="71">
        <f>IF(LEFT(D5,1)&lt;RIGHT(D5,1),1,0)+IF(LEFT(E5,1)&lt;RIGHT(E5,1),1,0)+IF(LEFT(F5,1)&lt;RIGHT(F5,1),1,0)+IF(LEFT(G5,1)&lt;RIGHT(G5,1),1,0)</f>
        <v>0</v>
      </c>
      <c r="N5" s="72">
        <f>IF(LEFT(G5,1)="W",1,0)+IF(LEFT(F5,1)="W",1,0)+IF(LEFT(E5,1)="W",1,0)+IF(LEFT(D5,1)="W",1,0)</f>
        <v>0</v>
      </c>
      <c r="O5" s="83">
        <f>IF(LEFT(G5,1)="L",1,0)+IF(LEFT(F5,1)="L",1,0)+IF(LEFT(E5,1)="L",1,0)+IF(LEFT(D5,1)="L",1,0)</f>
        <v>0</v>
      </c>
      <c r="P5" s="130">
        <f>J5</f>
      </c>
      <c r="Q5" s="2" t="str">
        <f>B5</f>
        <v>川之石Ａ</v>
      </c>
    </row>
    <row r="6" spans="1:17" ht="30" customHeight="1" thickBot="1">
      <c r="A6" s="4">
        <v>4</v>
      </c>
      <c r="B6" s="337" t="str">
        <f>IF('予選ﾘｰｸﾞ一覧'!J25="","",'予選ﾘｰｸﾞ一覧'!J25)</f>
        <v>善通寺第一</v>
      </c>
      <c r="C6" s="338"/>
      <c r="D6" s="97" t="str">
        <f>IF(LEFT(G3,1)="W","L W/O",IF(LEFT(G3,1)="L","W W/O",IF(G3="-","-",RIGHT(G3,1)&amp;"-"&amp;LEFT(G3,1))))</f>
        <v>-</v>
      </c>
      <c r="E6" s="98" t="str">
        <f>IF(LEFT(G4,1)="W","L W/O",IF(LEFT(G4,1)="L","W W/O",IF(G4="-","-",RIGHT(G4,1)&amp;"-"&amp;LEFT(G4,1))))</f>
        <v>-</v>
      </c>
      <c r="F6" s="98" t="str">
        <f>IF(LEFT(G5,1)="W","L W/O",IF(LEFT(G5,1)="L","W W/O",IF(G5="-","-",RIGHT(G5,1)&amp;"-"&amp;LEFT(G5,1))))</f>
        <v>-</v>
      </c>
      <c r="G6" s="11"/>
      <c r="H6" s="105" t="str">
        <f>IF(SUM(L6:O6)=0,"/",L6+N6&amp;"/"&amp;M6+O6)</f>
        <v>/</v>
      </c>
      <c r="I6" s="173">
        <f>IF(SUM(L6:O6)=0,"",L6*2+M6+N6*2)</f>
      </c>
      <c r="J6" s="174">
        <f>IF(SUM(L6:O6)=0,"",RANK(I6,$I$3:$I$6,0))</f>
      </c>
      <c r="L6" s="70">
        <f>IF(LEFT(D6,1)&gt;RIGHT(D6,1),1,0)+IF(LEFT(E6,1)&gt;RIGHT(E6,1),1,0)+IF(LEFT(F6,1)&gt;RIGHT(F6,1),1,0)+IF(LEFT(G6,1)&gt;RIGHT(G6,1),1,0)</f>
        <v>0</v>
      </c>
      <c r="M6" s="71">
        <f>IF(LEFT(D6,1)&lt;RIGHT(D6,1),1,0)+IF(LEFT(E6,1)&lt;RIGHT(E6,1),1,0)+IF(LEFT(F6,1)&lt;RIGHT(F6,1),1,0)+IF(LEFT(G6,1)&lt;RIGHT(G6,1),1,0)</f>
        <v>0</v>
      </c>
      <c r="N6" s="72">
        <f>IF(LEFT(G6,1)="W",1,0)+IF(LEFT(F6,1)="W",1,0)+IF(LEFT(E6,1)="W",1,0)+IF(LEFT(D6,1)="W",1,0)</f>
        <v>0</v>
      </c>
      <c r="O6" s="83">
        <f>IF(LEFT(G6,1)="L",1,0)+IF(LEFT(F6,1)="L",1,0)+IF(LEFT(E6,1)="L",1,0)+IF(LEFT(D6,1)="L",1,0)</f>
        <v>0</v>
      </c>
      <c r="P6" s="130">
        <f>J6</f>
      </c>
      <c r="Q6" s="2" t="str">
        <f>B6</f>
        <v>善通寺第一</v>
      </c>
    </row>
    <row r="7" spans="2:16" s="22" customFormat="1" ht="30" customHeight="1">
      <c r="B7" s="27"/>
      <c r="C7" s="27"/>
      <c r="D7" s="28"/>
      <c r="E7" s="28"/>
      <c r="F7" s="28"/>
      <c r="G7" s="28"/>
      <c r="H7" s="28"/>
      <c r="I7" s="162"/>
      <c r="J7" s="162"/>
      <c r="K7" s="29"/>
      <c r="L7" s="30"/>
      <c r="M7" s="30"/>
      <c r="N7" s="30"/>
      <c r="O7" s="30"/>
      <c r="P7" s="5"/>
    </row>
    <row r="8" spans="2:16" s="22" customFormat="1" ht="30" customHeight="1" thickBot="1">
      <c r="B8" s="27"/>
      <c r="C8" s="27"/>
      <c r="D8" s="28"/>
      <c r="E8" s="28"/>
      <c r="F8" s="28"/>
      <c r="G8" s="28"/>
      <c r="H8" s="28"/>
      <c r="I8" s="29"/>
      <c r="J8" s="162"/>
      <c r="K8" s="29"/>
      <c r="L8" s="30"/>
      <c r="M8" s="163"/>
      <c r="N8" s="30"/>
      <c r="O8" s="30"/>
      <c r="P8" s="5"/>
    </row>
    <row r="9" spans="1:17" ht="30" customHeight="1" thickBot="1">
      <c r="A9" s="339" t="s">
        <v>201</v>
      </c>
      <c r="B9" s="340"/>
      <c r="C9" s="84" t="s">
        <v>224</v>
      </c>
      <c r="D9" s="79" t="str">
        <f>IF(B10="","",B10)</f>
        <v>郡山Ａ</v>
      </c>
      <c r="E9" s="74" t="str">
        <f>IF(B11="","",B11)</f>
        <v>鹿児島女Ｂ</v>
      </c>
      <c r="F9" s="74" t="str">
        <f>IF(B12="","",B12)</f>
        <v>青谷</v>
      </c>
      <c r="G9" s="74" t="str">
        <f>IF(B13="","",B13)</f>
        <v>伊予農業</v>
      </c>
      <c r="H9" s="75" t="s">
        <v>8</v>
      </c>
      <c r="I9" s="76" t="s">
        <v>1</v>
      </c>
      <c r="J9" s="78" t="s">
        <v>0</v>
      </c>
      <c r="L9" s="77" t="s">
        <v>2</v>
      </c>
      <c r="M9" s="26" t="s">
        <v>3</v>
      </c>
      <c r="N9" s="26" t="s">
        <v>7</v>
      </c>
      <c r="O9" s="82" t="s">
        <v>6</v>
      </c>
      <c r="Q9" s="5"/>
    </row>
    <row r="10" spans="1:17" ht="30" customHeight="1">
      <c r="A10" s="67">
        <v>1</v>
      </c>
      <c r="B10" s="341" t="str">
        <f>IF('予選ﾘｰｸﾞ一覧'!K19="","",'予選ﾘｰｸﾞ一覧'!K19)</f>
        <v>郡山Ａ</v>
      </c>
      <c r="C10" s="342"/>
      <c r="D10" s="94"/>
      <c r="E10" s="68" t="s">
        <v>125</v>
      </c>
      <c r="F10" s="68" t="s">
        <v>125</v>
      </c>
      <c r="G10" s="68" t="s">
        <v>125</v>
      </c>
      <c r="H10" s="102" t="str">
        <f>IF(SUM(L10:O10)=0,"/",L10+N10&amp;"/"&amp;M10+O10)</f>
        <v>/</v>
      </c>
      <c r="I10" s="69">
        <f>IF(SUM(L10:O10)=0,"",L10*2+M10+N10*2)</f>
      </c>
      <c r="J10" s="73">
        <f>IF(SUM(L10:O10)=0,"",RANK(I10,$I$10:$I$13,0))</f>
      </c>
      <c r="K10" s="7"/>
      <c r="L10" s="70">
        <f>IF(LEFT(D10,1)&gt;RIGHT(D10,1),1,0)+IF(LEFT(E10,1)&gt;RIGHT(E10,1),1,0)+IF(LEFT(F10,1)&gt;RIGHT(F10,1),1,0)+IF(LEFT(G10,1)&gt;RIGHT(G10,1),1,0)</f>
        <v>0</v>
      </c>
      <c r="M10" s="71">
        <f>IF(LEFT(D10,1)&lt;RIGHT(D10,1),1,0)+IF(LEFT(E10,1)&lt;RIGHT(E10,1),1,0)+IF(LEFT(F10,1)&lt;RIGHT(F10,1),1,0)+IF(LEFT(G10,1)&lt;RIGHT(G10,1),1,0)</f>
        <v>0</v>
      </c>
      <c r="N10" s="72">
        <f>IF(LEFT(G10,1)="W",1,0)+IF(LEFT(F10,1)="W",1,0)+IF(LEFT(E10,1)="W",1,0)+IF(LEFT(D10,1)="W",1,0)</f>
        <v>0</v>
      </c>
      <c r="O10" s="83">
        <f>IF(LEFT(G10,1)="L",1,0)+IF(LEFT(F10,1)="L",1,0)+IF(LEFT(E10,1)="L",1,0)+IF(LEFT(D10,1)="L",1,0)</f>
        <v>0</v>
      </c>
      <c r="P10" s="130">
        <f>J10</f>
      </c>
      <c r="Q10" s="2" t="str">
        <f>B10</f>
        <v>郡山Ａ</v>
      </c>
    </row>
    <row r="11" spans="1:17" s="7" customFormat="1" ht="30" customHeight="1">
      <c r="A11" s="3">
        <v>2</v>
      </c>
      <c r="B11" s="335" t="str">
        <f>IF('予選ﾘｰｸﾞ一覧'!K21="","",'予選ﾘｰｸﾞ一覧'!K21)</f>
        <v>鹿児島女Ｂ</v>
      </c>
      <c r="C11" s="336"/>
      <c r="D11" s="95" t="str">
        <f>IF(LEFT(E10,1)="W","L W/O",IF(LEFT(E10,1)="L","W W/O",IF(E10="-","-",RIGHT(E10,1)&amp;"-"&amp;LEFT(E10,1))))</f>
        <v>-</v>
      </c>
      <c r="E11" s="10"/>
      <c r="F11" s="9" t="s">
        <v>125</v>
      </c>
      <c r="G11" s="9" t="s">
        <v>125</v>
      </c>
      <c r="H11" s="103" t="str">
        <f>IF(SUM(L11:O11)=0,"/",L11+N11&amp;"/"&amp;M11+O11)</f>
        <v>/</v>
      </c>
      <c r="I11" s="12">
        <f>IF(SUM(L11:O11)=0,"",L11*2+M11+N11*2)</f>
      </c>
      <c r="J11" s="13">
        <f>IF(SUM(L11:O11)=0,"",RANK(I11,$I$10:$I$13,0))</f>
      </c>
      <c r="K11" s="2"/>
      <c r="L11" s="70">
        <f>IF(LEFT(D11,1)&gt;RIGHT(D11,1),1,0)+IF(LEFT(E11,1)&gt;RIGHT(E11,1),1,0)+IF(LEFT(F11,1)&gt;RIGHT(F11,1),1,0)+IF(LEFT(G11,1)&gt;RIGHT(G11,1),1,0)</f>
        <v>0</v>
      </c>
      <c r="M11" s="71">
        <f>IF(LEFT(D11,1)&lt;RIGHT(D11,1),1,0)+IF(LEFT(E11,1)&lt;RIGHT(E11,1),1,0)+IF(LEFT(F11,1)&lt;RIGHT(F11,1),1,0)+IF(LEFT(G11,1)&lt;RIGHT(G11,1),1,0)</f>
        <v>0</v>
      </c>
      <c r="N11" s="72">
        <f>IF(LEFT(G11,1)="W",1,0)+IF(LEFT(F11,1)="W",1,0)+IF(LEFT(E11,1)="W",1,0)+IF(LEFT(D11,1)="W",1,0)</f>
        <v>0</v>
      </c>
      <c r="O11" s="83">
        <f>IF(LEFT(G11,1)="L",1,0)+IF(LEFT(F11,1)="L",1,0)+IF(LEFT(E11,1)="L",1,0)+IF(LEFT(D11,1)="L",1,0)</f>
        <v>0</v>
      </c>
      <c r="P11" s="130">
        <f>J11</f>
      </c>
      <c r="Q11" s="2" t="str">
        <f>B11</f>
        <v>鹿児島女Ｂ</v>
      </c>
    </row>
    <row r="12" spans="1:17" ht="30" customHeight="1">
      <c r="A12" s="3">
        <v>3</v>
      </c>
      <c r="B12" s="335" t="str">
        <f>IF('予選ﾘｰｸﾞ一覧'!K23="","",'予選ﾘｰｸﾞ一覧'!K23)</f>
        <v>青谷</v>
      </c>
      <c r="C12" s="336"/>
      <c r="D12" s="95" t="str">
        <f>IF(LEFT(F10,1)="W","L W/O",IF(LEFT(F10,1)="L","W W/O",IF(F10="-","-",RIGHT(F10,1)&amp;"-"&amp;LEFT(F10,1))))</f>
        <v>-</v>
      </c>
      <c r="E12" s="96" t="str">
        <f>IF(LEFT(F11,1)="W","L W/O",IF(LEFT(F11,1)="L","W W/O",IF(F11="-","-",RIGHT(F11,1)&amp;"-"&amp;LEFT(F11,1))))</f>
        <v>-</v>
      </c>
      <c r="F12" s="10"/>
      <c r="G12" s="9" t="s">
        <v>125</v>
      </c>
      <c r="H12" s="104" t="str">
        <f>IF(SUM(L12:O12)=0,"/",L12+N12&amp;"/"&amp;M12+O12)</f>
        <v>/</v>
      </c>
      <c r="I12" s="169">
        <f>IF(SUM(L12:O12)=0,"",L12*2+M12+N12*2)</f>
      </c>
      <c r="J12" s="170">
        <f>IF(SUM(L12:O12)=0,"",RANK(I12,$I$10:$I$13,0))</f>
      </c>
      <c r="L12" s="70">
        <f>IF(LEFT(D12,1)&gt;RIGHT(D12,1),1,0)+IF(LEFT(E12,1)&gt;RIGHT(E12,1),1,0)+IF(LEFT(F12,1)&gt;RIGHT(F12,1),1,0)+IF(LEFT(G12,1)&gt;RIGHT(G12,1),1,0)</f>
        <v>0</v>
      </c>
      <c r="M12" s="71">
        <f>IF(LEFT(D12,1)&lt;RIGHT(D12,1),1,0)+IF(LEFT(E12,1)&lt;RIGHT(E12,1),1,0)+IF(LEFT(F12,1)&lt;RIGHT(F12,1),1,0)+IF(LEFT(G12,1)&lt;RIGHT(G12,1),1,0)</f>
        <v>0</v>
      </c>
      <c r="N12" s="72">
        <f>IF(LEFT(G12,1)="W",1,0)+IF(LEFT(F12,1)="W",1,0)+IF(LEFT(E12,1)="W",1,0)+IF(LEFT(D12,1)="W",1,0)</f>
        <v>0</v>
      </c>
      <c r="O12" s="83">
        <f>IF(LEFT(G12,1)="L",1,0)+IF(LEFT(F12,1)="L",1,0)+IF(LEFT(E12,1)="L",1,0)+IF(LEFT(D12,1)="L",1,0)</f>
        <v>0</v>
      </c>
      <c r="P12" s="130">
        <f>J12</f>
      </c>
      <c r="Q12" s="2" t="str">
        <f>B12</f>
        <v>青谷</v>
      </c>
    </row>
    <row r="13" spans="1:17" ht="30" customHeight="1" thickBot="1">
      <c r="A13" s="4">
        <v>4</v>
      </c>
      <c r="B13" s="337" t="str">
        <f>IF('予選ﾘｰｸﾞ一覧'!K25="","",'予選ﾘｰｸﾞ一覧'!K25)</f>
        <v>伊予農業</v>
      </c>
      <c r="C13" s="338"/>
      <c r="D13" s="97" t="str">
        <f>IF(LEFT(G10,1)="W","L W/O",IF(LEFT(G10,1)="L","W W/O",IF(G10="-","-",RIGHT(G10,1)&amp;"-"&amp;LEFT(G10,1))))</f>
        <v>-</v>
      </c>
      <c r="E13" s="98" t="str">
        <f>IF(LEFT(G11,1)="W","L W/O",IF(LEFT(G11,1)="L","W W/O",IF(G11="-","-",RIGHT(G11,1)&amp;"-"&amp;LEFT(G11,1))))</f>
        <v>-</v>
      </c>
      <c r="F13" s="98" t="str">
        <f>IF(LEFT(G12,1)="W","L W/O",IF(LEFT(G12,1)="L","W W/O",IF(G12="-","-",RIGHT(G12,1)&amp;"-"&amp;LEFT(G12,1))))</f>
        <v>-</v>
      </c>
      <c r="G13" s="11"/>
      <c r="H13" s="105" t="str">
        <f>IF(SUM(L13:O13)=0,"/",L13+N13&amp;"/"&amp;M13+O13)</f>
        <v>/</v>
      </c>
      <c r="I13" s="173">
        <f>IF(SUM(L13:O13)=0,"",L13*2+M13+N13*2)</f>
      </c>
      <c r="J13" s="174">
        <f>IF(SUM(L13:O13)=0,"",RANK(I13,$I$10:$I$13,0))</f>
      </c>
      <c r="L13" s="70">
        <f>IF(LEFT(D13,1)&gt;RIGHT(D13,1),1,0)+IF(LEFT(E13,1)&gt;RIGHT(E13,1),1,0)+IF(LEFT(F13,1)&gt;RIGHT(F13,1),1,0)+IF(LEFT(G13,1)&gt;RIGHT(G13,1),1,0)</f>
        <v>0</v>
      </c>
      <c r="M13" s="71">
        <f>IF(LEFT(D13,1)&lt;RIGHT(D13,1),1,0)+IF(LEFT(E13,1)&lt;RIGHT(E13,1),1,0)+IF(LEFT(F13,1)&lt;RIGHT(F13,1),1,0)+IF(LEFT(G13,1)&lt;RIGHT(G13,1),1,0)</f>
        <v>0</v>
      </c>
      <c r="N13" s="72">
        <f>IF(LEFT(G13,1)="W",1,0)+IF(LEFT(F13,1)="W",1,0)+IF(LEFT(E13,1)="W",1,0)+IF(LEFT(D13,1)="W",1,0)</f>
        <v>0</v>
      </c>
      <c r="O13" s="83">
        <f>IF(LEFT(G13,1)="L",1,0)+IF(LEFT(F13,1)="L",1,0)+IF(LEFT(E13,1)="L",1,0)+IF(LEFT(D13,1)="L",1,0)</f>
        <v>0</v>
      </c>
      <c r="P13" s="130">
        <f>J13</f>
      </c>
      <c r="Q13" s="2" t="str">
        <f>B13</f>
        <v>伊予農業</v>
      </c>
    </row>
    <row r="14" spans="1:16" ht="30" customHeight="1">
      <c r="A14" s="22"/>
      <c r="B14" s="27"/>
      <c r="C14" s="27"/>
      <c r="D14" s="28"/>
      <c r="E14" s="28"/>
      <c r="F14" s="28"/>
      <c r="G14" s="28"/>
      <c r="H14" s="28"/>
      <c r="I14" s="162"/>
      <c r="J14" s="162"/>
      <c r="K14" s="29"/>
      <c r="L14" s="30"/>
      <c r="M14" s="30"/>
      <c r="N14" s="30"/>
      <c r="O14" s="30"/>
      <c r="P14" s="5"/>
    </row>
    <row r="15" spans="1:17" ht="30" customHeight="1">
      <c r="A15" s="5"/>
      <c r="B15" s="27"/>
      <c r="C15" s="27"/>
      <c r="D15" s="28"/>
      <c r="E15" s="28"/>
      <c r="F15" s="28"/>
      <c r="G15" s="28"/>
      <c r="H15" s="28"/>
      <c r="I15" s="162"/>
      <c r="J15" s="162"/>
      <c r="K15" s="162"/>
      <c r="L15" s="163"/>
      <c r="M15" s="163"/>
      <c r="N15" s="163"/>
      <c r="O15" s="163"/>
      <c r="P15" s="5"/>
      <c r="Q15" s="5"/>
    </row>
    <row r="16" spans="1:17" ht="30" customHeight="1">
      <c r="A16" s="188"/>
      <c r="B16" s="188"/>
      <c r="C16" s="187"/>
      <c r="D16" s="134"/>
      <c r="E16" s="134"/>
      <c r="F16" s="134"/>
      <c r="G16" s="13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7" customFormat="1" ht="30" customHeight="1">
      <c r="A17" s="5"/>
      <c r="B17" s="189"/>
      <c r="C17" s="189"/>
      <c r="D17" s="28"/>
      <c r="E17" s="183"/>
      <c r="F17" s="183"/>
      <c r="G17" s="183"/>
      <c r="H17" s="162"/>
      <c r="I17" s="162"/>
      <c r="J17" s="162"/>
      <c r="K17" s="5"/>
      <c r="L17" s="163"/>
      <c r="M17" s="163"/>
      <c r="N17" s="163"/>
      <c r="O17" s="163"/>
      <c r="P17" s="184"/>
      <c r="Q17" s="5"/>
    </row>
    <row r="18" spans="1:17" ht="30" customHeight="1">
      <c r="A18" s="5"/>
      <c r="B18" s="189"/>
      <c r="C18" s="189"/>
      <c r="D18" s="28"/>
      <c r="E18" s="28"/>
      <c r="F18" s="183"/>
      <c r="G18" s="183"/>
      <c r="H18" s="185"/>
      <c r="I18" s="162"/>
      <c r="J18" s="162"/>
      <c r="K18" s="5"/>
      <c r="L18" s="163"/>
      <c r="M18" s="163"/>
      <c r="N18" s="163"/>
      <c r="O18" s="163"/>
      <c r="P18" s="184"/>
      <c r="Q18" s="5"/>
    </row>
    <row r="19" spans="1:17" ht="30" customHeight="1">
      <c r="A19" s="5"/>
      <c r="B19" s="189"/>
      <c r="C19" s="189"/>
      <c r="D19" s="28"/>
      <c r="E19" s="28"/>
      <c r="F19" s="28"/>
      <c r="G19" s="183"/>
      <c r="H19" s="186"/>
      <c r="I19" s="162"/>
      <c r="J19" s="162"/>
      <c r="K19" s="5"/>
      <c r="L19" s="163"/>
      <c r="M19" s="163"/>
      <c r="N19" s="163"/>
      <c r="O19" s="163"/>
      <c r="P19" s="184"/>
      <c r="Q19" s="5"/>
    </row>
    <row r="20" spans="1:17" ht="30" customHeight="1">
      <c r="A20" s="5"/>
      <c r="B20" s="189"/>
      <c r="C20" s="189"/>
      <c r="D20" s="28"/>
      <c r="E20" s="28"/>
      <c r="F20" s="28"/>
      <c r="G20" s="28"/>
      <c r="H20" s="186"/>
      <c r="I20" s="162"/>
      <c r="J20" s="162"/>
      <c r="K20" s="5"/>
      <c r="L20" s="163"/>
      <c r="M20" s="163"/>
      <c r="N20" s="163"/>
      <c r="O20" s="163"/>
      <c r="P20" s="184"/>
      <c r="Q20" s="5"/>
    </row>
    <row r="21" spans="1:16" ht="30" customHeight="1" thickBot="1">
      <c r="A21" s="22"/>
      <c r="B21" s="27"/>
      <c r="C21" s="27"/>
      <c r="D21" s="28"/>
      <c r="E21" s="28"/>
      <c r="F21" s="28"/>
      <c r="G21" s="28"/>
      <c r="H21" s="28"/>
      <c r="I21" s="162"/>
      <c r="J21" s="162"/>
      <c r="K21" s="29"/>
      <c r="L21" s="30"/>
      <c r="M21" s="30"/>
      <c r="N21" s="30"/>
      <c r="O21" s="30"/>
      <c r="P21" s="5"/>
    </row>
    <row r="22" spans="1:16" ht="30" customHeight="1">
      <c r="A22" s="364"/>
      <c r="B22" s="365"/>
      <c r="C22" s="289" t="s">
        <v>39</v>
      </c>
      <c r="D22" s="290"/>
      <c r="E22" s="290"/>
      <c r="F22" s="290"/>
      <c r="G22" s="290"/>
      <c r="H22" s="190"/>
      <c r="I22" s="132"/>
      <c r="J22" s="132"/>
      <c r="K22" s="7"/>
      <c r="L22" s="7"/>
      <c r="M22" s="7"/>
      <c r="N22" s="7"/>
      <c r="O22" s="7"/>
      <c r="P22" s="7"/>
    </row>
    <row r="23" spans="1:16" ht="30" customHeight="1" thickBot="1">
      <c r="A23" s="366"/>
      <c r="B23" s="367"/>
      <c r="C23" s="222" t="s">
        <v>119</v>
      </c>
      <c r="D23" s="223" t="s">
        <v>121</v>
      </c>
      <c r="E23" s="223" t="s">
        <v>122</v>
      </c>
      <c r="F23" s="223" t="s">
        <v>65</v>
      </c>
      <c r="G23" s="224" t="s">
        <v>64</v>
      </c>
      <c r="H23" s="191"/>
      <c r="I23" s="133"/>
      <c r="J23" s="133"/>
      <c r="K23" s="7"/>
      <c r="L23" s="7"/>
      <c r="M23" s="7"/>
      <c r="N23" s="7"/>
      <c r="O23" s="7"/>
      <c r="P23" s="7"/>
    </row>
    <row r="24" spans="1:16" ht="30" customHeight="1">
      <c r="A24" s="368">
        <v>1</v>
      </c>
      <c r="B24" s="369"/>
      <c r="C24" s="106" t="e">
        <f>VLOOKUP($A24,'男ABC'!$P$3:$Q$7,2,FALSE)</f>
        <v>#N/A</v>
      </c>
      <c r="D24" s="106" t="e">
        <f>VLOOKUP(A24,'男ABC'!$P$10:$Q$14,2,FALSE)</f>
        <v>#N/A</v>
      </c>
      <c r="E24" s="106" t="e">
        <f>VLOOKUP(A24,'男ABC'!$P$17:$Q$21,2,FALSE)</f>
        <v>#N/A</v>
      </c>
      <c r="F24" s="106" t="e">
        <f>VLOOKUP(A24,$P$3:$Q$7,2,FALSE)</f>
        <v>#N/A</v>
      </c>
      <c r="G24" s="113" t="e">
        <f>VLOOKUP(A24,$P$10:$Q$14,2,FALSE)</f>
        <v>#N/A</v>
      </c>
      <c r="H24" s="192"/>
      <c r="I24" s="134"/>
      <c r="J24" s="134"/>
      <c r="K24" s="7"/>
      <c r="L24" s="7"/>
      <c r="M24" s="7"/>
      <c r="N24" s="7"/>
      <c r="O24" s="7"/>
      <c r="P24" s="7"/>
    </row>
    <row r="25" spans="1:16" ht="30" customHeight="1">
      <c r="A25" s="359">
        <v>2</v>
      </c>
      <c r="B25" s="363"/>
      <c r="C25" s="109" t="e">
        <f>VLOOKUP($A25,'男ABC'!$P$3:$Q$7,2,FALSE)</f>
        <v>#N/A</v>
      </c>
      <c r="D25" s="109" t="e">
        <f>VLOOKUP(A25,'男ABC'!$P$10:$Q$14,2,FALSE)</f>
        <v>#N/A</v>
      </c>
      <c r="E25" s="109" t="e">
        <f>VLOOKUP(A25,'男ABC'!$P$17:$Q$21,2,FALSE)</f>
        <v>#N/A</v>
      </c>
      <c r="F25" s="109" t="e">
        <f>VLOOKUP(A25,$P$3:$Q$7,2,FALSE)</f>
        <v>#N/A</v>
      </c>
      <c r="G25" s="117" t="e">
        <f>VLOOKUP(A25,$P$10:$Q$14,2,FALSE)</f>
        <v>#N/A</v>
      </c>
      <c r="H25" s="192"/>
      <c r="I25" s="141"/>
      <c r="J25" s="142"/>
      <c r="K25" s="156"/>
      <c r="L25" s="156"/>
      <c r="M25" s="156"/>
      <c r="N25" s="156"/>
      <c r="O25" s="156"/>
      <c r="P25" s="156"/>
    </row>
    <row r="26" spans="1:16" ht="30" customHeight="1">
      <c r="A26" s="359">
        <v>3</v>
      </c>
      <c r="B26" s="363"/>
      <c r="C26" s="109" t="e">
        <f>VLOOKUP($A26,'男ABC'!$P$3:$Q$7,2,FALSE)</f>
        <v>#N/A</v>
      </c>
      <c r="D26" s="109" t="e">
        <f>VLOOKUP(A26,'男ABC'!$P$10:$Q$14,2,FALSE)</f>
        <v>#N/A</v>
      </c>
      <c r="E26" s="109" t="e">
        <f>VLOOKUP(A26,'男ABC'!$P$17:$Q$21,2,FALSE)</f>
        <v>#N/A</v>
      </c>
      <c r="F26" s="109" t="e">
        <f>VLOOKUP(A26,$P$3:$Q$7,2,FALSE)</f>
        <v>#N/A</v>
      </c>
      <c r="G26" s="117" t="e">
        <f>VLOOKUP(A26,$P$10:$Q$14,2,FALSE)</f>
        <v>#N/A</v>
      </c>
      <c r="H26" s="192"/>
      <c r="I26" s="134"/>
      <c r="J26" s="134"/>
      <c r="K26" s="7"/>
      <c r="L26" s="7"/>
      <c r="M26" s="7"/>
      <c r="N26" s="7"/>
      <c r="O26" s="7"/>
      <c r="P26" s="7"/>
    </row>
    <row r="27" spans="1:10" ht="30" customHeight="1" thickBot="1">
      <c r="A27" s="359">
        <v>4</v>
      </c>
      <c r="B27" s="360"/>
      <c r="C27" s="109" t="e">
        <f>VLOOKUP($A27,'男ABC'!$P$3:$Q$7,2,FALSE)</f>
        <v>#N/A</v>
      </c>
      <c r="D27" s="109" t="e">
        <f>VLOOKUP(A27,'男ABC'!$P$10:$Q$14,2,FALSE)</f>
        <v>#N/A</v>
      </c>
      <c r="E27" s="109" t="e">
        <f>VLOOKUP(A27,'男ABC'!$P$17:$Q$21,2,FALSE)</f>
        <v>#N/A</v>
      </c>
      <c r="F27" s="203" t="e">
        <f>VLOOKUP(A27,$P$3:$Q$7,2,FALSE)</f>
        <v>#N/A</v>
      </c>
      <c r="G27" s="117" t="e">
        <f>VLOOKUP(A27,$P$10:$Q$14,2,FALSE)</f>
        <v>#N/A</v>
      </c>
      <c r="H27" s="192"/>
      <c r="I27" s="134"/>
      <c r="J27" s="134"/>
    </row>
    <row r="28" spans="1:10" ht="30" customHeight="1" thickBot="1">
      <c r="A28" s="361">
        <v>5</v>
      </c>
      <c r="B28" s="362"/>
      <c r="C28" s="112" t="e">
        <f>VLOOKUP($A28,'男ABC'!$P$3:$Q$7,2,FALSE)</f>
        <v>#N/A</v>
      </c>
      <c r="D28" s="112" t="e">
        <f>VLOOKUP(A28,'男ABC'!$P$10:$Q$14,2,FALSE)</f>
        <v>#N/A</v>
      </c>
      <c r="E28" s="131" t="e">
        <f>VLOOKUP(A28,'男ABC'!$P$17:$Q$21,2,FALSE)</f>
        <v>#N/A</v>
      </c>
      <c r="F28" s="135"/>
      <c r="G28" s="194"/>
      <c r="H28" s="134"/>
      <c r="I28" s="134"/>
      <c r="J28" s="134"/>
    </row>
    <row r="29" ht="25.5" customHeight="1">
      <c r="H29" s="5"/>
    </row>
  </sheetData>
  <sheetProtection/>
  <mergeCells count="19">
    <mergeCell ref="A28:B28"/>
    <mergeCell ref="A22:B23"/>
    <mergeCell ref="B11:C11"/>
    <mergeCell ref="B12:C12"/>
    <mergeCell ref="A26:B26"/>
    <mergeCell ref="A27:B27"/>
    <mergeCell ref="C22:G22"/>
    <mergeCell ref="A24:B24"/>
    <mergeCell ref="A25:B25"/>
    <mergeCell ref="B13:C13"/>
    <mergeCell ref="A1:B1"/>
    <mergeCell ref="C1:D1"/>
    <mergeCell ref="A9:B9"/>
    <mergeCell ref="B10:C10"/>
    <mergeCell ref="B5:C5"/>
    <mergeCell ref="A2:B2"/>
    <mergeCell ref="B3:C3"/>
    <mergeCell ref="B4:C4"/>
    <mergeCell ref="B6:C6"/>
  </mergeCells>
  <conditionalFormatting sqref="C24:I28">
    <cfRule type="expression" priority="1" dxfId="0" stopIfTrue="1">
      <formula>ISERROR(C24)=TRUE</formula>
    </cfRule>
  </conditionalFormatting>
  <dataValidations count="1">
    <dataValidation allowBlank="1" showInputMessage="1" showErrorMessage="1" imeMode="off" sqref="E17:G17 F18:G18 G19 G12 E10:G10 F11:G11 G5 E3:G3 F4:G4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99" r:id="rId1"/>
  <headerFooter alignWithMargins="0">
    <oddFooter>&amp;C&amp;"ＭＳ 明朝,標準"－13－</oddFooter>
  </headerFooter>
  <colBreaks count="1" manualBreakCount="1">
    <brk id="16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18"/>
  <sheetViews>
    <sheetView zoomScale="70" zoomScaleNormal="70" zoomScalePageLayoutView="0" workbookViewId="0" topLeftCell="A5">
      <selection activeCell="A1" sqref="A1:L18"/>
    </sheetView>
  </sheetViews>
  <sheetFormatPr defaultColWidth="10.625" defaultRowHeight="30" customHeight="1"/>
  <cols>
    <col min="1" max="16384" width="12.875" style="1" customWidth="1"/>
  </cols>
  <sheetData>
    <row r="1" spans="1:16" ht="30" customHeight="1">
      <c r="A1" s="304" t="s">
        <v>12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75"/>
      <c r="N1" s="175"/>
      <c r="O1" s="175"/>
      <c r="P1" s="175"/>
    </row>
    <row r="2" spans="1:5" ht="30" customHeight="1" thickBot="1">
      <c r="A2" s="122" t="s">
        <v>4</v>
      </c>
      <c r="B2" s="306" t="s">
        <v>243</v>
      </c>
      <c r="C2" s="306"/>
      <c r="D2" s="288"/>
      <c r="E2" s="288"/>
    </row>
    <row r="3" spans="1:17" ht="37.5" customHeight="1">
      <c r="A3" s="391"/>
      <c r="B3" s="289" t="s">
        <v>38</v>
      </c>
      <c r="C3" s="290"/>
      <c r="D3" s="290"/>
      <c r="E3" s="290"/>
      <c r="F3" s="290"/>
      <c r="G3" s="294"/>
      <c r="H3" s="289" t="s">
        <v>39</v>
      </c>
      <c r="I3" s="290"/>
      <c r="J3" s="290"/>
      <c r="K3" s="290"/>
      <c r="L3" s="294"/>
      <c r="M3" s="125"/>
      <c r="N3" s="132"/>
      <c r="O3" s="132"/>
      <c r="P3" s="132"/>
      <c r="Q3" s="132"/>
    </row>
    <row r="4" spans="1:17" ht="37.5" customHeight="1" thickBot="1">
      <c r="A4" s="392"/>
      <c r="B4" s="226" t="s">
        <v>203</v>
      </c>
      <c r="C4" s="227" t="s">
        <v>204</v>
      </c>
      <c r="D4" s="227" t="s">
        <v>205</v>
      </c>
      <c r="E4" s="227" t="s">
        <v>206</v>
      </c>
      <c r="F4" s="229" t="s">
        <v>207</v>
      </c>
      <c r="G4" s="228" t="s">
        <v>208</v>
      </c>
      <c r="H4" s="226" t="s">
        <v>209</v>
      </c>
      <c r="I4" s="227" t="s">
        <v>210</v>
      </c>
      <c r="J4" s="227" t="s">
        <v>211</v>
      </c>
      <c r="K4" s="227" t="s">
        <v>212</v>
      </c>
      <c r="L4" s="228" t="s">
        <v>213</v>
      </c>
      <c r="M4" s="230"/>
      <c r="N4" s="138"/>
      <c r="O4" s="138"/>
      <c r="P4" s="138"/>
      <c r="Q4" s="138"/>
    </row>
    <row r="5" spans="1:17" ht="45.75" customHeight="1">
      <c r="A5" s="66">
        <v>1</v>
      </c>
      <c r="B5" s="114" t="e">
        <f>'男DEF'!C25</f>
        <v>#N/A</v>
      </c>
      <c r="C5" s="115" t="e">
        <f>'男DEF'!D25</f>
        <v>#N/A</v>
      </c>
      <c r="D5" s="115" t="e">
        <f>'男DEF'!E25</f>
        <v>#N/A</v>
      </c>
      <c r="E5" s="115" t="e">
        <f>'男DEF'!F25</f>
        <v>#N/A</v>
      </c>
      <c r="F5" s="118" t="e">
        <f>'男DEF'!G25</f>
        <v>#N/A</v>
      </c>
      <c r="G5" s="116" t="e">
        <f>'男DEF'!H25</f>
        <v>#N/A</v>
      </c>
      <c r="H5" s="114" t="e">
        <f>'男JK'!C25</f>
        <v>#N/A</v>
      </c>
      <c r="I5" s="115" t="e">
        <f>'男JK'!D25</f>
        <v>#N/A</v>
      </c>
      <c r="J5" s="115" t="e">
        <f>'男JK'!E25</f>
        <v>#N/A</v>
      </c>
      <c r="K5" s="115" t="e">
        <f>'男JK'!F25</f>
        <v>#N/A</v>
      </c>
      <c r="L5" s="116" t="e">
        <f>'男JK'!G25</f>
        <v>#N/A</v>
      </c>
      <c r="M5" s="134"/>
      <c r="N5" s="134"/>
      <c r="O5" s="134"/>
      <c r="P5" s="134"/>
      <c r="Q5" s="134"/>
    </row>
    <row r="6" spans="1:17" ht="45.75" customHeight="1">
      <c r="A6" s="23">
        <v>2</v>
      </c>
      <c r="B6" s="108" t="e">
        <f>'男DEF'!C26</f>
        <v>#N/A</v>
      </c>
      <c r="C6" s="109" t="e">
        <f>'男DEF'!D26</f>
        <v>#N/A</v>
      </c>
      <c r="D6" s="109" t="e">
        <f>'男DEF'!E26</f>
        <v>#N/A</v>
      </c>
      <c r="E6" s="109" t="e">
        <f>'男DEF'!F26</f>
        <v>#N/A</v>
      </c>
      <c r="F6" s="117" t="e">
        <f>'男DEF'!G26</f>
        <v>#N/A</v>
      </c>
      <c r="G6" s="110" t="e">
        <f>'男DEF'!H26</f>
        <v>#N/A</v>
      </c>
      <c r="H6" s="108" t="e">
        <f>'男JK'!C26</f>
        <v>#N/A</v>
      </c>
      <c r="I6" s="109" t="e">
        <f>'男JK'!D26</f>
        <v>#N/A</v>
      </c>
      <c r="J6" s="109" t="e">
        <f>'男JK'!E26</f>
        <v>#N/A</v>
      </c>
      <c r="K6" s="109" t="e">
        <f>'男JK'!F26</f>
        <v>#N/A</v>
      </c>
      <c r="L6" s="110" t="e">
        <f>'男JK'!G26</f>
        <v>#N/A</v>
      </c>
      <c r="M6" s="134"/>
      <c r="N6" s="134"/>
      <c r="O6" s="134"/>
      <c r="P6" s="134"/>
      <c r="Q6" s="134"/>
    </row>
    <row r="7" spans="1:17" ht="45.75" customHeight="1">
      <c r="A7" s="23">
        <v>3</v>
      </c>
      <c r="B7" s="108" t="e">
        <f>'男DEF'!C27</f>
        <v>#N/A</v>
      </c>
      <c r="C7" s="109" t="e">
        <f>'男DEF'!D27</f>
        <v>#N/A</v>
      </c>
      <c r="D7" s="109" t="e">
        <f>'男DEF'!E27</f>
        <v>#N/A</v>
      </c>
      <c r="E7" s="109" t="e">
        <f>'男DEF'!F27</f>
        <v>#N/A</v>
      </c>
      <c r="F7" s="117" t="e">
        <f>'男DEF'!G27</f>
        <v>#N/A</v>
      </c>
      <c r="G7" s="110" t="e">
        <f>'男DEF'!H27</f>
        <v>#N/A</v>
      </c>
      <c r="H7" s="108" t="e">
        <f>'男JK'!C27</f>
        <v>#N/A</v>
      </c>
      <c r="I7" s="109" t="e">
        <f>'男JK'!D27</f>
        <v>#N/A</v>
      </c>
      <c r="J7" s="109" t="e">
        <f>'男JK'!E27</f>
        <v>#N/A</v>
      </c>
      <c r="K7" s="109" t="e">
        <f>'男JK'!F27</f>
        <v>#N/A</v>
      </c>
      <c r="L7" s="110" t="e">
        <f>'男JK'!G27</f>
        <v>#N/A</v>
      </c>
      <c r="M7" s="134"/>
      <c r="N7" s="134"/>
      <c r="O7" s="134"/>
      <c r="P7" s="134"/>
      <c r="Q7" s="134"/>
    </row>
    <row r="8" spans="1:17" ht="45.75" customHeight="1">
      <c r="A8" s="23">
        <v>4</v>
      </c>
      <c r="B8" s="108" t="e">
        <f>'男DEF'!C28</f>
        <v>#N/A</v>
      </c>
      <c r="C8" s="109" t="e">
        <f>'男DEF'!D28</f>
        <v>#N/A</v>
      </c>
      <c r="D8" s="109" t="e">
        <f>'男DEF'!E28</f>
        <v>#N/A</v>
      </c>
      <c r="E8" s="109" t="e">
        <f>'男DEF'!F28</f>
        <v>#N/A</v>
      </c>
      <c r="F8" s="193" t="e">
        <f>'男DEF'!G28</f>
        <v>#N/A</v>
      </c>
      <c r="G8" s="111" t="e">
        <f>'男DEF'!H28</f>
        <v>#N/A</v>
      </c>
      <c r="H8" s="108" t="e">
        <f>'男JK'!C28</f>
        <v>#N/A</v>
      </c>
      <c r="I8" s="109" t="e">
        <f>'男JK'!D28</f>
        <v>#N/A</v>
      </c>
      <c r="J8" s="109" t="e">
        <f>'男JK'!E28</f>
        <v>#N/A</v>
      </c>
      <c r="K8" s="109" t="e">
        <f>'男JK'!F28</f>
        <v>#N/A</v>
      </c>
      <c r="L8" s="111" t="e">
        <f>'男JK'!G28</f>
        <v>#N/A</v>
      </c>
      <c r="M8" s="134"/>
      <c r="N8" s="134"/>
      <c r="O8" s="134"/>
      <c r="P8" s="134"/>
      <c r="Q8" s="134"/>
    </row>
    <row r="9" spans="1:17" ht="45.75" customHeight="1" thickBot="1">
      <c r="A9" s="24">
        <v>5</v>
      </c>
      <c r="B9" s="119" t="e">
        <f>'男DEF'!C29</f>
        <v>#N/A</v>
      </c>
      <c r="C9" s="112" t="e">
        <f>'男DEF'!D29</f>
        <v>#N/A</v>
      </c>
      <c r="D9" s="112" t="e">
        <f>'男DEF'!E29</f>
        <v>#N/A</v>
      </c>
      <c r="E9" s="131" t="e">
        <f>'男DEF'!F29</f>
        <v>#N/A</v>
      </c>
      <c r="F9" s="131" t="e">
        <f>'男DEF'!G29</f>
        <v>#N/A</v>
      </c>
      <c r="G9" s="251" t="e">
        <f>'男DEF'!H29</f>
        <v>#N/A</v>
      </c>
      <c r="H9" s="119" t="e">
        <f>'男JK'!C29</f>
        <v>#N/A</v>
      </c>
      <c r="I9" s="112" t="e">
        <f>'男JK'!D29</f>
        <v>#N/A</v>
      </c>
      <c r="J9" s="112" t="e">
        <f>'男JK'!E29</f>
        <v>#N/A</v>
      </c>
      <c r="K9" s="131" t="e">
        <f>'男JK'!F29</f>
        <v>#N/A</v>
      </c>
      <c r="L9" s="251" t="e">
        <f>'男JK'!G29</f>
        <v>#N/A</v>
      </c>
      <c r="M9" s="134"/>
      <c r="N9" s="134"/>
      <c r="O9" s="134"/>
      <c r="P9" s="134"/>
      <c r="Q9" s="134"/>
    </row>
    <row r="10" spans="1:16" s="137" customFormat="1" ht="45.75" customHeight="1">
      <c r="A10" s="136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</row>
    <row r="11" spans="1:5" ht="30" customHeight="1" thickBot="1">
      <c r="A11" s="122" t="s">
        <v>5</v>
      </c>
      <c r="B11" s="306" t="s">
        <v>236</v>
      </c>
      <c r="C11" s="306"/>
      <c r="D11" s="288" t="s">
        <v>235</v>
      </c>
      <c r="E11" s="288"/>
    </row>
    <row r="12" spans="1:15" ht="37.5" customHeight="1">
      <c r="A12" s="391"/>
      <c r="B12" s="289" t="s">
        <v>38</v>
      </c>
      <c r="C12" s="290"/>
      <c r="D12" s="290"/>
      <c r="E12" s="290"/>
      <c r="F12" s="290"/>
      <c r="G12" s="388" t="s">
        <v>39</v>
      </c>
      <c r="H12" s="389"/>
      <c r="I12" s="389"/>
      <c r="J12" s="389"/>
      <c r="K12" s="390"/>
      <c r="L12" s="132"/>
      <c r="M12" s="132"/>
      <c r="N12" s="132"/>
      <c r="O12" s="132"/>
    </row>
    <row r="13" spans="1:15" ht="37.5" customHeight="1" thickBot="1">
      <c r="A13" s="392"/>
      <c r="B13" s="226" t="s">
        <v>203</v>
      </c>
      <c r="C13" s="227" t="s">
        <v>204</v>
      </c>
      <c r="D13" s="227" t="s">
        <v>205</v>
      </c>
      <c r="E13" s="227" t="s">
        <v>206</v>
      </c>
      <c r="F13" s="229" t="s">
        <v>207</v>
      </c>
      <c r="G13" s="226" t="s">
        <v>208</v>
      </c>
      <c r="H13" s="227" t="s">
        <v>209</v>
      </c>
      <c r="I13" s="227" t="s">
        <v>210</v>
      </c>
      <c r="J13" s="227" t="s">
        <v>211</v>
      </c>
      <c r="K13" s="228" t="s">
        <v>212</v>
      </c>
      <c r="L13" s="138"/>
      <c r="M13" s="138"/>
      <c r="N13" s="138"/>
      <c r="O13" s="138"/>
    </row>
    <row r="14" spans="1:15" ht="45.75" customHeight="1">
      <c r="A14" s="66">
        <v>1</v>
      </c>
      <c r="B14" s="114" t="e">
        <f>'女DE'!C24</f>
        <v>#N/A</v>
      </c>
      <c r="C14" s="115" t="e">
        <f>'女DE'!D24</f>
        <v>#N/A</v>
      </c>
      <c r="D14" s="115" t="e">
        <f>'女DE'!E24</f>
        <v>#N/A</v>
      </c>
      <c r="E14" s="115" t="e">
        <f>'女DE'!F24</f>
        <v>#N/A</v>
      </c>
      <c r="F14" s="118" t="e">
        <f>'女DE'!G24</f>
        <v>#N/A</v>
      </c>
      <c r="G14" s="114" t="e">
        <f>'女IJ'!C24</f>
        <v>#N/A</v>
      </c>
      <c r="H14" s="115" t="e">
        <f>'女IJ'!D24</f>
        <v>#N/A</v>
      </c>
      <c r="I14" s="115" t="e">
        <f>'女IJ'!E24</f>
        <v>#N/A</v>
      </c>
      <c r="J14" s="115" t="e">
        <f>'女IJ'!F24</f>
        <v>#N/A</v>
      </c>
      <c r="K14" s="116" t="e">
        <f>'女IJ'!G24</f>
        <v>#N/A</v>
      </c>
      <c r="L14" s="134"/>
      <c r="M14" s="134"/>
      <c r="N14" s="134"/>
      <c r="O14" s="134"/>
    </row>
    <row r="15" spans="1:15" ht="45.75" customHeight="1">
      <c r="A15" s="23">
        <v>2</v>
      </c>
      <c r="B15" s="108" t="e">
        <f>'女DE'!C25</f>
        <v>#N/A</v>
      </c>
      <c r="C15" s="109" t="e">
        <f>'女DE'!D25</f>
        <v>#N/A</v>
      </c>
      <c r="D15" s="109" t="e">
        <f>'女DE'!E25</f>
        <v>#N/A</v>
      </c>
      <c r="E15" s="109" t="e">
        <f>'女DE'!F25</f>
        <v>#N/A</v>
      </c>
      <c r="F15" s="117" t="e">
        <f>'女DE'!G25</f>
        <v>#N/A</v>
      </c>
      <c r="G15" s="108" t="e">
        <f>'女IJ'!C25</f>
        <v>#N/A</v>
      </c>
      <c r="H15" s="109" t="e">
        <f>'女IJ'!D25</f>
        <v>#N/A</v>
      </c>
      <c r="I15" s="109" t="e">
        <f>'女IJ'!E25</f>
        <v>#N/A</v>
      </c>
      <c r="J15" s="109" t="e">
        <f>'女IJ'!F25</f>
        <v>#N/A</v>
      </c>
      <c r="K15" s="110" t="e">
        <f>'女IJ'!G25</f>
        <v>#N/A</v>
      </c>
      <c r="L15" s="134"/>
      <c r="M15" s="134"/>
      <c r="N15" s="134"/>
      <c r="O15" s="134"/>
    </row>
    <row r="16" spans="1:15" ht="45.75" customHeight="1">
      <c r="A16" s="23">
        <v>3</v>
      </c>
      <c r="B16" s="108" t="e">
        <f>'女DE'!C26</f>
        <v>#N/A</v>
      </c>
      <c r="C16" s="109" t="e">
        <f>'女DE'!D26</f>
        <v>#N/A</v>
      </c>
      <c r="D16" s="109" t="e">
        <f>'女DE'!E26</f>
        <v>#N/A</v>
      </c>
      <c r="E16" s="109" t="e">
        <f>'女DE'!F26</f>
        <v>#N/A</v>
      </c>
      <c r="F16" s="117" t="e">
        <f>'女DE'!G26</f>
        <v>#N/A</v>
      </c>
      <c r="G16" s="108" t="e">
        <f>'女IJ'!C26</f>
        <v>#N/A</v>
      </c>
      <c r="H16" s="109" t="e">
        <f>'女IJ'!D26</f>
        <v>#N/A</v>
      </c>
      <c r="I16" s="109" t="e">
        <f>'女IJ'!E26</f>
        <v>#N/A</v>
      </c>
      <c r="J16" s="109" t="e">
        <f>'女IJ'!F26</f>
        <v>#N/A</v>
      </c>
      <c r="K16" s="110" t="e">
        <f>'女IJ'!G26</f>
        <v>#N/A</v>
      </c>
      <c r="L16" s="134"/>
      <c r="M16" s="134"/>
      <c r="N16" s="134"/>
      <c r="O16" s="134"/>
    </row>
    <row r="17" spans="1:15" ht="45.75" customHeight="1" thickBot="1">
      <c r="A17" s="23">
        <v>4</v>
      </c>
      <c r="B17" s="108" t="e">
        <f>'女DE'!C27</f>
        <v>#N/A</v>
      </c>
      <c r="C17" s="109" t="e">
        <f>'女DE'!D27</f>
        <v>#N/A</v>
      </c>
      <c r="D17" s="109" t="e">
        <f>'女DE'!E27</f>
        <v>#N/A</v>
      </c>
      <c r="E17" s="203" t="e">
        <f>'女DE'!F27</f>
        <v>#N/A</v>
      </c>
      <c r="F17" s="193" t="e">
        <f>'女DE'!G27</f>
        <v>#N/A</v>
      </c>
      <c r="G17" s="204" t="e">
        <f>'女IJ'!C27</f>
        <v>#N/A</v>
      </c>
      <c r="H17" s="203" t="e">
        <f>'女IJ'!D27</f>
        <v>#N/A</v>
      </c>
      <c r="I17" s="203" t="e">
        <f>'女IJ'!E27</f>
        <v>#N/A</v>
      </c>
      <c r="J17" s="203" t="e">
        <f>'女IJ'!F27</f>
        <v>#N/A</v>
      </c>
      <c r="K17" s="111" t="e">
        <f>'女IJ'!G27</f>
        <v>#N/A</v>
      </c>
      <c r="L17" s="134"/>
      <c r="M17" s="134"/>
      <c r="N17" s="134"/>
      <c r="O17" s="134"/>
    </row>
    <row r="18" spans="1:15" ht="45.75" customHeight="1" thickBot="1">
      <c r="A18" s="24">
        <v>5</v>
      </c>
      <c r="B18" s="119" t="e">
        <f>'女DE'!C28</f>
        <v>#N/A</v>
      </c>
      <c r="C18" s="112" t="e">
        <f>'女DE'!D28</f>
        <v>#N/A</v>
      </c>
      <c r="D18" s="131" t="e">
        <f>'女DE'!E28</f>
        <v>#N/A</v>
      </c>
      <c r="E18" s="135"/>
      <c r="F18" s="194"/>
      <c r="G18" s="119" t="e">
        <f>'女IJ'!C28</f>
        <v>#N/A</v>
      </c>
      <c r="H18" s="112" t="e">
        <f>'女IJ'!D28</f>
        <v>#N/A</v>
      </c>
      <c r="I18" s="112" t="e">
        <f>'女IJ'!E28</f>
        <v>#N/A</v>
      </c>
      <c r="J18" s="135"/>
      <c r="K18" s="194"/>
      <c r="L18" s="134"/>
      <c r="M18" s="134"/>
      <c r="N18" s="134"/>
      <c r="O18" s="134"/>
    </row>
  </sheetData>
  <sheetProtection/>
  <mergeCells count="11">
    <mergeCell ref="B11:C11"/>
    <mergeCell ref="B12:F12"/>
    <mergeCell ref="D2:E2"/>
    <mergeCell ref="H3:L3"/>
    <mergeCell ref="A1:L1"/>
    <mergeCell ref="G12:K12"/>
    <mergeCell ref="D11:E11"/>
    <mergeCell ref="B3:G3"/>
    <mergeCell ref="A12:A13"/>
    <mergeCell ref="A3:A4"/>
    <mergeCell ref="B2:C2"/>
  </mergeCells>
  <conditionalFormatting sqref="Q5:Q9 B14:O18 B5:P10">
    <cfRule type="expression" priority="1" dxfId="0" stopIfTrue="1">
      <formula>ISERROR(B5)=TRUE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B3:CJ92"/>
  <sheetViews>
    <sheetView view="pageBreakPreview" zoomScale="60" zoomScaleNormal="55" workbookViewId="0" topLeftCell="A1">
      <selection activeCell="CD21" sqref="CD21"/>
    </sheetView>
  </sheetViews>
  <sheetFormatPr defaultColWidth="2.25390625" defaultRowHeight="13.5" customHeight="1"/>
  <cols>
    <col min="1" max="16384" width="2.25390625" style="39" customWidth="1"/>
  </cols>
  <sheetData>
    <row r="3" spans="2:20" ht="13.5" customHeight="1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20" ht="13.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2:20" ht="13.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ht="13.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2:20" ht="13.5" customHeight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2:20" ht="13.5" customHeight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2:54" ht="13.5" customHeight="1">
      <c r="B9" s="323" t="s">
        <v>168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30" t="s">
        <v>169</v>
      </c>
      <c r="Q9" s="330"/>
      <c r="R9" s="330"/>
      <c r="S9" s="330"/>
      <c r="T9" s="330"/>
      <c r="U9" s="40"/>
      <c r="V9" s="40"/>
      <c r="W9" s="40"/>
      <c r="X9" s="40"/>
      <c r="Y9" s="40"/>
      <c r="Z9" s="40"/>
      <c r="AA9" s="40"/>
      <c r="AB9" s="40"/>
      <c r="BA9" s="41"/>
      <c r="BB9" s="41"/>
    </row>
    <row r="10" spans="2:54" ht="13.5" customHeight="1"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30"/>
      <c r="Q10" s="330"/>
      <c r="R10" s="330"/>
      <c r="S10" s="330"/>
      <c r="T10" s="330"/>
      <c r="U10" s="40"/>
      <c r="V10" s="40"/>
      <c r="W10" s="40"/>
      <c r="X10" s="40"/>
      <c r="Y10" s="40"/>
      <c r="Z10" s="40"/>
      <c r="AA10" s="40"/>
      <c r="AB10" s="40"/>
      <c r="BA10" s="41"/>
      <c r="BB10" s="41"/>
    </row>
    <row r="11" spans="2:54" ht="13.5" customHeight="1"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30"/>
      <c r="Q11" s="330"/>
      <c r="R11" s="330"/>
      <c r="S11" s="330"/>
      <c r="T11" s="330"/>
      <c r="U11" s="40"/>
      <c r="V11" s="40"/>
      <c r="W11" s="40"/>
      <c r="X11" s="40"/>
      <c r="Y11" s="40"/>
      <c r="Z11" s="40"/>
      <c r="AA11" s="40"/>
      <c r="AB11" s="40"/>
      <c r="BA11" s="41"/>
      <c r="BB11" s="41"/>
    </row>
    <row r="12" spans="2:61" ht="13.5" customHeight="1" thickBot="1">
      <c r="B12" s="46"/>
      <c r="C12" s="46"/>
      <c r="D12" s="46"/>
      <c r="E12" s="46"/>
      <c r="F12" s="46"/>
      <c r="G12" s="46"/>
      <c r="H12" s="46"/>
      <c r="I12" s="157"/>
      <c r="J12" s="157"/>
      <c r="K12" s="157"/>
      <c r="L12" s="157"/>
      <c r="M12" s="157"/>
      <c r="N12" s="157"/>
      <c r="O12" s="157"/>
      <c r="P12" s="157"/>
      <c r="Q12" s="157"/>
      <c r="R12" s="47"/>
      <c r="S12" s="47"/>
      <c r="T12" s="47"/>
      <c r="U12" s="47"/>
      <c r="V12" s="47"/>
      <c r="W12" s="45"/>
      <c r="X12" s="45"/>
      <c r="Y12" s="45"/>
      <c r="Z12" s="45"/>
      <c r="AA12" s="40"/>
      <c r="AB12" s="40"/>
      <c r="AC12" s="40"/>
      <c r="AD12" s="40"/>
      <c r="AE12" s="40"/>
      <c r="AF12" s="40"/>
      <c r="AG12" s="40"/>
      <c r="AH12" s="40"/>
      <c r="AI12" s="40"/>
      <c r="BH12" s="41"/>
      <c r="BI12" s="41"/>
    </row>
    <row r="13" spans="2:58" ht="13.5" customHeight="1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53"/>
      <c r="S13" s="53"/>
      <c r="T13" s="53"/>
      <c r="U13" s="53"/>
      <c r="V13" s="53"/>
      <c r="W13" s="53"/>
      <c r="X13" s="53"/>
      <c r="Y13" s="53"/>
      <c r="Z13" s="53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4"/>
    </row>
    <row r="14" spans="2:58" ht="13.5" customHeight="1" thickBot="1">
      <c r="B14" s="6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42"/>
      <c r="S14" s="42"/>
      <c r="T14" s="62"/>
      <c r="U14" s="62"/>
      <c r="V14" s="62"/>
      <c r="W14" s="62"/>
      <c r="X14" s="62"/>
      <c r="Y14" s="62"/>
      <c r="Z14" s="62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3"/>
      <c r="AP14" s="43"/>
      <c r="AQ14" s="43"/>
      <c r="AR14" s="43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56"/>
    </row>
    <row r="15" spans="2:58" ht="13.5" customHeight="1">
      <c r="B15" s="65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42"/>
      <c r="S15" s="42"/>
      <c r="T15" s="324" t="s">
        <v>14</v>
      </c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6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56"/>
    </row>
    <row r="16" spans="2:69" ht="13.5" customHeight="1" thickBot="1">
      <c r="B16" s="65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42"/>
      <c r="S16" s="42"/>
      <c r="T16" s="327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  <c r="AN16" s="329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56"/>
      <c r="BO16" s="85"/>
      <c r="BP16" s="85"/>
      <c r="BQ16" s="85"/>
    </row>
    <row r="17" spans="2:69" s="46" customFormat="1" ht="13.5" customHeight="1"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7"/>
      <c r="BO17" s="85"/>
      <c r="BP17" s="85"/>
      <c r="BQ17" s="85"/>
    </row>
    <row r="18" spans="2:69" s="46" customFormat="1" ht="13.5" customHeight="1" thickBot="1">
      <c r="B18" s="65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60"/>
      <c r="BO18" s="85"/>
      <c r="BP18" s="85"/>
      <c r="BQ18" s="85"/>
    </row>
    <row r="19" spans="2:69" ht="13.5" customHeight="1">
      <c r="B19" s="65"/>
      <c r="C19" s="57"/>
      <c r="D19" s="57"/>
      <c r="E19" s="57"/>
      <c r="F19" s="57"/>
      <c r="G19" s="316">
        <v>1</v>
      </c>
      <c r="H19" s="317"/>
      <c r="I19" s="317"/>
      <c r="J19" s="317"/>
      <c r="K19" s="317"/>
      <c r="L19" s="317"/>
      <c r="M19" s="318"/>
      <c r="N19" s="57"/>
      <c r="O19" s="286" t="s">
        <v>17</v>
      </c>
      <c r="P19" s="282"/>
      <c r="Q19" s="283"/>
      <c r="R19" s="89"/>
      <c r="S19" s="51"/>
      <c r="T19" s="51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309">
        <v>24</v>
      </c>
      <c r="AR19" s="310"/>
      <c r="AS19" s="310"/>
      <c r="AT19" s="310"/>
      <c r="AU19" s="310"/>
      <c r="AV19" s="310"/>
      <c r="AW19" s="311"/>
      <c r="AX19" s="42"/>
      <c r="AY19" s="286" t="s">
        <v>27</v>
      </c>
      <c r="AZ19" s="282"/>
      <c r="BA19" s="283"/>
      <c r="BB19" s="89"/>
      <c r="BC19" s="51"/>
      <c r="BD19" s="51"/>
      <c r="BE19" s="42"/>
      <c r="BF19" s="56"/>
      <c r="BO19" s="85"/>
      <c r="BP19" s="85"/>
      <c r="BQ19" s="85"/>
    </row>
    <row r="20" spans="2:68" ht="13.5" customHeight="1" thickBot="1">
      <c r="B20" s="65"/>
      <c r="C20" s="57"/>
      <c r="D20" s="57"/>
      <c r="E20" s="57"/>
      <c r="F20" s="57"/>
      <c r="G20" s="319"/>
      <c r="H20" s="320"/>
      <c r="I20" s="320"/>
      <c r="J20" s="320"/>
      <c r="K20" s="320"/>
      <c r="L20" s="320"/>
      <c r="M20" s="321"/>
      <c r="N20" s="57"/>
      <c r="O20" s="284"/>
      <c r="P20" s="280"/>
      <c r="Q20" s="281"/>
      <c r="R20" s="89"/>
      <c r="S20" s="51"/>
      <c r="T20" s="5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312"/>
      <c r="AR20" s="287"/>
      <c r="AS20" s="287"/>
      <c r="AT20" s="287"/>
      <c r="AU20" s="287"/>
      <c r="AV20" s="287"/>
      <c r="AW20" s="285"/>
      <c r="AX20" s="42"/>
      <c r="AY20" s="284"/>
      <c r="AZ20" s="280"/>
      <c r="BA20" s="281"/>
      <c r="BB20" s="89"/>
      <c r="BC20" s="51"/>
      <c r="BD20" s="51"/>
      <c r="BE20" s="44"/>
      <c r="BF20" s="59"/>
      <c r="BO20" s="85"/>
      <c r="BP20" s="85"/>
    </row>
    <row r="21" spans="2:68" ht="13.5" customHeight="1" thickBot="1">
      <c r="B21" s="65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284"/>
      <c r="P21" s="280"/>
      <c r="Q21" s="281"/>
      <c r="R21" s="89"/>
      <c r="S21" s="51"/>
      <c r="T21" s="51"/>
      <c r="U21" s="42"/>
      <c r="V21" s="42"/>
      <c r="W21" s="42"/>
      <c r="X21" s="42"/>
      <c r="Y21" s="309">
        <v>13</v>
      </c>
      <c r="Z21" s="310"/>
      <c r="AA21" s="310"/>
      <c r="AB21" s="310"/>
      <c r="AC21" s="310"/>
      <c r="AD21" s="310"/>
      <c r="AE21" s="311"/>
      <c r="AF21" s="42"/>
      <c r="AG21" s="286" t="s">
        <v>21</v>
      </c>
      <c r="AH21" s="282"/>
      <c r="AI21" s="283"/>
      <c r="AJ21" s="57"/>
      <c r="AK21" s="57"/>
      <c r="AL21" s="57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284"/>
      <c r="AZ21" s="280"/>
      <c r="BA21" s="281"/>
      <c r="BB21" s="89"/>
      <c r="BC21" s="51"/>
      <c r="BD21" s="51"/>
      <c r="BE21" s="44"/>
      <c r="BF21" s="59"/>
      <c r="BO21" s="85"/>
      <c r="BP21" s="85"/>
    </row>
    <row r="22" spans="2:68" ht="13.5" customHeight="1" thickBot="1">
      <c r="B22" s="65"/>
      <c r="C22" s="57"/>
      <c r="D22" s="57"/>
      <c r="E22" s="57"/>
      <c r="F22" s="57"/>
      <c r="G22" s="316">
        <v>2</v>
      </c>
      <c r="H22" s="317"/>
      <c r="I22" s="317"/>
      <c r="J22" s="317"/>
      <c r="K22" s="317"/>
      <c r="L22" s="317"/>
      <c r="M22" s="318"/>
      <c r="N22" s="57"/>
      <c r="O22" s="284"/>
      <c r="P22" s="280"/>
      <c r="Q22" s="281"/>
      <c r="R22" s="89"/>
      <c r="S22" s="51"/>
      <c r="T22" s="51"/>
      <c r="U22" s="43"/>
      <c r="V22" s="43"/>
      <c r="W22" s="42"/>
      <c r="X22" s="42"/>
      <c r="Y22" s="312"/>
      <c r="Z22" s="287"/>
      <c r="AA22" s="287"/>
      <c r="AB22" s="287"/>
      <c r="AC22" s="287"/>
      <c r="AD22" s="287"/>
      <c r="AE22" s="285"/>
      <c r="AF22" s="42"/>
      <c r="AG22" s="284"/>
      <c r="AH22" s="280"/>
      <c r="AI22" s="281"/>
      <c r="AJ22" s="80"/>
      <c r="AK22" s="80"/>
      <c r="AL22" s="80"/>
      <c r="AN22" s="42"/>
      <c r="AO22" s="42"/>
      <c r="AP22" s="42"/>
      <c r="AQ22" s="309">
        <v>25</v>
      </c>
      <c r="AR22" s="310"/>
      <c r="AS22" s="310"/>
      <c r="AT22" s="310"/>
      <c r="AU22" s="310"/>
      <c r="AV22" s="310"/>
      <c r="AW22" s="311"/>
      <c r="AX22" s="42"/>
      <c r="AY22" s="284"/>
      <c r="AZ22" s="280"/>
      <c r="BA22" s="281"/>
      <c r="BB22" s="89"/>
      <c r="BC22" s="51"/>
      <c r="BD22" s="51"/>
      <c r="BE22" s="44"/>
      <c r="BF22" s="59"/>
      <c r="BO22" s="85"/>
      <c r="BP22" s="85"/>
    </row>
    <row r="23" spans="2:67" ht="13.5" customHeight="1" thickBot="1">
      <c r="B23" s="65"/>
      <c r="C23" s="57"/>
      <c r="D23" s="57"/>
      <c r="E23" s="57"/>
      <c r="F23" s="57"/>
      <c r="G23" s="319"/>
      <c r="H23" s="320"/>
      <c r="I23" s="320"/>
      <c r="J23" s="320"/>
      <c r="K23" s="320"/>
      <c r="L23" s="320"/>
      <c r="M23" s="321"/>
      <c r="N23" s="57"/>
      <c r="O23" s="313"/>
      <c r="P23" s="314"/>
      <c r="Q23" s="315"/>
      <c r="R23" s="89"/>
      <c r="S23" s="51"/>
      <c r="T23" s="51"/>
      <c r="U23" s="43"/>
      <c r="V23" s="43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284"/>
      <c r="AH23" s="280"/>
      <c r="AI23" s="281"/>
      <c r="AJ23" s="80"/>
      <c r="AK23" s="80"/>
      <c r="AL23" s="80"/>
      <c r="AN23" s="42"/>
      <c r="AO23" s="42"/>
      <c r="AP23" s="42"/>
      <c r="AQ23" s="312"/>
      <c r="AR23" s="287"/>
      <c r="AS23" s="287"/>
      <c r="AT23" s="287"/>
      <c r="AU23" s="287"/>
      <c r="AV23" s="287"/>
      <c r="AW23" s="285"/>
      <c r="AX23" s="42"/>
      <c r="AY23" s="313"/>
      <c r="AZ23" s="314"/>
      <c r="BA23" s="315"/>
      <c r="BB23" s="89"/>
      <c r="BC23" s="51"/>
      <c r="BD23" s="51"/>
      <c r="BE23" s="86"/>
      <c r="BF23" s="59"/>
      <c r="BG23" s="55"/>
      <c r="BH23" s="42"/>
      <c r="BO23" s="85"/>
    </row>
    <row r="24" spans="2:60" ht="13.5" customHeight="1" thickBot="1">
      <c r="B24" s="65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44"/>
      <c r="S24" s="42"/>
      <c r="T24" s="42"/>
      <c r="U24" s="42"/>
      <c r="V24" s="42"/>
      <c r="W24" s="42"/>
      <c r="X24" s="42"/>
      <c r="Y24" s="309">
        <v>14</v>
      </c>
      <c r="Z24" s="310"/>
      <c r="AA24" s="310"/>
      <c r="AB24" s="310"/>
      <c r="AC24" s="310"/>
      <c r="AD24" s="310"/>
      <c r="AE24" s="311"/>
      <c r="AF24" s="42"/>
      <c r="AG24" s="284"/>
      <c r="AH24" s="280"/>
      <c r="AI24" s="281"/>
      <c r="AJ24" s="80"/>
      <c r="AK24" s="80"/>
      <c r="AL24" s="80"/>
      <c r="AN24" s="58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57"/>
      <c r="BB24" s="51"/>
      <c r="BC24" s="51"/>
      <c r="BD24" s="51"/>
      <c r="BE24" s="86"/>
      <c r="BF24" s="59"/>
      <c r="BG24" s="55"/>
      <c r="BH24" s="42"/>
    </row>
    <row r="25" spans="2:60" ht="13.5" customHeight="1" thickBot="1">
      <c r="B25" s="65"/>
      <c r="C25" s="57"/>
      <c r="D25" s="57"/>
      <c r="E25" s="57"/>
      <c r="F25" s="57"/>
      <c r="G25" s="316">
        <v>3</v>
      </c>
      <c r="H25" s="317"/>
      <c r="I25" s="317"/>
      <c r="J25" s="317"/>
      <c r="K25" s="317"/>
      <c r="L25" s="317"/>
      <c r="M25" s="318"/>
      <c r="N25" s="57"/>
      <c r="O25" s="322" t="s">
        <v>16</v>
      </c>
      <c r="P25" s="322"/>
      <c r="Q25" s="322"/>
      <c r="R25" s="322"/>
      <c r="S25" s="322"/>
      <c r="T25" s="322"/>
      <c r="U25" s="58"/>
      <c r="V25" s="58"/>
      <c r="W25" s="42"/>
      <c r="X25" s="42"/>
      <c r="Y25" s="312"/>
      <c r="Z25" s="287"/>
      <c r="AA25" s="287"/>
      <c r="AB25" s="287"/>
      <c r="AC25" s="287"/>
      <c r="AD25" s="287"/>
      <c r="AE25" s="285"/>
      <c r="AF25" s="42"/>
      <c r="AG25" s="313"/>
      <c r="AH25" s="314"/>
      <c r="AI25" s="315"/>
      <c r="AJ25" s="44"/>
      <c r="AK25" s="44"/>
      <c r="AL25" s="44"/>
      <c r="AN25" s="58"/>
      <c r="AO25" s="42"/>
      <c r="AP25" s="42"/>
      <c r="AQ25" s="309">
        <v>26</v>
      </c>
      <c r="AR25" s="310"/>
      <c r="AS25" s="310"/>
      <c r="AT25" s="310"/>
      <c r="AU25" s="310"/>
      <c r="AV25" s="310"/>
      <c r="AW25" s="311"/>
      <c r="AX25" s="42"/>
      <c r="AY25" s="322" t="s">
        <v>16</v>
      </c>
      <c r="AZ25" s="322"/>
      <c r="BA25" s="322"/>
      <c r="BB25" s="322"/>
      <c r="BC25" s="322"/>
      <c r="BD25" s="322"/>
      <c r="BF25" s="59"/>
      <c r="BG25" s="55"/>
      <c r="BH25" s="42"/>
    </row>
    <row r="26" spans="2:60" ht="13.5" customHeight="1" thickBot="1">
      <c r="B26" s="65"/>
      <c r="C26" s="57"/>
      <c r="D26" s="57"/>
      <c r="E26" s="57"/>
      <c r="F26" s="57"/>
      <c r="G26" s="319"/>
      <c r="H26" s="320"/>
      <c r="I26" s="320"/>
      <c r="J26" s="320"/>
      <c r="K26" s="320"/>
      <c r="L26" s="320"/>
      <c r="M26" s="321"/>
      <c r="N26" s="57"/>
      <c r="O26" s="322"/>
      <c r="P26" s="322"/>
      <c r="Q26" s="322"/>
      <c r="R26" s="322"/>
      <c r="S26" s="322"/>
      <c r="T26" s="322"/>
      <c r="U26" s="58"/>
      <c r="V26" s="58"/>
      <c r="W26" s="58"/>
      <c r="X26" s="42"/>
      <c r="Y26" s="42"/>
      <c r="Z26" s="42"/>
      <c r="AA26" s="42"/>
      <c r="AB26" s="42"/>
      <c r="AC26" s="42"/>
      <c r="AD26" s="42"/>
      <c r="AE26" s="42"/>
      <c r="AF26" s="42"/>
      <c r="AJ26" s="57"/>
      <c r="AK26" s="57"/>
      <c r="AL26" s="57"/>
      <c r="AN26" s="42"/>
      <c r="AO26" s="42"/>
      <c r="AP26" s="42"/>
      <c r="AQ26" s="312"/>
      <c r="AR26" s="287"/>
      <c r="AS26" s="287"/>
      <c r="AT26" s="287"/>
      <c r="AU26" s="287"/>
      <c r="AV26" s="287"/>
      <c r="AW26" s="285"/>
      <c r="AX26" s="42"/>
      <c r="AY26" s="322"/>
      <c r="AZ26" s="322"/>
      <c r="BA26" s="322"/>
      <c r="BB26" s="322"/>
      <c r="BC26" s="322"/>
      <c r="BD26" s="322"/>
      <c r="BF26" s="44"/>
      <c r="BG26" s="55"/>
      <c r="BH26" s="42"/>
    </row>
    <row r="27" spans="2:60" ht="13.5" customHeight="1" thickBot="1">
      <c r="B27" s="65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R27" s="51"/>
      <c r="S27" s="51"/>
      <c r="T27" s="51"/>
      <c r="U27" s="58"/>
      <c r="V27" s="58"/>
      <c r="W27" s="58"/>
      <c r="X27" s="42"/>
      <c r="Y27" s="309">
        <v>15</v>
      </c>
      <c r="Z27" s="310"/>
      <c r="AA27" s="310"/>
      <c r="AB27" s="310"/>
      <c r="AC27" s="310"/>
      <c r="AD27" s="310"/>
      <c r="AE27" s="311"/>
      <c r="AF27" s="42"/>
      <c r="AG27" s="286" t="s">
        <v>23</v>
      </c>
      <c r="AH27" s="282"/>
      <c r="AI27" s="283"/>
      <c r="AJ27" s="57"/>
      <c r="AK27" s="57"/>
      <c r="AL27" s="57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BB27" s="42"/>
      <c r="BC27" s="42"/>
      <c r="BD27" s="42"/>
      <c r="BF27" s="44"/>
      <c r="BG27" s="55"/>
      <c r="BH27" s="42"/>
    </row>
    <row r="28" spans="2:80" ht="13.5" customHeight="1" thickBot="1">
      <c r="B28" s="65"/>
      <c r="C28" s="57"/>
      <c r="D28" s="57"/>
      <c r="E28" s="57"/>
      <c r="F28" s="57"/>
      <c r="G28" s="316">
        <v>4</v>
      </c>
      <c r="H28" s="317"/>
      <c r="I28" s="317"/>
      <c r="J28" s="317"/>
      <c r="K28" s="317"/>
      <c r="L28" s="317"/>
      <c r="M28" s="318"/>
      <c r="N28" s="57"/>
      <c r="O28" s="286" t="s">
        <v>19</v>
      </c>
      <c r="P28" s="282"/>
      <c r="Q28" s="283"/>
      <c r="R28" s="51"/>
      <c r="S28" s="51"/>
      <c r="T28" s="51"/>
      <c r="U28" s="58"/>
      <c r="V28" s="58"/>
      <c r="W28" s="58"/>
      <c r="X28" s="42"/>
      <c r="Y28" s="312"/>
      <c r="Z28" s="287"/>
      <c r="AA28" s="287"/>
      <c r="AB28" s="287"/>
      <c r="AC28" s="287"/>
      <c r="AD28" s="287"/>
      <c r="AE28" s="285"/>
      <c r="AF28" s="42"/>
      <c r="AG28" s="284"/>
      <c r="AH28" s="280"/>
      <c r="AI28" s="281"/>
      <c r="AJ28" s="80"/>
      <c r="AK28" s="80"/>
      <c r="AL28" s="80"/>
      <c r="AN28" s="58"/>
      <c r="AO28" s="58"/>
      <c r="AP28" s="42"/>
      <c r="AQ28" s="309">
        <v>27</v>
      </c>
      <c r="AR28" s="310"/>
      <c r="AS28" s="310"/>
      <c r="AT28" s="310"/>
      <c r="AU28" s="310"/>
      <c r="AV28" s="310"/>
      <c r="AW28" s="311"/>
      <c r="AX28" s="42"/>
      <c r="AY28" s="286" t="s">
        <v>28</v>
      </c>
      <c r="AZ28" s="282"/>
      <c r="BA28" s="283"/>
      <c r="BB28" s="89"/>
      <c r="BC28" s="51"/>
      <c r="BD28" s="51"/>
      <c r="BF28" s="44"/>
      <c r="BG28" s="55"/>
      <c r="BH28" s="42"/>
      <c r="BZ28" s="42"/>
      <c r="CA28" s="42"/>
      <c r="CB28" s="57"/>
    </row>
    <row r="29" spans="2:61" ht="13.5" customHeight="1" thickBot="1">
      <c r="B29" s="65"/>
      <c r="C29" s="57"/>
      <c r="D29" s="57"/>
      <c r="E29" s="57"/>
      <c r="F29" s="57"/>
      <c r="G29" s="319"/>
      <c r="H29" s="320"/>
      <c r="I29" s="320"/>
      <c r="J29" s="320"/>
      <c r="K29" s="320"/>
      <c r="L29" s="320"/>
      <c r="M29" s="321"/>
      <c r="N29" s="57"/>
      <c r="O29" s="284"/>
      <c r="P29" s="280"/>
      <c r="Q29" s="281"/>
      <c r="R29" s="51"/>
      <c r="S29" s="51"/>
      <c r="T29" s="5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284"/>
      <c r="AH29" s="280"/>
      <c r="AI29" s="281"/>
      <c r="AJ29" s="80"/>
      <c r="AK29" s="80"/>
      <c r="AL29" s="80"/>
      <c r="AN29" s="58"/>
      <c r="AO29" s="58"/>
      <c r="AP29" s="42"/>
      <c r="AQ29" s="312"/>
      <c r="AR29" s="287"/>
      <c r="AS29" s="287"/>
      <c r="AT29" s="287"/>
      <c r="AU29" s="287"/>
      <c r="AV29" s="287"/>
      <c r="AW29" s="285"/>
      <c r="AX29" s="42"/>
      <c r="AY29" s="284"/>
      <c r="AZ29" s="280"/>
      <c r="BA29" s="281"/>
      <c r="BB29" s="89"/>
      <c r="BC29" s="51"/>
      <c r="BD29" s="51"/>
      <c r="BF29" s="44"/>
      <c r="BG29" s="55"/>
      <c r="BH29" s="42"/>
      <c r="BI29" s="42"/>
    </row>
    <row r="30" spans="2:65" ht="13.5" customHeight="1" thickBot="1">
      <c r="B30" s="55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84"/>
      <c r="P30" s="280"/>
      <c r="Q30" s="281"/>
      <c r="R30" s="44"/>
      <c r="S30" s="42"/>
      <c r="T30" s="42"/>
      <c r="U30" s="42"/>
      <c r="V30" s="42"/>
      <c r="W30" s="42"/>
      <c r="X30" s="42"/>
      <c r="Y30" s="309">
        <v>16</v>
      </c>
      <c r="Z30" s="310"/>
      <c r="AA30" s="310"/>
      <c r="AB30" s="310"/>
      <c r="AC30" s="310"/>
      <c r="AD30" s="310"/>
      <c r="AE30" s="311"/>
      <c r="AF30" s="42"/>
      <c r="AG30" s="284"/>
      <c r="AH30" s="280"/>
      <c r="AI30" s="281"/>
      <c r="AJ30" s="80"/>
      <c r="AK30" s="80"/>
      <c r="AL30" s="80"/>
      <c r="AN30" s="58"/>
      <c r="AO30" s="58"/>
      <c r="AP30" s="42"/>
      <c r="AQ30" s="42"/>
      <c r="AR30" s="42"/>
      <c r="AS30" s="42"/>
      <c r="AT30" s="42"/>
      <c r="AU30" s="42"/>
      <c r="AV30" s="42"/>
      <c r="AW30" s="42"/>
      <c r="AX30" s="42"/>
      <c r="AY30" s="284"/>
      <c r="AZ30" s="280"/>
      <c r="BA30" s="281"/>
      <c r="BB30" s="51"/>
      <c r="BC30" s="51"/>
      <c r="BD30" s="51"/>
      <c r="BF30" s="57"/>
      <c r="BG30" s="55"/>
      <c r="BH30" s="42"/>
      <c r="BI30" s="87"/>
      <c r="BJ30" s="87"/>
      <c r="BK30" s="87"/>
      <c r="BL30" s="42"/>
      <c r="BM30" s="42"/>
    </row>
    <row r="31" spans="2:65" ht="13.5" customHeight="1" thickBot="1">
      <c r="B31" s="55"/>
      <c r="C31" s="42"/>
      <c r="D31" s="42"/>
      <c r="E31" s="42"/>
      <c r="F31" s="42"/>
      <c r="G31" s="309">
        <v>5</v>
      </c>
      <c r="H31" s="310"/>
      <c r="I31" s="310"/>
      <c r="J31" s="310"/>
      <c r="K31" s="310"/>
      <c r="L31" s="310"/>
      <c r="M31" s="311"/>
      <c r="N31" s="42"/>
      <c r="O31" s="284"/>
      <c r="P31" s="280"/>
      <c r="Q31" s="281"/>
      <c r="R31" s="51"/>
      <c r="S31" s="51"/>
      <c r="T31" s="51"/>
      <c r="U31" s="43"/>
      <c r="V31" s="43"/>
      <c r="W31" s="42"/>
      <c r="X31" s="42"/>
      <c r="Y31" s="312"/>
      <c r="Z31" s="287"/>
      <c r="AA31" s="287"/>
      <c r="AB31" s="287"/>
      <c r="AC31" s="287"/>
      <c r="AD31" s="287"/>
      <c r="AE31" s="285"/>
      <c r="AF31" s="42"/>
      <c r="AG31" s="313"/>
      <c r="AH31" s="314"/>
      <c r="AI31" s="315"/>
      <c r="AJ31" s="44"/>
      <c r="AK31" s="44"/>
      <c r="AL31" s="44"/>
      <c r="AN31" s="42"/>
      <c r="AO31" s="42"/>
      <c r="AP31" s="42"/>
      <c r="AQ31" s="309">
        <v>28</v>
      </c>
      <c r="AR31" s="310"/>
      <c r="AS31" s="310"/>
      <c r="AT31" s="310"/>
      <c r="AU31" s="310"/>
      <c r="AV31" s="310"/>
      <c r="AW31" s="311"/>
      <c r="AX31" s="42"/>
      <c r="AY31" s="284"/>
      <c r="AZ31" s="280"/>
      <c r="BA31" s="281"/>
      <c r="BF31" s="42"/>
      <c r="BG31" s="55"/>
      <c r="BH31" s="42"/>
      <c r="BI31" s="87"/>
      <c r="BJ31" s="87"/>
      <c r="BK31" s="87"/>
      <c r="BL31" s="42"/>
      <c r="BM31" s="42"/>
    </row>
    <row r="32" spans="2:70" ht="13.5" customHeight="1" thickBot="1">
      <c r="B32" s="55"/>
      <c r="C32" s="42"/>
      <c r="D32" s="42"/>
      <c r="E32" s="42"/>
      <c r="F32" s="42"/>
      <c r="G32" s="312"/>
      <c r="H32" s="287"/>
      <c r="I32" s="287"/>
      <c r="J32" s="287"/>
      <c r="K32" s="287"/>
      <c r="L32" s="287"/>
      <c r="M32" s="285"/>
      <c r="N32" s="42"/>
      <c r="O32" s="313"/>
      <c r="P32" s="314"/>
      <c r="Q32" s="315"/>
      <c r="R32" s="51"/>
      <c r="S32" s="51"/>
      <c r="T32" s="51"/>
      <c r="U32" s="43"/>
      <c r="V32" s="43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J32" s="57"/>
      <c r="AK32" s="57"/>
      <c r="AL32" s="57"/>
      <c r="AN32" s="42"/>
      <c r="AO32" s="42"/>
      <c r="AP32" s="42"/>
      <c r="AQ32" s="312"/>
      <c r="AR32" s="287"/>
      <c r="AS32" s="287"/>
      <c r="AT32" s="287"/>
      <c r="AU32" s="287"/>
      <c r="AV32" s="287"/>
      <c r="AW32" s="285"/>
      <c r="AX32" s="42"/>
      <c r="AY32" s="313"/>
      <c r="AZ32" s="314"/>
      <c r="BA32" s="315"/>
      <c r="BF32" s="44"/>
      <c r="BG32" s="55"/>
      <c r="BI32" s="87"/>
      <c r="BJ32" s="87"/>
      <c r="BK32" s="87"/>
      <c r="BL32" s="42"/>
      <c r="BM32" s="42"/>
      <c r="BQ32" s="43"/>
      <c r="BR32" s="57"/>
    </row>
    <row r="33" spans="2:65" ht="13.5" customHeight="1" thickBot="1">
      <c r="B33" s="55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57"/>
      <c r="R33" s="51"/>
      <c r="S33" s="51"/>
      <c r="T33" s="51"/>
      <c r="U33" s="42"/>
      <c r="V33" s="42"/>
      <c r="W33" s="42"/>
      <c r="X33" s="42"/>
      <c r="Y33" s="309">
        <v>17</v>
      </c>
      <c r="Z33" s="310"/>
      <c r="AA33" s="310"/>
      <c r="AB33" s="310"/>
      <c r="AC33" s="310"/>
      <c r="AD33" s="310"/>
      <c r="AE33" s="311"/>
      <c r="AF33" s="42"/>
      <c r="AG33" s="286" t="s">
        <v>24</v>
      </c>
      <c r="AH33" s="282"/>
      <c r="AI33" s="283"/>
      <c r="AJ33" s="57"/>
      <c r="AK33" s="57"/>
      <c r="AL33" s="57"/>
      <c r="AN33" s="43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BB33" s="51"/>
      <c r="BC33" s="51"/>
      <c r="BD33" s="51"/>
      <c r="BE33" s="44"/>
      <c r="BF33" s="44"/>
      <c r="BG33" s="55"/>
      <c r="BI33" s="87"/>
      <c r="BJ33" s="87"/>
      <c r="BK33" s="87"/>
      <c r="BL33" s="42"/>
      <c r="BM33" s="42"/>
    </row>
    <row r="34" spans="2:62" ht="13.5" customHeight="1" thickBot="1">
      <c r="B34" s="55"/>
      <c r="C34" s="42"/>
      <c r="D34" s="42"/>
      <c r="E34" s="42"/>
      <c r="F34" s="42"/>
      <c r="G34" s="309">
        <v>6</v>
      </c>
      <c r="H34" s="310"/>
      <c r="I34" s="310"/>
      <c r="J34" s="310"/>
      <c r="K34" s="310"/>
      <c r="L34" s="310"/>
      <c r="M34" s="311"/>
      <c r="N34" s="42"/>
      <c r="O34" s="286" t="s">
        <v>20</v>
      </c>
      <c r="P34" s="282"/>
      <c r="Q34" s="283"/>
      <c r="R34" s="51"/>
      <c r="S34" s="51"/>
      <c r="T34" s="51"/>
      <c r="U34" s="42"/>
      <c r="V34" s="42"/>
      <c r="W34" s="42"/>
      <c r="X34" s="42"/>
      <c r="Y34" s="312"/>
      <c r="Z34" s="287"/>
      <c r="AA34" s="287"/>
      <c r="AB34" s="287"/>
      <c r="AC34" s="287"/>
      <c r="AD34" s="287"/>
      <c r="AE34" s="285"/>
      <c r="AF34" s="42"/>
      <c r="AG34" s="284"/>
      <c r="AH34" s="280"/>
      <c r="AI34" s="281"/>
      <c r="AJ34" s="80"/>
      <c r="AK34" s="80"/>
      <c r="AL34" s="80"/>
      <c r="AN34" s="43"/>
      <c r="AO34" s="42"/>
      <c r="AP34" s="42"/>
      <c r="AQ34" s="309">
        <v>29</v>
      </c>
      <c r="AR34" s="310"/>
      <c r="AS34" s="310"/>
      <c r="AT34" s="310"/>
      <c r="AU34" s="310"/>
      <c r="AV34" s="310"/>
      <c r="AW34" s="311"/>
      <c r="AX34" s="42"/>
      <c r="AY34" s="286" t="s">
        <v>29</v>
      </c>
      <c r="AZ34" s="282"/>
      <c r="BA34" s="283"/>
      <c r="BB34" s="89"/>
      <c r="BC34" s="51"/>
      <c r="BD34" s="51"/>
      <c r="BE34" s="44"/>
      <c r="BF34" s="44"/>
      <c r="BG34" s="55"/>
      <c r="BI34" s="87"/>
      <c r="BJ34" s="87"/>
    </row>
    <row r="35" spans="2:62" ht="13.5" customHeight="1" thickBot="1">
      <c r="B35" s="55"/>
      <c r="C35" s="42"/>
      <c r="D35" s="42"/>
      <c r="E35" s="42"/>
      <c r="F35" s="42"/>
      <c r="G35" s="312"/>
      <c r="H35" s="287"/>
      <c r="I35" s="287"/>
      <c r="J35" s="287"/>
      <c r="K35" s="287"/>
      <c r="L35" s="287"/>
      <c r="M35" s="285"/>
      <c r="N35" s="42"/>
      <c r="O35" s="284"/>
      <c r="P35" s="280"/>
      <c r="Q35" s="281"/>
      <c r="R35" s="51"/>
      <c r="S35" s="51"/>
      <c r="T35" s="51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284"/>
      <c r="AH35" s="280"/>
      <c r="AI35" s="281"/>
      <c r="AJ35" s="80"/>
      <c r="AK35" s="80"/>
      <c r="AL35" s="80"/>
      <c r="AN35" s="42"/>
      <c r="AO35" s="42"/>
      <c r="AP35" s="42"/>
      <c r="AQ35" s="312"/>
      <c r="AR35" s="287"/>
      <c r="AS35" s="287"/>
      <c r="AT35" s="287"/>
      <c r="AU35" s="287"/>
      <c r="AV35" s="287"/>
      <c r="AW35" s="285"/>
      <c r="AX35" s="42"/>
      <c r="AY35" s="284"/>
      <c r="AZ35" s="280"/>
      <c r="BA35" s="281"/>
      <c r="BB35" s="89"/>
      <c r="BC35" s="51"/>
      <c r="BD35" s="51"/>
      <c r="BE35" s="86"/>
      <c r="BF35" s="59"/>
      <c r="BG35" s="55"/>
      <c r="BI35" s="87"/>
      <c r="BJ35" s="87"/>
    </row>
    <row r="36" spans="2:73" ht="13.5" customHeight="1" thickBot="1">
      <c r="B36" s="5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84"/>
      <c r="P36" s="280"/>
      <c r="Q36" s="281"/>
      <c r="R36" s="57"/>
      <c r="S36" s="57"/>
      <c r="T36" s="57"/>
      <c r="U36" s="42"/>
      <c r="V36" s="42"/>
      <c r="W36" s="42"/>
      <c r="X36" s="42"/>
      <c r="Y36" s="309">
        <v>18</v>
      </c>
      <c r="Z36" s="310"/>
      <c r="AA36" s="310"/>
      <c r="AB36" s="310"/>
      <c r="AC36" s="310"/>
      <c r="AD36" s="310"/>
      <c r="AE36" s="311"/>
      <c r="AF36" s="42"/>
      <c r="AG36" s="284"/>
      <c r="AH36" s="280"/>
      <c r="AI36" s="281"/>
      <c r="AJ36" s="80"/>
      <c r="AK36" s="80"/>
      <c r="AL36" s="80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284"/>
      <c r="AZ36" s="280"/>
      <c r="BA36" s="281"/>
      <c r="BB36" s="51"/>
      <c r="BC36" s="42"/>
      <c r="BD36" s="86"/>
      <c r="BE36" s="86"/>
      <c r="BF36" s="59"/>
      <c r="BG36" s="55"/>
      <c r="BI36" s="87"/>
      <c r="BJ36" s="87"/>
      <c r="BN36" s="42"/>
      <c r="BS36" s="42"/>
      <c r="BT36" s="42"/>
      <c r="BU36" s="57"/>
    </row>
    <row r="37" spans="2:66" ht="13.5" customHeight="1" thickBot="1">
      <c r="B37" s="55"/>
      <c r="C37" s="42"/>
      <c r="D37" s="42"/>
      <c r="E37" s="42"/>
      <c r="F37" s="42"/>
      <c r="G37" s="309">
        <v>7</v>
      </c>
      <c r="H37" s="310"/>
      <c r="I37" s="310"/>
      <c r="J37" s="310"/>
      <c r="K37" s="310"/>
      <c r="L37" s="310"/>
      <c r="M37" s="311"/>
      <c r="N37" s="42"/>
      <c r="O37" s="284"/>
      <c r="P37" s="280"/>
      <c r="Q37" s="281"/>
      <c r="R37" s="51"/>
      <c r="S37" s="51"/>
      <c r="T37" s="51"/>
      <c r="U37" s="42"/>
      <c r="V37" s="42"/>
      <c r="W37" s="42"/>
      <c r="X37" s="42"/>
      <c r="Y37" s="312"/>
      <c r="Z37" s="287"/>
      <c r="AA37" s="287"/>
      <c r="AB37" s="287"/>
      <c r="AC37" s="287"/>
      <c r="AD37" s="287"/>
      <c r="AE37" s="285"/>
      <c r="AF37" s="42"/>
      <c r="AG37" s="313"/>
      <c r="AH37" s="314"/>
      <c r="AI37" s="315"/>
      <c r="AJ37" s="44"/>
      <c r="AK37" s="44"/>
      <c r="AL37" s="44"/>
      <c r="AN37" s="42"/>
      <c r="AO37" s="42"/>
      <c r="AP37" s="42"/>
      <c r="AQ37" s="309">
        <v>30</v>
      </c>
      <c r="AR37" s="310"/>
      <c r="AS37" s="310"/>
      <c r="AT37" s="310"/>
      <c r="AU37" s="310"/>
      <c r="AV37" s="310"/>
      <c r="AW37" s="311"/>
      <c r="AX37" s="42"/>
      <c r="AY37" s="284"/>
      <c r="AZ37" s="280"/>
      <c r="BA37" s="281"/>
      <c r="BB37" s="89"/>
      <c r="BC37" s="51"/>
      <c r="BD37" s="51"/>
      <c r="BE37" s="86"/>
      <c r="BF37" s="59"/>
      <c r="BG37" s="55"/>
      <c r="BI37" s="87"/>
      <c r="BJ37" s="87"/>
      <c r="BN37" s="42"/>
    </row>
    <row r="38" spans="2:66" ht="13.5" customHeight="1" thickBot="1">
      <c r="B38" s="55"/>
      <c r="C38" s="42"/>
      <c r="D38" s="42"/>
      <c r="E38" s="42"/>
      <c r="F38" s="42"/>
      <c r="G38" s="312"/>
      <c r="H38" s="287"/>
      <c r="I38" s="287"/>
      <c r="J38" s="287"/>
      <c r="K38" s="287"/>
      <c r="L38" s="287"/>
      <c r="M38" s="285"/>
      <c r="N38" s="42"/>
      <c r="O38" s="313"/>
      <c r="P38" s="314"/>
      <c r="Q38" s="315"/>
      <c r="R38" s="51"/>
      <c r="S38" s="51"/>
      <c r="T38" s="5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J38" s="57"/>
      <c r="AK38" s="57"/>
      <c r="AL38" s="57"/>
      <c r="AN38" s="42"/>
      <c r="AO38" s="42"/>
      <c r="AP38" s="42"/>
      <c r="AQ38" s="312"/>
      <c r="AR38" s="287"/>
      <c r="AS38" s="287"/>
      <c r="AT38" s="287"/>
      <c r="AU38" s="287"/>
      <c r="AV38" s="287"/>
      <c r="AW38" s="285"/>
      <c r="AX38" s="42"/>
      <c r="AY38" s="313"/>
      <c r="AZ38" s="314"/>
      <c r="BA38" s="315"/>
      <c r="BB38" s="89"/>
      <c r="BC38" s="51"/>
      <c r="BD38" s="51"/>
      <c r="BE38" s="44"/>
      <c r="BF38" s="44"/>
      <c r="BG38" s="55"/>
      <c r="BI38" s="87"/>
      <c r="BJ38" s="87"/>
      <c r="BN38" s="87"/>
    </row>
    <row r="39" spans="2:66" ht="13.5" customHeight="1" thickBot="1">
      <c r="B39" s="55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R39" s="51"/>
      <c r="S39" s="51"/>
      <c r="T39" s="51"/>
      <c r="U39" s="42"/>
      <c r="V39" s="42"/>
      <c r="W39" s="42"/>
      <c r="X39" s="42"/>
      <c r="Y39" s="309">
        <v>19</v>
      </c>
      <c r="Z39" s="310"/>
      <c r="AA39" s="310"/>
      <c r="AB39" s="310"/>
      <c r="AC39" s="310"/>
      <c r="AD39" s="310"/>
      <c r="AE39" s="311"/>
      <c r="AF39" s="42"/>
      <c r="AG39" s="322" t="s">
        <v>16</v>
      </c>
      <c r="AH39" s="322"/>
      <c r="AI39" s="322"/>
      <c r="AJ39" s="322"/>
      <c r="AK39" s="322"/>
      <c r="AL39" s="32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BB39" s="51"/>
      <c r="BC39" s="51"/>
      <c r="BD39" s="51"/>
      <c r="BE39" s="44"/>
      <c r="BF39" s="44"/>
      <c r="BG39" s="55"/>
      <c r="BI39" s="87"/>
      <c r="BJ39" s="87"/>
      <c r="BK39" s="87"/>
      <c r="BL39" s="87"/>
      <c r="BM39" s="87"/>
      <c r="BN39" s="87"/>
    </row>
    <row r="40" spans="2:66" ht="13.5" customHeight="1" thickBot="1">
      <c r="B40" s="55"/>
      <c r="C40" s="42"/>
      <c r="D40" s="42"/>
      <c r="E40" s="42"/>
      <c r="F40" s="42"/>
      <c r="G40" s="309">
        <v>8</v>
      </c>
      <c r="H40" s="310"/>
      <c r="I40" s="310"/>
      <c r="J40" s="310"/>
      <c r="K40" s="310"/>
      <c r="L40" s="310"/>
      <c r="M40" s="311"/>
      <c r="N40" s="42"/>
      <c r="O40" s="322" t="s">
        <v>16</v>
      </c>
      <c r="P40" s="322"/>
      <c r="Q40" s="322"/>
      <c r="R40" s="322"/>
      <c r="S40" s="322"/>
      <c r="T40" s="322"/>
      <c r="U40" s="43"/>
      <c r="V40" s="43"/>
      <c r="W40" s="42"/>
      <c r="X40" s="42"/>
      <c r="Y40" s="312"/>
      <c r="Z40" s="287"/>
      <c r="AA40" s="287"/>
      <c r="AB40" s="287"/>
      <c r="AC40" s="287"/>
      <c r="AD40" s="287"/>
      <c r="AE40" s="285"/>
      <c r="AF40" s="42"/>
      <c r="AG40" s="322"/>
      <c r="AH40" s="322"/>
      <c r="AI40" s="322"/>
      <c r="AJ40" s="322"/>
      <c r="AK40" s="322"/>
      <c r="AL40" s="322"/>
      <c r="AN40" s="42"/>
      <c r="AO40" s="42"/>
      <c r="AP40" s="42"/>
      <c r="AQ40" s="309">
        <v>31</v>
      </c>
      <c r="AR40" s="310"/>
      <c r="AS40" s="310"/>
      <c r="AT40" s="310"/>
      <c r="AU40" s="310"/>
      <c r="AV40" s="310"/>
      <c r="AW40" s="311"/>
      <c r="AX40" s="42"/>
      <c r="AY40" s="322" t="s">
        <v>16</v>
      </c>
      <c r="AZ40" s="322"/>
      <c r="BA40" s="322"/>
      <c r="BB40" s="322"/>
      <c r="BC40" s="322"/>
      <c r="BD40" s="322"/>
      <c r="BE40" s="44"/>
      <c r="BF40" s="44"/>
      <c r="BG40" s="55"/>
      <c r="BI40" s="87"/>
      <c r="BJ40" s="87"/>
      <c r="BK40" s="87"/>
      <c r="BL40" s="87"/>
      <c r="BM40" s="87"/>
      <c r="BN40" s="87"/>
    </row>
    <row r="41" spans="2:75" ht="13.5" customHeight="1" thickBot="1">
      <c r="B41" s="55"/>
      <c r="C41" s="42"/>
      <c r="D41" s="42"/>
      <c r="E41" s="42"/>
      <c r="F41" s="42"/>
      <c r="G41" s="312"/>
      <c r="H41" s="287"/>
      <c r="I41" s="287"/>
      <c r="J41" s="287"/>
      <c r="K41" s="287"/>
      <c r="L41" s="287"/>
      <c r="M41" s="285"/>
      <c r="N41" s="42"/>
      <c r="O41" s="322"/>
      <c r="P41" s="322"/>
      <c r="Q41" s="322"/>
      <c r="R41" s="322"/>
      <c r="S41" s="322"/>
      <c r="T41" s="322"/>
      <c r="U41" s="43"/>
      <c r="V41" s="43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J41" s="80"/>
      <c r="AK41" s="80"/>
      <c r="AL41" s="80"/>
      <c r="AN41" s="42"/>
      <c r="AO41" s="42"/>
      <c r="AP41" s="42"/>
      <c r="AQ41" s="312"/>
      <c r="AR41" s="287"/>
      <c r="AS41" s="287"/>
      <c r="AT41" s="287"/>
      <c r="AU41" s="287"/>
      <c r="AV41" s="287"/>
      <c r="AW41" s="285"/>
      <c r="AX41" s="42"/>
      <c r="AY41" s="322"/>
      <c r="AZ41" s="322"/>
      <c r="BA41" s="322"/>
      <c r="BB41" s="322"/>
      <c r="BC41" s="322"/>
      <c r="BD41" s="322"/>
      <c r="BE41" s="44"/>
      <c r="BF41" s="44"/>
      <c r="BG41" s="55"/>
      <c r="BI41" s="87"/>
      <c r="BJ41" s="87"/>
      <c r="BK41" s="87"/>
      <c r="BL41" s="87"/>
      <c r="BM41" s="87"/>
      <c r="BN41" s="87"/>
      <c r="BV41" s="42"/>
      <c r="BW41" s="57"/>
    </row>
    <row r="42" spans="2:66" ht="13.5" customHeight="1" thickBot="1">
      <c r="B42" s="55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57"/>
      <c r="R42" s="44"/>
      <c r="S42" s="42"/>
      <c r="T42" s="42"/>
      <c r="U42" s="42"/>
      <c r="V42" s="42"/>
      <c r="W42" s="42"/>
      <c r="X42" s="42"/>
      <c r="Y42" s="309">
        <v>20</v>
      </c>
      <c r="Z42" s="310"/>
      <c r="AA42" s="310"/>
      <c r="AB42" s="310"/>
      <c r="AC42" s="310"/>
      <c r="AD42" s="310"/>
      <c r="AE42" s="311"/>
      <c r="AF42" s="42"/>
      <c r="AG42" s="286" t="s">
        <v>25</v>
      </c>
      <c r="AH42" s="282"/>
      <c r="AI42" s="283"/>
      <c r="AJ42" s="80"/>
      <c r="AK42" s="80"/>
      <c r="AL42" s="80"/>
      <c r="AN42" s="4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57"/>
      <c r="BB42" s="51"/>
      <c r="BC42" s="51"/>
      <c r="BD42" s="51"/>
      <c r="BE42" s="57"/>
      <c r="BF42" s="57"/>
      <c r="BG42" s="55"/>
      <c r="BI42" s="87"/>
      <c r="BJ42" s="87"/>
      <c r="BK42" s="87"/>
      <c r="BL42" s="87"/>
      <c r="BM42" s="87"/>
      <c r="BN42" s="87"/>
    </row>
    <row r="43" spans="2:66" ht="13.5" customHeight="1" thickBot="1">
      <c r="B43" s="55"/>
      <c r="C43" s="42"/>
      <c r="D43" s="42"/>
      <c r="E43" s="42"/>
      <c r="F43" s="42"/>
      <c r="G43" s="309">
        <v>9</v>
      </c>
      <c r="H43" s="310"/>
      <c r="I43" s="310"/>
      <c r="J43" s="310"/>
      <c r="K43" s="310"/>
      <c r="L43" s="310"/>
      <c r="M43" s="311"/>
      <c r="N43" s="42"/>
      <c r="O43" s="286" t="s">
        <v>22</v>
      </c>
      <c r="P43" s="282"/>
      <c r="Q43" s="283"/>
      <c r="R43" s="89"/>
      <c r="S43" s="51"/>
      <c r="T43" s="51"/>
      <c r="U43" s="42"/>
      <c r="V43" s="42"/>
      <c r="W43" s="42"/>
      <c r="X43" s="42"/>
      <c r="Y43" s="312"/>
      <c r="Z43" s="287"/>
      <c r="AA43" s="287"/>
      <c r="AB43" s="287"/>
      <c r="AC43" s="287"/>
      <c r="AD43" s="287"/>
      <c r="AE43" s="285"/>
      <c r="AF43" s="42"/>
      <c r="AG43" s="284"/>
      <c r="AH43" s="280"/>
      <c r="AI43" s="281"/>
      <c r="AJ43" s="44"/>
      <c r="AK43" s="44"/>
      <c r="AL43" s="44"/>
      <c r="AN43" s="58"/>
      <c r="AO43" s="58"/>
      <c r="AP43" s="42"/>
      <c r="AQ43" s="309">
        <v>32</v>
      </c>
      <c r="AR43" s="310"/>
      <c r="AS43" s="310"/>
      <c r="AT43" s="310"/>
      <c r="AU43" s="310"/>
      <c r="AV43" s="310"/>
      <c r="AW43" s="311"/>
      <c r="AX43" s="42"/>
      <c r="AY43" s="286" t="s">
        <v>30</v>
      </c>
      <c r="AZ43" s="282"/>
      <c r="BA43" s="283"/>
      <c r="BB43" s="89"/>
      <c r="BC43" s="51"/>
      <c r="BD43" s="51"/>
      <c r="BE43" s="42"/>
      <c r="BF43" s="42"/>
      <c r="BG43" s="55"/>
      <c r="BI43" s="87"/>
      <c r="BJ43" s="87"/>
      <c r="BK43" s="87"/>
      <c r="BL43" s="87"/>
      <c r="BM43" s="87"/>
      <c r="BN43" s="87"/>
    </row>
    <row r="44" spans="2:66" ht="13.5" customHeight="1" thickBot="1">
      <c r="B44" s="55"/>
      <c r="C44" s="42"/>
      <c r="D44" s="42"/>
      <c r="E44" s="42"/>
      <c r="F44" s="42"/>
      <c r="G44" s="312"/>
      <c r="H44" s="287"/>
      <c r="I44" s="287"/>
      <c r="J44" s="287"/>
      <c r="K44" s="287"/>
      <c r="L44" s="287"/>
      <c r="M44" s="285"/>
      <c r="N44" s="42"/>
      <c r="O44" s="284"/>
      <c r="P44" s="280"/>
      <c r="Q44" s="281"/>
      <c r="R44" s="89"/>
      <c r="S44" s="51"/>
      <c r="T44" s="51"/>
      <c r="U44" s="58"/>
      <c r="V44" s="58"/>
      <c r="W44" s="58"/>
      <c r="X44" s="42"/>
      <c r="Y44" s="42"/>
      <c r="Z44" s="42"/>
      <c r="AA44" s="42"/>
      <c r="AB44" s="42"/>
      <c r="AC44" s="42"/>
      <c r="AD44" s="42"/>
      <c r="AE44" s="42"/>
      <c r="AF44" s="42"/>
      <c r="AG44" s="284"/>
      <c r="AH44" s="280"/>
      <c r="AI44" s="281"/>
      <c r="AJ44" s="57"/>
      <c r="AK44" s="57"/>
      <c r="AL44" s="57"/>
      <c r="AN44" s="58"/>
      <c r="AO44" s="58"/>
      <c r="AP44" s="42"/>
      <c r="AQ44" s="312"/>
      <c r="AR44" s="287"/>
      <c r="AS44" s="287"/>
      <c r="AT44" s="287"/>
      <c r="AU44" s="287"/>
      <c r="AV44" s="287"/>
      <c r="AW44" s="285"/>
      <c r="AX44" s="42"/>
      <c r="AY44" s="284"/>
      <c r="AZ44" s="280"/>
      <c r="BA44" s="281"/>
      <c r="BB44" s="89"/>
      <c r="BC44" s="51"/>
      <c r="BD44" s="51"/>
      <c r="BE44" s="44"/>
      <c r="BF44" s="44"/>
      <c r="BG44" s="55"/>
      <c r="BI44" s="87"/>
      <c r="BJ44" s="87"/>
      <c r="BK44" s="87"/>
      <c r="BL44" s="87"/>
      <c r="BM44" s="87"/>
      <c r="BN44" s="87"/>
    </row>
    <row r="45" spans="2:66" ht="13.5" customHeight="1" thickBot="1">
      <c r="B45" s="55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84"/>
      <c r="P45" s="280"/>
      <c r="Q45" s="281"/>
      <c r="R45" s="89"/>
      <c r="S45" s="51"/>
      <c r="T45" s="51"/>
      <c r="U45" s="58"/>
      <c r="V45" s="58"/>
      <c r="W45" s="58"/>
      <c r="X45" s="42"/>
      <c r="Y45" s="309">
        <v>21</v>
      </c>
      <c r="Z45" s="310"/>
      <c r="AA45" s="310"/>
      <c r="AB45" s="310"/>
      <c r="AC45" s="310"/>
      <c r="AD45" s="310"/>
      <c r="AE45" s="311"/>
      <c r="AF45" s="42"/>
      <c r="AG45" s="284"/>
      <c r="AH45" s="280"/>
      <c r="AI45" s="281"/>
      <c r="AJ45" s="42"/>
      <c r="AK45" s="42"/>
      <c r="AL45" s="42"/>
      <c r="AN45" s="58"/>
      <c r="AO45" s="58"/>
      <c r="AP45" s="42"/>
      <c r="AQ45" s="42"/>
      <c r="AR45" s="42"/>
      <c r="AS45" s="42"/>
      <c r="AT45" s="42"/>
      <c r="AU45" s="42"/>
      <c r="AV45" s="42"/>
      <c r="AW45" s="42"/>
      <c r="AX45" s="42"/>
      <c r="AY45" s="284"/>
      <c r="AZ45" s="280"/>
      <c r="BA45" s="281"/>
      <c r="BB45" s="42"/>
      <c r="BC45" s="42"/>
      <c r="BD45" s="44"/>
      <c r="BE45" s="44"/>
      <c r="BF45" s="44"/>
      <c r="BG45" s="55"/>
      <c r="BI45" s="87"/>
      <c r="BJ45" s="87"/>
      <c r="BK45" s="87"/>
      <c r="BL45" s="87"/>
      <c r="BM45" s="87"/>
      <c r="BN45" s="87"/>
    </row>
    <row r="46" spans="2:66" ht="13.5" customHeight="1" thickBot="1">
      <c r="B46" s="55"/>
      <c r="C46" s="42"/>
      <c r="D46" s="42"/>
      <c r="E46" s="42"/>
      <c r="F46" s="42"/>
      <c r="G46" s="309">
        <v>10</v>
      </c>
      <c r="H46" s="310"/>
      <c r="I46" s="310"/>
      <c r="J46" s="310"/>
      <c r="K46" s="310"/>
      <c r="L46" s="310"/>
      <c r="M46" s="311"/>
      <c r="N46" s="42"/>
      <c r="O46" s="284"/>
      <c r="P46" s="280"/>
      <c r="Q46" s="281"/>
      <c r="R46" s="89"/>
      <c r="S46" s="51"/>
      <c r="T46" s="51"/>
      <c r="U46" s="58"/>
      <c r="V46" s="58"/>
      <c r="W46" s="58"/>
      <c r="X46" s="42"/>
      <c r="Y46" s="312"/>
      <c r="Z46" s="287"/>
      <c r="AA46" s="287"/>
      <c r="AB46" s="287"/>
      <c r="AC46" s="287"/>
      <c r="AD46" s="287"/>
      <c r="AE46" s="285"/>
      <c r="AF46" s="42"/>
      <c r="AG46" s="313"/>
      <c r="AH46" s="314"/>
      <c r="AI46" s="315"/>
      <c r="AJ46" s="80"/>
      <c r="AK46" s="80"/>
      <c r="AL46" s="80"/>
      <c r="AM46" s="58"/>
      <c r="AN46" s="42"/>
      <c r="AO46" s="42"/>
      <c r="AP46" s="42"/>
      <c r="AQ46" s="309">
        <v>33</v>
      </c>
      <c r="AR46" s="310"/>
      <c r="AS46" s="310"/>
      <c r="AT46" s="310"/>
      <c r="AU46" s="310"/>
      <c r="AV46" s="310"/>
      <c r="AW46" s="311"/>
      <c r="AX46" s="42"/>
      <c r="AY46" s="284"/>
      <c r="AZ46" s="280"/>
      <c r="BA46" s="281"/>
      <c r="BB46" s="89"/>
      <c r="BC46" s="51"/>
      <c r="BD46" s="51"/>
      <c r="BE46" s="44"/>
      <c r="BF46" s="44"/>
      <c r="BG46" s="55"/>
      <c r="BI46" s="87"/>
      <c r="BJ46" s="87"/>
      <c r="BK46" s="87"/>
      <c r="BL46" s="42"/>
      <c r="BM46" s="42"/>
      <c r="BN46" s="42"/>
    </row>
    <row r="47" spans="2:59" ht="13.5" customHeight="1" thickBot="1">
      <c r="B47" s="55"/>
      <c r="C47" s="42"/>
      <c r="D47" s="42"/>
      <c r="E47" s="42"/>
      <c r="F47" s="42"/>
      <c r="G47" s="312"/>
      <c r="H47" s="287"/>
      <c r="I47" s="287"/>
      <c r="J47" s="287"/>
      <c r="K47" s="287"/>
      <c r="L47" s="287"/>
      <c r="M47" s="285"/>
      <c r="N47" s="42"/>
      <c r="O47" s="313"/>
      <c r="P47" s="314"/>
      <c r="Q47" s="315"/>
      <c r="R47" s="89"/>
      <c r="S47" s="51"/>
      <c r="T47" s="51"/>
      <c r="U47" s="43"/>
      <c r="V47" s="43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58"/>
      <c r="AI47" s="57"/>
      <c r="AJ47" s="80"/>
      <c r="AK47" s="80"/>
      <c r="AL47" s="80"/>
      <c r="AM47" s="42"/>
      <c r="AN47" s="42"/>
      <c r="AO47" s="42"/>
      <c r="AP47" s="42"/>
      <c r="AQ47" s="312"/>
      <c r="AR47" s="287"/>
      <c r="AS47" s="287"/>
      <c r="AT47" s="287"/>
      <c r="AU47" s="287"/>
      <c r="AV47" s="287"/>
      <c r="AW47" s="285"/>
      <c r="AX47" s="42"/>
      <c r="AY47" s="313"/>
      <c r="AZ47" s="314"/>
      <c r="BA47" s="315"/>
      <c r="BB47" s="89"/>
      <c r="BC47" s="51"/>
      <c r="BD47" s="51"/>
      <c r="BE47" s="86"/>
      <c r="BF47" s="59"/>
      <c r="BG47" s="55"/>
    </row>
    <row r="48" spans="2:59" ht="13.5" customHeight="1" thickBot="1">
      <c r="B48" s="55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R48" s="44"/>
      <c r="S48" s="42"/>
      <c r="T48" s="42"/>
      <c r="U48" s="43"/>
      <c r="V48" s="43"/>
      <c r="W48" s="42"/>
      <c r="X48" s="42"/>
      <c r="Y48" s="309">
        <v>22</v>
      </c>
      <c r="Z48" s="310"/>
      <c r="AA48" s="310"/>
      <c r="AB48" s="310"/>
      <c r="AC48" s="310"/>
      <c r="AD48" s="310"/>
      <c r="AE48" s="311"/>
      <c r="AF48" s="42"/>
      <c r="AG48" s="286" t="s">
        <v>26</v>
      </c>
      <c r="AH48" s="282"/>
      <c r="AI48" s="283"/>
      <c r="AJ48" s="80"/>
      <c r="AK48" s="80"/>
      <c r="AL48" s="80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BB48" s="51"/>
      <c r="BC48" s="51"/>
      <c r="BD48" s="51"/>
      <c r="BE48" s="86"/>
      <c r="BF48" s="59"/>
      <c r="BG48" s="55"/>
    </row>
    <row r="49" spans="2:72" ht="13.5" customHeight="1" thickBot="1">
      <c r="B49" s="55"/>
      <c r="C49" s="42"/>
      <c r="D49" s="42"/>
      <c r="E49" s="42"/>
      <c r="F49" s="42"/>
      <c r="G49" s="309">
        <v>11</v>
      </c>
      <c r="H49" s="310"/>
      <c r="I49" s="310"/>
      <c r="J49" s="310"/>
      <c r="K49" s="310"/>
      <c r="L49" s="310"/>
      <c r="M49" s="311"/>
      <c r="N49" s="42"/>
      <c r="O49" s="286" t="s">
        <v>18</v>
      </c>
      <c r="P49" s="282"/>
      <c r="Q49" s="283"/>
      <c r="R49" s="89"/>
      <c r="S49" s="51"/>
      <c r="T49" s="51"/>
      <c r="U49" s="43"/>
      <c r="V49" s="43"/>
      <c r="W49" s="42"/>
      <c r="X49" s="42"/>
      <c r="Y49" s="312"/>
      <c r="Z49" s="287"/>
      <c r="AA49" s="287"/>
      <c r="AB49" s="287"/>
      <c r="AC49" s="287"/>
      <c r="AD49" s="287"/>
      <c r="AE49" s="285"/>
      <c r="AF49" s="42"/>
      <c r="AG49" s="284"/>
      <c r="AH49" s="280"/>
      <c r="AI49" s="281"/>
      <c r="AJ49" s="44"/>
      <c r="AK49" s="44"/>
      <c r="AL49" s="44"/>
      <c r="AM49" s="43"/>
      <c r="AN49" s="43"/>
      <c r="AO49" s="42"/>
      <c r="AP49" s="42"/>
      <c r="AQ49" s="309">
        <v>34</v>
      </c>
      <c r="AR49" s="310"/>
      <c r="AS49" s="310"/>
      <c r="AT49" s="310"/>
      <c r="AU49" s="310"/>
      <c r="AV49" s="310"/>
      <c r="AW49" s="311"/>
      <c r="AX49" s="42"/>
      <c r="AY49" s="286" t="s">
        <v>31</v>
      </c>
      <c r="AZ49" s="282"/>
      <c r="BA49" s="283"/>
      <c r="BB49" s="89"/>
      <c r="BC49" s="51"/>
      <c r="BD49" s="51"/>
      <c r="BE49" s="86"/>
      <c r="BF49" s="59"/>
      <c r="BG49" s="55"/>
      <c r="BH49" s="42"/>
      <c r="BI49" s="42"/>
      <c r="BR49" s="42"/>
      <c r="BS49" s="42"/>
      <c r="BT49" s="57"/>
    </row>
    <row r="50" spans="2:61" ht="13.5" customHeight="1" thickBot="1">
      <c r="B50" s="55"/>
      <c r="C50" s="42"/>
      <c r="D50" s="42"/>
      <c r="E50" s="42"/>
      <c r="F50" s="42"/>
      <c r="G50" s="312"/>
      <c r="H50" s="287"/>
      <c r="I50" s="287"/>
      <c r="J50" s="287"/>
      <c r="K50" s="287"/>
      <c r="L50" s="287"/>
      <c r="M50" s="285"/>
      <c r="N50" s="42"/>
      <c r="O50" s="284"/>
      <c r="P50" s="280"/>
      <c r="Q50" s="281"/>
      <c r="R50" s="89"/>
      <c r="S50" s="51"/>
      <c r="T50" s="51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84"/>
      <c r="AH50" s="280"/>
      <c r="AI50" s="281"/>
      <c r="AJ50" s="43"/>
      <c r="AK50" s="43"/>
      <c r="AL50" s="43"/>
      <c r="AM50" s="43"/>
      <c r="AN50" s="43"/>
      <c r="AO50" s="42"/>
      <c r="AP50" s="42"/>
      <c r="AQ50" s="312"/>
      <c r="AR50" s="287"/>
      <c r="AS50" s="287"/>
      <c r="AT50" s="287"/>
      <c r="AU50" s="287"/>
      <c r="AV50" s="287"/>
      <c r="AW50" s="285"/>
      <c r="AX50" s="42"/>
      <c r="AY50" s="284"/>
      <c r="AZ50" s="280"/>
      <c r="BA50" s="281"/>
      <c r="BB50" s="89"/>
      <c r="BC50" s="51"/>
      <c r="BD50" s="51"/>
      <c r="BE50" s="44"/>
      <c r="BF50" s="44"/>
      <c r="BG50" s="55"/>
      <c r="BH50" s="42"/>
      <c r="BI50" s="42"/>
    </row>
    <row r="51" spans="2:61" ht="13.5" customHeight="1" thickBot="1">
      <c r="B51" s="55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84"/>
      <c r="P51" s="280"/>
      <c r="Q51" s="281"/>
      <c r="R51" s="89"/>
      <c r="S51" s="51"/>
      <c r="T51" s="51"/>
      <c r="U51" s="42"/>
      <c r="V51" s="42"/>
      <c r="W51" s="42"/>
      <c r="X51" s="42"/>
      <c r="Y51" s="309">
        <v>23</v>
      </c>
      <c r="Z51" s="310"/>
      <c r="AA51" s="310"/>
      <c r="AB51" s="310"/>
      <c r="AC51" s="310"/>
      <c r="AD51" s="310"/>
      <c r="AE51" s="311"/>
      <c r="AF51" s="42"/>
      <c r="AG51" s="284"/>
      <c r="AH51" s="280"/>
      <c r="AI51" s="281"/>
      <c r="AM51" s="43"/>
      <c r="AN51" s="43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284"/>
      <c r="AZ51" s="280"/>
      <c r="BA51" s="281"/>
      <c r="BB51" s="89"/>
      <c r="BC51" s="51"/>
      <c r="BD51" s="51"/>
      <c r="BE51" s="44"/>
      <c r="BF51" s="44"/>
      <c r="BG51" s="55"/>
      <c r="BH51" s="42"/>
      <c r="BI51" s="42"/>
    </row>
    <row r="52" spans="2:61" ht="13.5" customHeight="1" thickBot="1">
      <c r="B52" s="55"/>
      <c r="C52" s="42"/>
      <c r="D52" s="42"/>
      <c r="E52" s="42"/>
      <c r="F52" s="42"/>
      <c r="G52" s="309">
        <v>12</v>
      </c>
      <c r="H52" s="310"/>
      <c r="I52" s="310"/>
      <c r="J52" s="310"/>
      <c r="K52" s="310"/>
      <c r="L52" s="310"/>
      <c r="M52" s="311"/>
      <c r="N52" s="42"/>
      <c r="O52" s="284"/>
      <c r="P52" s="280"/>
      <c r="Q52" s="281"/>
      <c r="R52" s="89"/>
      <c r="S52" s="51"/>
      <c r="T52" s="51"/>
      <c r="U52" s="42"/>
      <c r="V52" s="42"/>
      <c r="W52" s="42"/>
      <c r="X52" s="42"/>
      <c r="Y52" s="312"/>
      <c r="Z52" s="287"/>
      <c r="AA52" s="287"/>
      <c r="AB52" s="287"/>
      <c r="AC52" s="287"/>
      <c r="AD52" s="287"/>
      <c r="AE52" s="285"/>
      <c r="AF52" s="42"/>
      <c r="AG52" s="313"/>
      <c r="AH52" s="314"/>
      <c r="AI52" s="315"/>
      <c r="AM52" s="42"/>
      <c r="AN52" s="42"/>
      <c r="AO52" s="42"/>
      <c r="AP52" s="42"/>
      <c r="AQ52" s="309">
        <v>35</v>
      </c>
      <c r="AR52" s="310"/>
      <c r="AS52" s="310"/>
      <c r="AT52" s="310"/>
      <c r="AU52" s="310"/>
      <c r="AV52" s="310"/>
      <c r="AW52" s="311"/>
      <c r="AX52" s="42"/>
      <c r="AY52" s="284"/>
      <c r="AZ52" s="280"/>
      <c r="BA52" s="281"/>
      <c r="BB52" s="89"/>
      <c r="BC52" s="51"/>
      <c r="BD52" s="51"/>
      <c r="BE52" s="44"/>
      <c r="BF52" s="44"/>
      <c r="BG52" s="55"/>
      <c r="BH52" s="42"/>
      <c r="BI52" s="42"/>
    </row>
    <row r="53" spans="2:75" ht="13.5" customHeight="1" thickBot="1">
      <c r="B53" s="55"/>
      <c r="C53" s="42"/>
      <c r="D53" s="42"/>
      <c r="E53" s="42"/>
      <c r="F53" s="42"/>
      <c r="G53" s="312"/>
      <c r="H53" s="287"/>
      <c r="I53" s="287"/>
      <c r="J53" s="287"/>
      <c r="K53" s="287"/>
      <c r="L53" s="287"/>
      <c r="M53" s="285"/>
      <c r="N53" s="42"/>
      <c r="O53" s="313"/>
      <c r="P53" s="314"/>
      <c r="Q53" s="315"/>
      <c r="R53" s="89"/>
      <c r="S53" s="51"/>
      <c r="T53" s="51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312"/>
      <c r="AR53" s="287"/>
      <c r="AS53" s="287"/>
      <c r="AT53" s="287"/>
      <c r="AU53" s="287"/>
      <c r="AV53" s="287"/>
      <c r="AW53" s="285"/>
      <c r="AX53" s="42"/>
      <c r="AY53" s="313"/>
      <c r="AZ53" s="314"/>
      <c r="BA53" s="315"/>
      <c r="BB53" s="89"/>
      <c r="BC53" s="51"/>
      <c r="BD53" s="51"/>
      <c r="BE53" s="44"/>
      <c r="BF53" s="44"/>
      <c r="BG53" s="55"/>
      <c r="BH53" s="42"/>
      <c r="BI53" s="42"/>
      <c r="BU53" s="42"/>
      <c r="BV53" s="43"/>
      <c r="BW53" s="43"/>
    </row>
    <row r="54" spans="2:61" ht="13.5" customHeight="1">
      <c r="B54" s="55"/>
      <c r="C54" s="42"/>
      <c r="D54" s="42"/>
      <c r="E54" s="42"/>
      <c r="F54" s="42"/>
      <c r="G54" s="42"/>
      <c r="H54" s="42"/>
      <c r="I54" s="50"/>
      <c r="J54" s="50"/>
      <c r="K54" s="50"/>
      <c r="L54" s="50"/>
      <c r="M54" s="50"/>
      <c r="N54" s="50"/>
      <c r="O54" s="50"/>
      <c r="P54" s="42"/>
      <c r="Q54" s="42"/>
      <c r="R54" s="43"/>
      <c r="S54" s="44"/>
      <c r="T54" s="44"/>
      <c r="U54" s="44"/>
      <c r="V54" s="44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50"/>
      <c r="AT54" s="50"/>
      <c r="AU54" s="50"/>
      <c r="AV54" s="50"/>
      <c r="AW54" s="50"/>
      <c r="AX54" s="50"/>
      <c r="AY54" s="50"/>
      <c r="AZ54" s="42"/>
      <c r="BA54" s="42"/>
      <c r="BB54" s="43"/>
      <c r="BC54" s="44"/>
      <c r="BD54" s="44"/>
      <c r="BE54" s="44"/>
      <c r="BF54" s="44"/>
      <c r="BG54" s="55"/>
      <c r="BH54" s="42"/>
      <c r="BI54" s="42"/>
    </row>
    <row r="55" spans="2:58" s="42" customFormat="1" ht="13.5" customHeight="1" thickBot="1">
      <c r="B55" s="61"/>
      <c r="C55" s="61"/>
      <c r="D55" s="62"/>
      <c r="E55" s="62"/>
      <c r="F55" s="64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1"/>
      <c r="BC55" s="88"/>
      <c r="BD55" s="88"/>
      <c r="BE55" s="63"/>
      <c r="BF55" s="63"/>
    </row>
    <row r="56" spans="3:57" ht="13.5" customHeight="1">
      <c r="C56" s="55"/>
      <c r="D56" s="42"/>
      <c r="E56" s="42"/>
      <c r="F56" s="56"/>
      <c r="BB56" s="55"/>
      <c r="BC56" s="42"/>
      <c r="BD56" s="42"/>
      <c r="BE56" s="56"/>
    </row>
    <row r="60" spans="2:61" ht="13.5" customHeight="1">
      <c r="B60" s="332" t="s">
        <v>170</v>
      </c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1" t="s">
        <v>171</v>
      </c>
      <c r="P60" s="331"/>
      <c r="Q60" s="331"/>
      <c r="R60" s="331"/>
      <c r="S60" s="331"/>
      <c r="W60" s="45"/>
      <c r="X60" s="45"/>
      <c r="Y60" s="45"/>
      <c r="Z60" s="45"/>
      <c r="AA60" s="45"/>
      <c r="AC60" s="197"/>
      <c r="AD60" s="197"/>
      <c r="AE60" s="197"/>
      <c r="AF60" s="197"/>
      <c r="AG60" s="197"/>
      <c r="AH60" s="197"/>
      <c r="AI60" s="197"/>
      <c r="AJ60" s="197"/>
      <c r="AK60" s="197"/>
      <c r="AL60" s="198"/>
      <c r="AM60" s="198"/>
      <c r="AN60" s="198"/>
      <c r="AO60" s="198"/>
      <c r="AP60" s="198"/>
      <c r="AQ60" s="42"/>
      <c r="AR60" s="42"/>
      <c r="AS60" s="42"/>
      <c r="AT60" s="42"/>
      <c r="AU60" s="42"/>
      <c r="AV60" s="42"/>
      <c r="AW60" s="42"/>
      <c r="AX60" s="199"/>
      <c r="AY60" s="199"/>
      <c r="AZ60" s="199"/>
      <c r="BA60" s="199"/>
      <c r="BB60" s="199"/>
      <c r="BC60" s="199"/>
      <c r="BD60" s="42"/>
      <c r="BE60" s="42"/>
      <c r="BF60" s="42"/>
      <c r="BG60" s="42"/>
      <c r="BH60" s="42"/>
      <c r="BI60" s="42"/>
    </row>
    <row r="61" spans="2:61" ht="13.5" customHeight="1">
      <c r="B61" s="332"/>
      <c r="C61" s="332"/>
      <c r="D61" s="332"/>
      <c r="E61" s="332"/>
      <c r="F61" s="332"/>
      <c r="G61" s="332"/>
      <c r="H61" s="332"/>
      <c r="I61" s="332"/>
      <c r="J61" s="332"/>
      <c r="K61" s="332"/>
      <c r="L61" s="332"/>
      <c r="M61" s="332"/>
      <c r="N61" s="332"/>
      <c r="O61" s="331"/>
      <c r="P61" s="331"/>
      <c r="Q61" s="331"/>
      <c r="R61" s="331"/>
      <c r="S61" s="331"/>
      <c r="W61" s="45"/>
      <c r="X61" s="45"/>
      <c r="Y61" s="45"/>
      <c r="Z61" s="45"/>
      <c r="AA61" s="45"/>
      <c r="AC61" s="197"/>
      <c r="AD61" s="197"/>
      <c r="AE61" s="197"/>
      <c r="AF61" s="197"/>
      <c r="AG61" s="197"/>
      <c r="AH61" s="197"/>
      <c r="AI61" s="197"/>
      <c r="AJ61" s="197"/>
      <c r="AK61" s="197"/>
      <c r="AL61" s="198"/>
      <c r="AM61" s="198"/>
      <c r="AN61" s="198"/>
      <c r="AO61" s="198"/>
      <c r="AP61" s="198"/>
      <c r="AQ61" s="42"/>
      <c r="AR61" s="42"/>
      <c r="AS61" s="42"/>
      <c r="AT61" s="42"/>
      <c r="AU61" s="42"/>
      <c r="AV61" s="42"/>
      <c r="AW61" s="42"/>
      <c r="AX61" s="199"/>
      <c r="AY61" s="199"/>
      <c r="AZ61" s="199"/>
      <c r="BA61" s="199"/>
      <c r="BB61" s="199"/>
      <c r="BC61" s="199"/>
      <c r="BD61" s="42"/>
      <c r="BE61" s="42"/>
      <c r="BF61" s="42"/>
      <c r="BG61" s="42"/>
      <c r="BH61" s="42"/>
      <c r="BI61" s="42"/>
    </row>
    <row r="62" spans="2:83" ht="13.5" customHeight="1">
      <c r="B62" s="332"/>
      <c r="C62" s="332"/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1"/>
      <c r="P62" s="331"/>
      <c r="Q62" s="331"/>
      <c r="R62" s="331"/>
      <c r="S62" s="331"/>
      <c r="W62" s="45"/>
      <c r="X62" s="45"/>
      <c r="Y62" s="45"/>
      <c r="Z62" s="45"/>
      <c r="AA62" s="45"/>
      <c r="AC62" s="197"/>
      <c r="AD62" s="197"/>
      <c r="AE62" s="197"/>
      <c r="AF62" s="197"/>
      <c r="AG62" s="197"/>
      <c r="AH62" s="197"/>
      <c r="AL62" s="198"/>
      <c r="AM62" s="198"/>
      <c r="AN62" s="198"/>
      <c r="AO62" s="198"/>
      <c r="AP62" s="198"/>
      <c r="AQ62" s="42"/>
      <c r="AR62" s="42"/>
      <c r="AS62" s="42"/>
      <c r="AT62" s="42"/>
      <c r="AU62" s="42"/>
      <c r="AV62" s="42"/>
      <c r="AW62" s="42"/>
      <c r="AX62" s="200"/>
      <c r="AY62" s="200"/>
      <c r="AZ62" s="200"/>
      <c r="BA62" s="200"/>
      <c r="BB62" s="200"/>
      <c r="BC62" s="200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</row>
    <row r="63" spans="2:83" ht="13.5" customHeight="1" thickBot="1">
      <c r="B63" s="56"/>
      <c r="C63" s="55"/>
      <c r="D63" s="42"/>
      <c r="E63" s="42"/>
      <c r="F63" s="56"/>
      <c r="G63" s="42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5"/>
      <c r="V63" s="45"/>
      <c r="W63" s="45"/>
      <c r="X63" s="45"/>
      <c r="Y63" s="45"/>
      <c r="Z63" s="45"/>
      <c r="AA63" s="45"/>
      <c r="AM63" s="198"/>
      <c r="AN63" s="198"/>
      <c r="AO63" s="198"/>
      <c r="AP63" s="198"/>
      <c r="AQ63" s="198"/>
      <c r="AR63" s="198"/>
      <c r="AS63" s="198"/>
      <c r="AT63" s="198"/>
      <c r="AU63" s="198"/>
      <c r="AV63" s="199"/>
      <c r="AW63" s="199"/>
      <c r="AX63" s="200"/>
      <c r="AY63" s="200"/>
      <c r="AZ63" s="200"/>
      <c r="BA63" s="200"/>
      <c r="BB63" s="57"/>
      <c r="BC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</row>
    <row r="64" spans="2:83" ht="13.5" customHeight="1">
      <c r="B64" s="52"/>
      <c r="C64" s="52"/>
      <c r="D64" s="53"/>
      <c r="E64" s="53"/>
      <c r="F64" s="54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254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4"/>
      <c r="AN64" s="42"/>
      <c r="AO64" s="42"/>
      <c r="AP64" s="42"/>
      <c r="AQ64" s="42"/>
      <c r="AR64" s="42"/>
      <c r="AS64" s="120"/>
      <c r="AT64" s="120"/>
      <c r="AU64" s="120"/>
      <c r="AV64" s="50"/>
      <c r="AW64" s="57"/>
      <c r="AX64" s="57"/>
      <c r="AY64" s="57"/>
      <c r="AZ64" s="51"/>
      <c r="BA64" s="51"/>
      <c r="BB64" s="51"/>
      <c r="BC64" s="51"/>
      <c r="BG64" s="80"/>
      <c r="BH64" s="80"/>
      <c r="BI64" s="80"/>
      <c r="BJ64" s="80"/>
      <c r="BK64" s="57"/>
      <c r="BL64" s="57"/>
      <c r="BM64" s="51"/>
      <c r="BN64" s="51"/>
      <c r="BO64" s="51"/>
      <c r="BP64" s="51"/>
      <c r="BQ64" s="51"/>
      <c r="BR64" s="51"/>
      <c r="BV64" s="57"/>
      <c r="BW64" s="57"/>
      <c r="BX64" s="57"/>
      <c r="BY64" s="57"/>
      <c r="BZ64" s="57"/>
      <c r="CA64" s="51"/>
      <c r="CB64" s="51"/>
      <c r="CC64" s="51"/>
      <c r="CD64" s="51"/>
      <c r="CE64" s="57"/>
    </row>
    <row r="65" spans="2:83" s="42" customFormat="1" ht="13.5" customHeight="1" thickBot="1">
      <c r="B65" s="55"/>
      <c r="W65" s="255"/>
      <c r="AM65" s="56"/>
      <c r="AS65" s="120"/>
      <c r="AT65" s="120"/>
      <c r="AU65" s="120"/>
      <c r="AV65" s="80"/>
      <c r="AW65" s="57"/>
      <c r="AX65" s="57"/>
      <c r="AY65" s="57"/>
      <c r="AZ65" s="51"/>
      <c r="BA65" s="51"/>
      <c r="BB65" s="51"/>
      <c r="BC65" s="51"/>
      <c r="BG65" s="80"/>
      <c r="BH65" s="80"/>
      <c r="BI65" s="80"/>
      <c r="BJ65" s="80"/>
      <c r="BK65" s="51"/>
      <c r="BL65" s="57"/>
      <c r="BM65" s="51"/>
      <c r="BN65" s="51"/>
      <c r="BO65" s="51"/>
      <c r="BP65" s="51"/>
      <c r="BQ65" s="51"/>
      <c r="BR65" s="51"/>
      <c r="BV65" s="57"/>
      <c r="BW65" s="57"/>
      <c r="BX65" s="57"/>
      <c r="BY65" s="57"/>
      <c r="BZ65" s="57"/>
      <c r="CA65" s="51"/>
      <c r="CB65" s="51"/>
      <c r="CC65" s="51"/>
      <c r="CD65" s="51"/>
      <c r="CE65" s="57"/>
    </row>
    <row r="66" spans="2:83" ht="13.5" customHeight="1">
      <c r="B66" s="55"/>
      <c r="C66" s="42"/>
      <c r="D66" s="42"/>
      <c r="E66" s="42"/>
      <c r="F66" s="42"/>
      <c r="G66" s="309">
        <v>1</v>
      </c>
      <c r="H66" s="310"/>
      <c r="I66" s="310"/>
      <c r="J66" s="310"/>
      <c r="K66" s="310"/>
      <c r="L66" s="310"/>
      <c r="M66" s="311"/>
      <c r="N66" s="42"/>
      <c r="O66" s="322" t="s">
        <v>15</v>
      </c>
      <c r="P66" s="322"/>
      <c r="Q66" s="322"/>
      <c r="R66" s="322"/>
      <c r="S66" s="322"/>
      <c r="T66" s="322"/>
      <c r="U66" s="42"/>
      <c r="V66" s="42"/>
      <c r="W66" s="255"/>
      <c r="X66" s="324" t="s">
        <v>172</v>
      </c>
      <c r="Y66" s="325"/>
      <c r="Z66" s="325"/>
      <c r="AA66" s="325"/>
      <c r="AB66" s="325"/>
      <c r="AC66" s="325"/>
      <c r="AD66" s="326"/>
      <c r="AE66" s="42"/>
      <c r="AF66" s="42"/>
      <c r="AG66" s="42"/>
      <c r="AH66" s="50"/>
      <c r="AI66" s="42"/>
      <c r="AJ66" s="42"/>
      <c r="AK66" s="42"/>
      <c r="AL66" s="120"/>
      <c r="AM66" s="201"/>
      <c r="AN66" s="80"/>
      <c r="AO66" s="42"/>
      <c r="AP66" s="50"/>
      <c r="AQ66" s="50"/>
      <c r="AR66" s="50"/>
      <c r="AS66" s="120"/>
      <c r="AT66" s="120"/>
      <c r="AU66" s="120"/>
      <c r="AV66" s="80"/>
      <c r="AW66" s="120"/>
      <c r="AX66" s="120"/>
      <c r="AY66" s="57"/>
      <c r="AZ66" s="57"/>
      <c r="BA66" s="57"/>
      <c r="BB66" s="57"/>
      <c r="BC66" s="57"/>
      <c r="BG66" s="57"/>
      <c r="BH66" s="57"/>
      <c r="BI66" s="57"/>
      <c r="BJ66" s="44"/>
      <c r="BK66" s="51"/>
      <c r="BL66" s="44"/>
      <c r="BM66" s="44"/>
      <c r="BN66" s="44"/>
      <c r="BO66" s="57"/>
      <c r="BP66" s="57"/>
      <c r="BQ66" s="57"/>
      <c r="BR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</row>
    <row r="67" spans="2:83" ht="13.5" customHeight="1" thickBot="1">
      <c r="B67" s="55"/>
      <c r="C67" s="42"/>
      <c r="D67" s="42"/>
      <c r="E67" s="42"/>
      <c r="F67" s="42"/>
      <c r="G67" s="312"/>
      <c r="H67" s="287"/>
      <c r="I67" s="287"/>
      <c r="J67" s="287"/>
      <c r="K67" s="287"/>
      <c r="L67" s="287"/>
      <c r="M67" s="285"/>
      <c r="N67" s="42"/>
      <c r="O67" s="322"/>
      <c r="P67" s="322"/>
      <c r="Q67" s="322"/>
      <c r="R67" s="322"/>
      <c r="S67" s="322"/>
      <c r="T67" s="322"/>
      <c r="U67" s="42"/>
      <c r="V67" s="42"/>
      <c r="W67" s="255"/>
      <c r="X67" s="327"/>
      <c r="Y67" s="328"/>
      <c r="Z67" s="328"/>
      <c r="AA67" s="328"/>
      <c r="AB67" s="328"/>
      <c r="AC67" s="328"/>
      <c r="AD67" s="329"/>
      <c r="AE67" s="42"/>
      <c r="AF67" s="42"/>
      <c r="AG67" s="42"/>
      <c r="AH67" s="42"/>
      <c r="AI67" s="42"/>
      <c r="AJ67" s="42"/>
      <c r="AK67" s="120"/>
      <c r="AL67" s="120"/>
      <c r="AM67" s="201"/>
      <c r="AN67" s="80"/>
      <c r="AO67" s="42"/>
      <c r="AP67" s="50"/>
      <c r="AQ67" s="50"/>
      <c r="AR67" s="50"/>
      <c r="AS67" s="120"/>
      <c r="AT67" s="120"/>
      <c r="AU67" s="120"/>
      <c r="AV67" s="80"/>
      <c r="AW67" s="120"/>
      <c r="AX67" s="120"/>
      <c r="AY67" s="57"/>
      <c r="AZ67" s="57"/>
      <c r="BA67" s="57"/>
      <c r="BB67" s="57"/>
      <c r="BC67" s="57"/>
      <c r="BG67" s="57"/>
      <c r="BH67" s="57"/>
      <c r="BI67" s="57"/>
      <c r="BJ67" s="57"/>
      <c r="BK67" s="51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1"/>
      <c r="CB67" s="51"/>
      <c r="CC67" s="51"/>
      <c r="CD67" s="51"/>
      <c r="CE67" s="57"/>
    </row>
    <row r="68" spans="2:83" ht="13.5" customHeight="1">
      <c r="B68" s="248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56"/>
      <c r="X68" s="249"/>
      <c r="Y68" s="249"/>
      <c r="Z68" s="249"/>
      <c r="AA68" s="249"/>
      <c r="AB68" s="249"/>
      <c r="AC68" s="249"/>
      <c r="AD68" s="249"/>
      <c r="AE68" s="249"/>
      <c r="AF68" s="249"/>
      <c r="AG68" s="249"/>
      <c r="AH68" s="249"/>
      <c r="AI68" s="249"/>
      <c r="AJ68" s="249"/>
      <c r="AK68" s="221"/>
      <c r="AL68" s="221"/>
      <c r="AM68" s="250"/>
      <c r="AN68" s="42"/>
      <c r="AO68" s="43"/>
      <c r="AP68" s="43"/>
      <c r="AQ68" s="43"/>
      <c r="AR68" s="43"/>
      <c r="AS68" s="120"/>
      <c r="AT68" s="120"/>
      <c r="AU68" s="120"/>
      <c r="AV68" s="44"/>
      <c r="AW68" s="120"/>
      <c r="AX68" s="120"/>
      <c r="AY68" s="57"/>
      <c r="AZ68" s="51"/>
      <c r="BA68" s="51"/>
      <c r="BB68" s="51"/>
      <c r="BC68" s="51"/>
      <c r="BD68" s="51"/>
      <c r="BE68" s="51"/>
      <c r="BF68" s="57"/>
      <c r="BG68" s="57"/>
      <c r="BH68" s="57"/>
      <c r="BI68" s="57"/>
      <c r="BJ68" s="57"/>
      <c r="BK68" s="57"/>
      <c r="BL68" s="57"/>
      <c r="BM68" s="51"/>
      <c r="BN68" s="51"/>
      <c r="BO68" s="51"/>
      <c r="BP68" s="51"/>
      <c r="BQ68" s="51"/>
      <c r="BR68" s="51"/>
      <c r="BS68" s="57"/>
      <c r="BT68" s="57"/>
      <c r="BU68" s="57"/>
      <c r="BV68" s="57"/>
      <c r="BW68" s="57"/>
      <c r="BX68" s="57"/>
      <c r="BY68" s="57"/>
      <c r="BZ68" s="57"/>
      <c r="CA68" s="51"/>
      <c r="CB68" s="51"/>
      <c r="CC68" s="51"/>
      <c r="CD68" s="51"/>
      <c r="CE68" s="57"/>
    </row>
    <row r="69" spans="2:86" ht="13.5" customHeight="1" thickBot="1">
      <c r="B69" s="55"/>
      <c r="AK69" s="120"/>
      <c r="AL69" s="120"/>
      <c r="AM69" s="56"/>
      <c r="AN69" s="42"/>
      <c r="AO69" s="57"/>
      <c r="AP69" s="50"/>
      <c r="AQ69" s="50"/>
      <c r="AR69" s="50"/>
      <c r="AS69" s="57"/>
      <c r="AT69" s="57"/>
      <c r="AX69" s="120"/>
      <c r="AY69" s="57"/>
      <c r="AZ69" s="51"/>
      <c r="BA69" s="51"/>
      <c r="BB69" s="51"/>
      <c r="BC69" s="51"/>
      <c r="BD69" s="51"/>
      <c r="BE69" s="51"/>
      <c r="BF69" s="57"/>
      <c r="BG69" s="57"/>
      <c r="BH69" s="57"/>
      <c r="BI69" s="57"/>
      <c r="BJ69" s="57"/>
      <c r="BK69" s="57"/>
      <c r="BL69" s="57"/>
      <c r="BM69" s="51"/>
      <c r="BN69" s="51"/>
      <c r="BO69" s="51"/>
      <c r="BP69" s="51"/>
      <c r="BQ69" s="51"/>
      <c r="BR69" s="51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42"/>
      <c r="CG69" s="42"/>
      <c r="CH69" s="42"/>
    </row>
    <row r="70" spans="2:86" ht="13.5" customHeight="1">
      <c r="B70" s="55"/>
      <c r="G70" s="309">
        <v>2</v>
      </c>
      <c r="H70" s="310"/>
      <c r="I70" s="310"/>
      <c r="J70" s="310"/>
      <c r="K70" s="310"/>
      <c r="L70" s="310"/>
      <c r="M70" s="311"/>
      <c r="O70" s="286" t="s">
        <v>35</v>
      </c>
      <c r="P70" s="282"/>
      <c r="Q70" s="283"/>
      <c r="S70" s="42"/>
      <c r="T70" s="51"/>
      <c r="X70" s="309">
        <v>9</v>
      </c>
      <c r="Y70" s="310"/>
      <c r="Z70" s="310"/>
      <c r="AA70" s="310"/>
      <c r="AB70" s="310"/>
      <c r="AC70" s="310"/>
      <c r="AD70" s="311"/>
      <c r="AF70" s="286" t="s">
        <v>32</v>
      </c>
      <c r="AG70" s="282"/>
      <c r="AH70" s="283"/>
      <c r="AJ70" s="51"/>
      <c r="AK70" s="51"/>
      <c r="AL70" s="120"/>
      <c r="AM70" s="56"/>
      <c r="AN70" s="42"/>
      <c r="AO70" s="42"/>
      <c r="AP70" s="50"/>
      <c r="AQ70" s="50"/>
      <c r="AR70" s="50"/>
      <c r="AS70" s="120"/>
      <c r="AT70" s="120"/>
      <c r="AX70" s="120"/>
      <c r="AY70" s="51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44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1"/>
      <c r="CB70" s="51"/>
      <c r="CC70" s="51"/>
      <c r="CD70" s="51"/>
      <c r="CE70" s="57"/>
      <c r="CF70" s="42"/>
      <c r="CG70" s="42"/>
      <c r="CH70" s="42"/>
    </row>
    <row r="71" spans="2:86" ht="13.5" customHeight="1" thickBot="1">
      <c r="B71" s="55"/>
      <c r="G71" s="312"/>
      <c r="H71" s="287"/>
      <c r="I71" s="287"/>
      <c r="J71" s="287"/>
      <c r="K71" s="287"/>
      <c r="L71" s="287"/>
      <c r="M71" s="285"/>
      <c r="O71" s="284"/>
      <c r="P71" s="280"/>
      <c r="Q71" s="281"/>
      <c r="S71" s="42"/>
      <c r="T71" s="51"/>
      <c r="X71" s="312"/>
      <c r="Y71" s="287"/>
      <c r="Z71" s="287"/>
      <c r="AA71" s="287"/>
      <c r="AB71" s="287"/>
      <c r="AC71" s="287"/>
      <c r="AD71" s="285"/>
      <c r="AF71" s="284"/>
      <c r="AG71" s="280"/>
      <c r="AH71" s="281"/>
      <c r="AJ71" s="51"/>
      <c r="AK71" s="51"/>
      <c r="AL71" s="120"/>
      <c r="AM71" s="201"/>
      <c r="AN71" s="80"/>
      <c r="AO71" s="42"/>
      <c r="AP71" s="42"/>
      <c r="AQ71" s="42"/>
      <c r="AR71" s="42"/>
      <c r="AS71" s="120"/>
      <c r="AT71" s="120"/>
      <c r="AX71" s="57"/>
      <c r="AY71" s="57"/>
      <c r="AZ71" s="51"/>
      <c r="BA71" s="51"/>
      <c r="BB71" s="51"/>
      <c r="BC71" s="51"/>
      <c r="BD71" s="51"/>
      <c r="BE71" s="51"/>
      <c r="BF71" s="57"/>
      <c r="BG71" s="57"/>
      <c r="BH71" s="57"/>
      <c r="BI71" s="57"/>
      <c r="BJ71" s="57"/>
      <c r="BK71" s="57"/>
      <c r="BL71" s="57"/>
      <c r="BM71" s="51"/>
      <c r="BN71" s="51"/>
      <c r="BO71" s="51"/>
      <c r="BP71" s="51"/>
      <c r="BQ71" s="51"/>
      <c r="BR71" s="51"/>
      <c r="BS71" s="57"/>
      <c r="BT71" s="57"/>
      <c r="BU71" s="57"/>
      <c r="BV71" s="57"/>
      <c r="BW71" s="57"/>
      <c r="BX71" s="57"/>
      <c r="BY71" s="57"/>
      <c r="BZ71" s="57"/>
      <c r="CA71" s="51"/>
      <c r="CB71" s="51"/>
      <c r="CC71" s="51"/>
      <c r="CD71" s="51"/>
      <c r="CE71" s="57"/>
      <c r="CF71" s="42"/>
      <c r="CG71" s="42"/>
      <c r="CH71" s="42"/>
    </row>
    <row r="72" spans="2:88" ht="13.5" customHeight="1" thickBot="1">
      <c r="B72" s="55"/>
      <c r="O72" s="284"/>
      <c r="P72" s="280"/>
      <c r="Q72" s="281"/>
      <c r="S72" s="42"/>
      <c r="T72" s="51"/>
      <c r="AF72" s="284"/>
      <c r="AG72" s="280"/>
      <c r="AH72" s="281"/>
      <c r="AJ72" s="51"/>
      <c r="AK72" s="51"/>
      <c r="AL72" s="120"/>
      <c r="AM72" s="201"/>
      <c r="AN72" s="80"/>
      <c r="AO72" s="42"/>
      <c r="AP72" s="50"/>
      <c r="AQ72" s="50"/>
      <c r="AR72" s="50"/>
      <c r="AS72" s="120"/>
      <c r="AT72" s="120"/>
      <c r="AX72" s="57"/>
      <c r="AY72" s="57"/>
      <c r="AZ72" s="51"/>
      <c r="BA72" s="51"/>
      <c r="BB72" s="51"/>
      <c r="BC72" s="51"/>
      <c r="BD72" s="51"/>
      <c r="BE72" s="51"/>
      <c r="BF72" s="57"/>
      <c r="BG72" s="57"/>
      <c r="BH72" s="57"/>
      <c r="BI72" s="57"/>
      <c r="BJ72" s="57"/>
      <c r="BK72" s="57"/>
      <c r="BL72" s="57"/>
      <c r="BM72" s="51"/>
      <c r="BN72" s="51"/>
      <c r="BO72" s="51"/>
      <c r="BP72" s="51"/>
      <c r="BQ72" s="51"/>
      <c r="BR72" s="51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42"/>
      <c r="CG72" s="42"/>
      <c r="CH72" s="42"/>
      <c r="CI72" s="42"/>
      <c r="CJ72" s="42"/>
    </row>
    <row r="73" spans="2:88" ht="13.5" customHeight="1">
      <c r="B73" s="55"/>
      <c r="G73" s="309">
        <v>3</v>
      </c>
      <c r="H73" s="310"/>
      <c r="I73" s="310"/>
      <c r="J73" s="310"/>
      <c r="K73" s="310"/>
      <c r="L73" s="310"/>
      <c r="M73" s="311"/>
      <c r="O73" s="284"/>
      <c r="P73" s="280"/>
      <c r="Q73" s="281"/>
      <c r="S73" s="42"/>
      <c r="T73" s="51"/>
      <c r="X73" s="309">
        <v>10</v>
      </c>
      <c r="Y73" s="310"/>
      <c r="Z73" s="310"/>
      <c r="AA73" s="310"/>
      <c r="AB73" s="310"/>
      <c r="AC73" s="310"/>
      <c r="AD73" s="311"/>
      <c r="AF73" s="284"/>
      <c r="AG73" s="280"/>
      <c r="AH73" s="281"/>
      <c r="AJ73" s="51"/>
      <c r="AK73" s="51"/>
      <c r="AL73" s="120"/>
      <c r="AM73" s="201"/>
      <c r="AN73" s="80"/>
      <c r="AO73" s="42"/>
      <c r="AP73" s="50"/>
      <c r="AQ73" s="50"/>
      <c r="AR73" s="50"/>
      <c r="AS73" s="120"/>
      <c r="AT73" s="120"/>
      <c r="AX73" s="57"/>
      <c r="AY73" s="57"/>
      <c r="AZ73" s="57"/>
      <c r="BA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44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120"/>
      <c r="CB73" s="120"/>
      <c r="CC73" s="120"/>
      <c r="CD73" s="51"/>
      <c r="CE73" s="57"/>
      <c r="CF73" s="42"/>
      <c r="CG73" s="42"/>
      <c r="CH73" s="42"/>
      <c r="CI73" s="42"/>
      <c r="CJ73" s="42"/>
    </row>
    <row r="74" spans="2:88" ht="13.5" customHeight="1" thickBot="1">
      <c r="B74" s="55"/>
      <c r="G74" s="312"/>
      <c r="H74" s="287"/>
      <c r="I74" s="287"/>
      <c r="J74" s="287"/>
      <c r="K74" s="287"/>
      <c r="L74" s="287"/>
      <c r="M74" s="285"/>
      <c r="O74" s="313"/>
      <c r="P74" s="314"/>
      <c r="Q74" s="315"/>
      <c r="S74" s="42"/>
      <c r="T74" s="51"/>
      <c r="X74" s="312"/>
      <c r="Y74" s="287"/>
      <c r="Z74" s="287"/>
      <c r="AA74" s="287"/>
      <c r="AB74" s="287"/>
      <c r="AC74" s="287"/>
      <c r="AD74" s="285"/>
      <c r="AF74" s="313"/>
      <c r="AG74" s="314"/>
      <c r="AH74" s="315"/>
      <c r="AJ74" s="51"/>
      <c r="AK74" s="51"/>
      <c r="AL74" s="120"/>
      <c r="AM74" s="59"/>
      <c r="AN74" s="44"/>
      <c r="AO74" s="42"/>
      <c r="AP74" s="42"/>
      <c r="AQ74" s="42"/>
      <c r="AR74" s="42"/>
      <c r="AS74" s="120"/>
      <c r="AT74" s="120"/>
      <c r="AU74" s="120"/>
      <c r="AV74" s="44"/>
      <c r="AX74" s="57"/>
      <c r="AY74" s="57"/>
      <c r="AZ74" s="51"/>
      <c r="BA74" s="51"/>
      <c r="BE74" s="120"/>
      <c r="BF74" s="120"/>
      <c r="BG74" s="57"/>
      <c r="BH74" s="57"/>
      <c r="BI74" s="57"/>
      <c r="BJ74" s="57"/>
      <c r="BK74" s="57"/>
      <c r="BL74" s="57"/>
      <c r="BM74" s="51"/>
      <c r="BN74" s="51"/>
      <c r="BO74" s="51"/>
      <c r="BP74" s="51"/>
      <c r="BQ74" s="51"/>
      <c r="BR74" s="51"/>
      <c r="BS74" s="57"/>
      <c r="BT74" s="57"/>
      <c r="BU74" s="57"/>
      <c r="BV74" s="57"/>
      <c r="BW74" s="57"/>
      <c r="BX74" s="57"/>
      <c r="BY74" s="57"/>
      <c r="BZ74" s="57"/>
      <c r="CA74" s="120"/>
      <c r="CB74" s="120"/>
      <c r="CC74" s="120"/>
      <c r="CD74" s="51"/>
      <c r="CE74" s="57"/>
      <c r="CF74" s="42"/>
      <c r="CG74" s="42"/>
      <c r="CH74" s="42"/>
      <c r="CI74" s="42"/>
      <c r="CJ74" s="42"/>
    </row>
    <row r="75" spans="2:88" ht="13.5" customHeight="1" thickBot="1">
      <c r="B75" s="55"/>
      <c r="S75" s="42"/>
      <c r="T75" s="42"/>
      <c r="AJ75" s="42"/>
      <c r="AL75" s="120"/>
      <c r="AM75" s="60"/>
      <c r="AN75" s="57"/>
      <c r="AO75" s="42"/>
      <c r="AP75" s="50"/>
      <c r="AQ75" s="50"/>
      <c r="AR75" s="50"/>
      <c r="AS75" s="57"/>
      <c r="AT75" s="57"/>
      <c r="AU75" s="57"/>
      <c r="AV75" s="44"/>
      <c r="AX75" s="57"/>
      <c r="AY75" s="57"/>
      <c r="AZ75" s="51"/>
      <c r="BA75" s="51"/>
      <c r="BE75" s="120"/>
      <c r="BF75" s="120"/>
      <c r="BG75" s="57"/>
      <c r="BH75" s="57"/>
      <c r="BI75" s="57"/>
      <c r="BJ75" s="57"/>
      <c r="BK75" s="57"/>
      <c r="BL75" s="57"/>
      <c r="BM75" s="51"/>
      <c r="BN75" s="51"/>
      <c r="BO75" s="51"/>
      <c r="BP75" s="51"/>
      <c r="BQ75" s="51"/>
      <c r="BR75" s="51"/>
      <c r="BS75" s="57"/>
      <c r="BT75" s="57"/>
      <c r="BU75" s="57"/>
      <c r="BV75" s="57"/>
      <c r="BW75" s="57"/>
      <c r="BX75" s="57"/>
      <c r="BY75" s="57"/>
      <c r="BZ75" s="57"/>
      <c r="CA75" s="120"/>
      <c r="CB75" s="120"/>
      <c r="CC75" s="120"/>
      <c r="CD75" s="57"/>
      <c r="CE75" s="57"/>
      <c r="CF75" s="42"/>
      <c r="CG75" s="42"/>
      <c r="CH75" s="42"/>
      <c r="CI75" s="42"/>
      <c r="CJ75" s="42"/>
    </row>
    <row r="76" spans="2:88" ht="13.5" customHeight="1">
      <c r="B76" s="55"/>
      <c r="G76" s="309">
        <v>4</v>
      </c>
      <c r="H76" s="310"/>
      <c r="I76" s="310"/>
      <c r="J76" s="310"/>
      <c r="K76" s="310"/>
      <c r="L76" s="310"/>
      <c r="M76" s="311"/>
      <c r="O76" s="286" t="s">
        <v>36</v>
      </c>
      <c r="P76" s="282"/>
      <c r="Q76" s="283"/>
      <c r="S76" s="42"/>
      <c r="T76" s="51"/>
      <c r="X76" s="309">
        <v>11</v>
      </c>
      <c r="Y76" s="310"/>
      <c r="Z76" s="310"/>
      <c r="AA76" s="310"/>
      <c r="AB76" s="310"/>
      <c r="AC76" s="310"/>
      <c r="AD76" s="311"/>
      <c r="AF76" s="322" t="s">
        <v>16</v>
      </c>
      <c r="AG76" s="322"/>
      <c r="AH76" s="322"/>
      <c r="AI76" s="322"/>
      <c r="AJ76" s="322"/>
      <c r="AK76" s="322"/>
      <c r="AL76" s="120"/>
      <c r="AM76" s="56"/>
      <c r="AN76" s="42"/>
      <c r="AO76" s="42"/>
      <c r="AP76" s="50"/>
      <c r="AQ76" s="50"/>
      <c r="AR76" s="50"/>
      <c r="AS76" s="120"/>
      <c r="AT76" s="120"/>
      <c r="AU76" s="120"/>
      <c r="AV76" s="44"/>
      <c r="AX76" s="57"/>
      <c r="AY76" s="57"/>
      <c r="AZ76" s="57"/>
      <c r="BA76" s="57"/>
      <c r="BG76" s="57"/>
      <c r="BH76" s="57"/>
      <c r="BI76" s="57"/>
      <c r="BJ76" s="57"/>
      <c r="BK76" s="57"/>
      <c r="BL76" s="57"/>
      <c r="BM76" s="57"/>
      <c r="BN76" s="57"/>
      <c r="BO76" s="44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120"/>
      <c r="CB76" s="120"/>
      <c r="CC76" s="120"/>
      <c r="CD76" s="51"/>
      <c r="CE76" s="57"/>
      <c r="CF76" s="42"/>
      <c r="CG76" s="42"/>
      <c r="CH76" s="42"/>
      <c r="CI76" s="42"/>
      <c r="CJ76" s="42"/>
    </row>
    <row r="77" spans="2:88" ht="13.5" customHeight="1" thickBot="1">
      <c r="B77" s="55"/>
      <c r="G77" s="312"/>
      <c r="H77" s="287"/>
      <c r="I77" s="287"/>
      <c r="J77" s="287"/>
      <c r="K77" s="287"/>
      <c r="L77" s="287"/>
      <c r="M77" s="285"/>
      <c r="O77" s="284"/>
      <c r="P77" s="280"/>
      <c r="Q77" s="281"/>
      <c r="S77" s="42"/>
      <c r="T77" s="51"/>
      <c r="X77" s="312"/>
      <c r="Y77" s="287"/>
      <c r="Z77" s="287"/>
      <c r="AA77" s="287"/>
      <c r="AB77" s="287"/>
      <c r="AC77" s="287"/>
      <c r="AD77" s="285"/>
      <c r="AF77" s="322"/>
      <c r="AG77" s="322"/>
      <c r="AH77" s="322"/>
      <c r="AI77" s="322"/>
      <c r="AJ77" s="322"/>
      <c r="AK77" s="322"/>
      <c r="AL77" s="42"/>
      <c r="AM77" s="201"/>
      <c r="AN77" s="80"/>
      <c r="AO77" s="42"/>
      <c r="AP77" s="42"/>
      <c r="AQ77" s="42"/>
      <c r="AR77" s="42"/>
      <c r="AS77" s="120"/>
      <c r="AT77" s="120"/>
      <c r="AU77" s="120"/>
      <c r="AV77" s="80"/>
      <c r="BA77" s="51"/>
      <c r="BG77" s="57"/>
      <c r="BH77" s="57"/>
      <c r="BI77" s="57"/>
      <c r="BJ77" s="57"/>
      <c r="BK77" s="57"/>
      <c r="BL77" s="57"/>
      <c r="BM77" s="51"/>
      <c r="BN77" s="51"/>
      <c r="BO77" s="51"/>
      <c r="BP77" s="51"/>
      <c r="BQ77" s="51"/>
      <c r="BR77" s="51"/>
      <c r="BS77" s="57"/>
      <c r="BT77" s="57"/>
      <c r="BU77" s="57"/>
      <c r="BV77" s="57"/>
      <c r="BW77" s="57"/>
      <c r="BX77" s="57"/>
      <c r="BY77" s="57"/>
      <c r="BZ77" s="57"/>
      <c r="CA77" s="120"/>
      <c r="CB77" s="120"/>
      <c r="CC77" s="120"/>
      <c r="CD77" s="51"/>
      <c r="CE77" s="57"/>
      <c r="CF77" s="42"/>
      <c r="CG77" s="42"/>
      <c r="CH77" s="42"/>
      <c r="CI77" s="42"/>
      <c r="CJ77" s="42"/>
    </row>
    <row r="78" spans="2:88" ht="13.5" customHeight="1" thickBot="1">
      <c r="B78" s="55"/>
      <c r="O78" s="284"/>
      <c r="P78" s="280"/>
      <c r="Q78" s="281"/>
      <c r="S78" s="42"/>
      <c r="T78" s="51"/>
      <c r="AJ78" s="51"/>
      <c r="AK78" s="51"/>
      <c r="AL78" s="120"/>
      <c r="AM78" s="201"/>
      <c r="AN78" s="80"/>
      <c r="AO78" s="42"/>
      <c r="AP78" s="50"/>
      <c r="AQ78" s="50"/>
      <c r="AR78" s="50"/>
      <c r="AS78" s="120"/>
      <c r="AT78" s="120"/>
      <c r="AU78" s="120"/>
      <c r="AV78" s="80"/>
      <c r="BA78" s="51"/>
      <c r="BG78" s="57"/>
      <c r="BH78" s="57"/>
      <c r="BI78" s="57"/>
      <c r="BJ78" s="57"/>
      <c r="BK78" s="57"/>
      <c r="BL78" s="57"/>
      <c r="BM78" s="51"/>
      <c r="BN78" s="51"/>
      <c r="BO78" s="51"/>
      <c r="BP78" s="51"/>
      <c r="BQ78" s="51"/>
      <c r="BR78" s="51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42"/>
      <c r="CG78" s="42"/>
      <c r="CH78" s="42"/>
      <c r="CI78" s="42"/>
      <c r="CJ78" s="42"/>
    </row>
    <row r="79" spans="2:88" ht="13.5" customHeight="1">
      <c r="B79" s="55"/>
      <c r="G79" s="309">
        <v>5</v>
      </c>
      <c r="H79" s="310"/>
      <c r="I79" s="310"/>
      <c r="J79" s="310"/>
      <c r="K79" s="310"/>
      <c r="L79" s="310"/>
      <c r="M79" s="311"/>
      <c r="O79" s="284"/>
      <c r="P79" s="280"/>
      <c r="Q79" s="281"/>
      <c r="S79" s="42"/>
      <c r="T79" s="51"/>
      <c r="X79" s="309">
        <v>12</v>
      </c>
      <c r="Y79" s="310"/>
      <c r="Z79" s="310"/>
      <c r="AA79" s="310"/>
      <c r="AB79" s="310"/>
      <c r="AC79" s="310"/>
      <c r="AD79" s="311"/>
      <c r="AF79" s="286" t="s">
        <v>33</v>
      </c>
      <c r="AG79" s="282"/>
      <c r="AH79" s="283"/>
      <c r="AJ79" s="51"/>
      <c r="AK79" s="51"/>
      <c r="AL79" s="120"/>
      <c r="AM79" s="201"/>
      <c r="AN79" s="80"/>
      <c r="AO79" s="42"/>
      <c r="AP79" s="50"/>
      <c r="AQ79" s="50"/>
      <c r="AR79" s="50"/>
      <c r="AS79" s="120"/>
      <c r="AT79" s="120"/>
      <c r="AU79" s="120"/>
      <c r="AV79" s="80"/>
      <c r="BA79" s="57"/>
      <c r="BG79" s="57"/>
      <c r="BH79" s="57"/>
      <c r="BI79" s="57"/>
      <c r="BJ79" s="57"/>
      <c r="BK79" s="57"/>
      <c r="BL79" s="57"/>
      <c r="BM79" s="57"/>
      <c r="BN79" s="57"/>
      <c r="BO79" s="44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1"/>
      <c r="CB79" s="51"/>
      <c r="CC79" s="51"/>
      <c r="CD79" s="51"/>
      <c r="CE79" s="57"/>
      <c r="CF79" s="42"/>
      <c r="CG79" s="42"/>
      <c r="CH79" s="42"/>
      <c r="CI79" s="42"/>
      <c r="CJ79" s="42"/>
    </row>
    <row r="80" spans="2:88" ht="13.5" customHeight="1" thickBot="1">
      <c r="B80" s="55"/>
      <c r="G80" s="312"/>
      <c r="H80" s="287"/>
      <c r="I80" s="287"/>
      <c r="J80" s="287"/>
      <c r="K80" s="287"/>
      <c r="L80" s="287"/>
      <c r="M80" s="285"/>
      <c r="O80" s="313"/>
      <c r="P80" s="314"/>
      <c r="Q80" s="315"/>
      <c r="S80" s="42"/>
      <c r="T80" s="51"/>
      <c r="X80" s="312"/>
      <c r="Y80" s="287"/>
      <c r="Z80" s="287"/>
      <c r="AA80" s="287"/>
      <c r="AB80" s="287"/>
      <c r="AC80" s="287"/>
      <c r="AD80" s="285"/>
      <c r="AF80" s="284"/>
      <c r="AG80" s="280"/>
      <c r="AH80" s="281"/>
      <c r="AJ80" s="51"/>
      <c r="AK80" s="51"/>
      <c r="AL80" s="120"/>
      <c r="AM80" s="59"/>
      <c r="AN80" s="42"/>
      <c r="AO80" s="42"/>
      <c r="AP80" s="42"/>
      <c r="AQ80" s="42"/>
      <c r="AR80" s="42"/>
      <c r="AS80" s="120"/>
      <c r="AT80" s="120"/>
      <c r="AU80" s="120"/>
      <c r="AV80" s="44"/>
      <c r="BA80" s="51"/>
      <c r="BG80" s="57"/>
      <c r="BH80" s="57"/>
      <c r="BI80" s="57"/>
      <c r="BJ80" s="57"/>
      <c r="BK80" s="57"/>
      <c r="BL80" s="57"/>
      <c r="BP80" s="51"/>
      <c r="BQ80" s="51"/>
      <c r="BR80" s="51"/>
      <c r="BS80" s="57"/>
      <c r="BT80" s="57"/>
      <c r="BU80" s="57"/>
      <c r="BV80" s="57"/>
      <c r="BW80" s="57"/>
      <c r="BX80" s="57"/>
      <c r="BY80" s="57"/>
      <c r="BZ80" s="57"/>
      <c r="CA80" s="51"/>
      <c r="CB80" s="51"/>
      <c r="CC80" s="51"/>
      <c r="CD80" s="51"/>
      <c r="CE80" s="57"/>
      <c r="CF80" s="42"/>
      <c r="CG80" s="42"/>
      <c r="CH80" s="42"/>
      <c r="CI80" s="42"/>
      <c r="CJ80" s="42"/>
    </row>
    <row r="81" spans="2:88" ht="13.5" customHeight="1" thickBot="1">
      <c r="B81" s="55"/>
      <c r="S81" s="42"/>
      <c r="T81" s="51"/>
      <c r="AF81" s="284"/>
      <c r="AG81" s="280"/>
      <c r="AH81" s="281"/>
      <c r="AJ81" s="42"/>
      <c r="AL81" s="120"/>
      <c r="AM81" s="60"/>
      <c r="AN81" s="42"/>
      <c r="AO81" s="42"/>
      <c r="AP81" s="50"/>
      <c r="AQ81" s="50"/>
      <c r="AR81" s="50"/>
      <c r="AS81" s="120"/>
      <c r="AT81" s="120"/>
      <c r="AU81" s="120"/>
      <c r="AV81" s="44"/>
      <c r="BA81" s="51"/>
      <c r="BG81" s="57"/>
      <c r="BH81" s="57"/>
      <c r="BI81" s="57"/>
      <c r="BJ81" s="57"/>
      <c r="BK81" s="57"/>
      <c r="BL81" s="57"/>
      <c r="BP81" s="51"/>
      <c r="BQ81" s="51"/>
      <c r="BR81" s="51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42"/>
      <c r="CG81" s="42"/>
      <c r="CH81" s="42"/>
      <c r="CI81" s="42"/>
      <c r="CJ81" s="42"/>
    </row>
    <row r="82" spans="2:88" ht="13.5" customHeight="1">
      <c r="B82" s="55"/>
      <c r="G82" s="309">
        <v>6</v>
      </c>
      <c r="H82" s="310"/>
      <c r="I82" s="310"/>
      <c r="J82" s="310"/>
      <c r="K82" s="310"/>
      <c r="L82" s="310"/>
      <c r="M82" s="311"/>
      <c r="O82" s="322" t="s">
        <v>16</v>
      </c>
      <c r="P82" s="322"/>
      <c r="Q82" s="322"/>
      <c r="R82" s="322"/>
      <c r="S82" s="322"/>
      <c r="T82" s="322"/>
      <c r="X82" s="309">
        <v>13</v>
      </c>
      <c r="Y82" s="310"/>
      <c r="Z82" s="310"/>
      <c r="AA82" s="310"/>
      <c r="AB82" s="310"/>
      <c r="AC82" s="310"/>
      <c r="AD82" s="311"/>
      <c r="AF82" s="284"/>
      <c r="AG82" s="280"/>
      <c r="AH82" s="281"/>
      <c r="AL82" s="120"/>
      <c r="AM82" s="56"/>
      <c r="AN82" s="42"/>
      <c r="AO82" s="42"/>
      <c r="AP82" s="50"/>
      <c r="AT82" s="50"/>
      <c r="AU82" s="50"/>
      <c r="AV82" s="50"/>
      <c r="BA82" s="57"/>
      <c r="BG82" s="57"/>
      <c r="BH82" s="57"/>
      <c r="BI82" s="57"/>
      <c r="BJ82" s="57"/>
      <c r="BK82" s="57"/>
      <c r="BL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42"/>
      <c r="CG82" s="42"/>
      <c r="CH82" s="42"/>
      <c r="CI82" s="42"/>
      <c r="CJ82" s="42"/>
    </row>
    <row r="83" spans="2:88" ht="13.5" customHeight="1" thickBot="1">
      <c r="B83" s="55"/>
      <c r="G83" s="312"/>
      <c r="H83" s="287"/>
      <c r="I83" s="287"/>
      <c r="J83" s="287"/>
      <c r="K83" s="287"/>
      <c r="L83" s="287"/>
      <c r="M83" s="285"/>
      <c r="O83" s="322"/>
      <c r="P83" s="322"/>
      <c r="Q83" s="322"/>
      <c r="R83" s="322"/>
      <c r="S83" s="322"/>
      <c r="T83" s="322"/>
      <c r="X83" s="312"/>
      <c r="Y83" s="287"/>
      <c r="Z83" s="287"/>
      <c r="AA83" s="287"/>
      <c r="AB83" s="287"/>
      <c r="AC83" s="287"/>
      <c r="AD83" s="285"/>
      <c r="AF83" s="313"/>
      <c r="AG83" s="314"/>
      <c r="AH83" s="315"/>
      <c r="AL83" s="44"/>
      <c r="AM83" s="59"/>
      <c r="AN83" s="44"/>
      <c r="AO83" s="42"/>
      <c r="AP83" s="42"/>
      <c r="AT83" s="50"/>
      <c r="AU83" s="50"/>
      <c r="AV83" s="50"/>
      <c r="BA83" s="51"/>
      <c r="BG83" s="57"/>
      <c r="BH83" s="57"/>
      <c r="BI83" s="57"/>
      <c r="BJ83" s="57"/>
      <c r="BK83" s="57"/>
      <c r="BL83" s="57"/>
      <c r="BP83" s="51"/>
      <c r="BQ83" s="51"/>
      <c r="BR83" s="51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42"/>
      <c r="CG83" s="42"/>
      <c r="CH83" s="42"/>
      <c r="CI83" s="42"/>
      <c r="CJ83" s="42"/>
    </row>
    <row r="84" spans="2:88" ht="13.5" customHeight="1" thickBot="1">
      <c r="B84" s="55"/>
      <c r="S84" s="42"/>
      <c r="T84" s="42"/>
      <c r="AJ84" s="51"/>
      <c r="AK84" s="51"/>
      <c r="AL84" s="42"/>
      <c r="AM84" s="56"/>
      <c r="AN84" s="42"/>
      <c r="AO84" s="42"/>
      <c r="AP84" s="42"/>
      <c r="AT84" s="42"/>
      <c r="AU84" s="42"/>
      <c r="AV84" s="42"/>
      <c r="BA84" s="51"/>
      <c r="BB84" s="51"/>
      <c r="BC84" s="51"/>
      <c r="BG84" s="57"/>
      <c r="BH84" s="57"/>
      <c r="BI84" s="57"/>
      <c r="BJ84" s="57"/>
      <c r="BK84" s="57"/>
      <c r="BL84" s="57"/>
      <c r="BP84" s="51"/>
      <c r="BQ84" s="51"/>
      <c r="BR84" s="51"/>
      <c r="BS84" s="57"/>
      <c r="BT84" s="57"/>
      <c r="BU84" s="57"/>
      <c r="BV84" s="57"/>
      <c r="BW84" s="57"/>
      <c r="BX84" s="57"/>
      <c r="BY84" s="57"/>
      <c r="BZ84" s="57"/>
      <c r="CA84" s="51"/>
      <c r="CB84" s="57"/>
      <c r="CC84" s="57"/>
      <c r="CD84" s="57"/>
      <c r="CE84" s="57"/>
      <c r="CF84" s="42"/>
      <c r="CG84" s="42"/>
      <c r="CH84" s="42"/>
      <c r="CI84" s="42"/>
      <c r="CJ84" s="42"/>
    </row>
    <row r="85" spans="2:88" ht="13.5" customHeight="1">
      <c r="B85" s="55"/>
      <c r="G85" s="309">
        <v>7</v>
      </c>
      <c r="H85" s="310"/>
      <c r="I85" s="310"/>
      <c r="J85" s="310"/>
      <c r="K85" s="310"/>
      <c r="L85" s="310"/>
      <c r="M85" s="311"/>
      <c r="O85" s="286" t="s">
        <v>37</v>
      </c>
      <c r="P85" s="282"/>
      <c r="Q85" s="283"/>
      <c r="S85" s="42"/>
      <c r="T85" s="51"/>
      <c r="X85" s="309">
        <v>14</v>
      </c>
      <c r="Y85" s="310"/>
      <c r="Z85" s="310"/>
      <c r="AA85" s="310"/>
      <c r="AB85" s="310"/>
      <c r="AC85" s="310"/>
      <c r="AD85" s="311"/>
      <c r="AF85" s="286" t="s">
        <v>34</v>
      </c>
      <c r="AG85" s="282"/>
      <c r="AH85" s="283"/>
      <c r="AJ85" s="51"/>
      <c r="AK85" s="51"/>
      <c r="AL85" s="42"/>
      <c r="AM85" s="56"/>
      <c r="AN85" s="42"/>
      <c r="AO85" s="42"/>
      <c r="AP85" s="42"/>
      <c r="AT85" s="42"/>
      <c r="AU85" s="42"/>
      <c r="AV85" s="42"/>
      <c r="BA85" s="57"/>
      <c r="BB85" s="57"/>
      <c r="BC85" s="57"/>
      <c r="BG85" s="81"/>
      <c r="BH85" s="81"/>
      <c r="BI85" s="81"/>
      <c r="BJ85" s="81"/>
      <c r="BK85" s="57"/>
      <c r="BL85" s="57"/>
      <c r="BP85" s="57"/>
      <c r="BQ85" s="57"/>
      <c r="BR85" s="50"/>
      <c r="BS85" s="50"/>
      <c r="BT85" s="50"/>
      <c r="BU85" s="57"/>
      <c r="BV85" s="57"/>
      <c r="BW85" s="81"/>
      <c r="BX85" s="81"/>
      <c r="BY85" s="81"/>
      <c r="BZ85" s="81"/>
      <c r="CA85" s="81"/>
      <c r="CB85" s="81"/>
      <c r="CC85" s="57"/>
      <c r="CD85" s="57"/>
      <c r="CE85" s="57"/>
      <c r="CF85" s="42"/>
      <c r="CG85" s="42"/>
      <c r="CH85" s="42"/>
      <c r="CI85" s="42"/>
      <c r="CJ85" s="42"/>
    </row>
    <row r="86" spans="2:88" ht="13.5" customHeight="1" thickBot="1">
      <c r="B86" s="55"/>
      <c r="G86" s="312"/>
      <c r="H86" s="287"/>
      <c r="I86" s="287"/>
      <c r="J86" s="287"/>
      <c r="K86" s="287"/>
      <c r="L86" s="287"/>
      <c r="M86" s="285"/>
      <c r="O86" s="284"/>
      <c r="P86" s="280"/>
      <c r="Q86" s="281"/>
      <c r="S86" s="42"/>
      <c r="T86" s="51"/>
      <c r="X86" s="312"/>
      <c r="Y86" s="287"/>
      <c r="Z86" s="287"/>
      <c r="AA86" s="287"/>
      <c r="AB86" s="287"/>
      <c r="AC86" s="287"/>
      <c r="AD86" s="285"/>
      <c r="AF86" s="284"/>
      <c r="AG86" s="280"/>
      <c r="AH86" s="281"/>
      <c r="AJ86" s="51"/>
      <c r="AK86" s="51"/>
      <c r="AL86" s="42"/>
      <c r="AM86" s="56"/>
      <c r="AN86" s="42"/>
      <c r="AO86" s="42"/>
      <c r="AP86" s="44"/>
      <c r="AT86" s="42"/>
      <c r="AU86" s="42"/>
      <c r="AV86" s="42"/>
      <c r="BA86" s="51"/>
      <c r="BB86" s="51"/>
      <c r="BC86" s="51"/>
      <c r="BG86" s="81"/>
      <c r="BH86" s="81"/>
      <c r="BI86" s="81"/>
      <c r="BJ86" s="81"/>
      <c r="BK86" s="57"/>
      <c r="BL86" s="57"/>
      <c r="BP86" s="51"/>
      <c r="BQ86" s="51"/>
      <c r="BR86" s="50"/>
      <c r="BS86" s="50"/>
      <c r="BT86" s="50"/>
      <c r="BU86" s="57"/>
      <c r="BV86" s="57"/>
      <c r="BW86" s="81"/>
      <c r="BX86" s="81"/>
      <c r="BY86" s="81"/>
      <c r="BZ86" s="81"/>
      <c r="CA86" s="81"/>
      <c r="CB86" s="81"/>
      <c r="CC86" s="57"/>
      <c r="CD86" s="57"/>
      <c r="CE86" s="57"/>
      <c r="CF86" s="42"/>
      <c r="CG86" s="42"/>
      <c r="CH86" s="42"/>
      <c r="CI86" s="42"/>
      <c r="CJ86" s="42"/>
    </row>
    <row r="87" spans="2:88" ht="13.5" customHeight="1" thickBot="1">
      <c r="B87" s="55"/>
      <c r="O87" s="284"/>
      <c r="P87" s="280"/>
      <c r="Q87" s="281"/>
      <c r="S87" s="42"/>
      <c r="T87" s="51"/>
      <c r="AF87" s="284"/>
      <c r="AG87" s="280"/>
      <c r="AH87" s="281"/>
      <c r="AL87" s="42"/>
      <c r="AM87" s="56"/>
      <c r="AN87" s="42"/>
      <c r="AO87" s="42"/>
      <c r="AP87" s="42"/>
      <c r="AQ87" s="42"/>
      <c r="AR87" s="42"/>
      <c r="AS87" s="42"/>
      <c r="AT87" s="42"/>
      <c r="AU87" s="42"/>
      <c r="AV87" s="42"/>
      <c r="BA87" s="51"/>
      <c r="BB87" s="51"/>
      <c r="BC87" s="51"/>
      <c r="BD87" s="51"/>
      <c r="BE87" s="51"/>
      <c r="BF87" s="57"/>
      <c r="BG87" s="57"/>
      <c r="BH87" s="57"/>
      <c r="BI87" s="57"/>
      <c r="BJ87" s="57"/>
      <c r="BK87" s="57"/>
      <c r="BL87" s="57"/>
      <c r="BP87" s="51"/>
      <c r="BQ87" s="51"/>
      <c r="BR87" s="51"/>
      <c r="BS87" s="57"/>
      <c r="BT87" s="57"/>
      <c r="BU87" s="57"/>
      <c r="BV87" s="57"/>
      <c r="BW87" s="57"/>
      <c r="BX87" s="57"/>
      <c r="BY87" s="57"/>
      <c r="BZ87" s="50"/>
      <c r="CA87" s="50"/>
      <c r="CB87" s="50"/>
      <c r="CC87" s="57"/>
      <c r="CD87" s="57"/>
      <c r="CE87" s="57"/>
      <c r="CF87" s="42"/>
      <c r="CG87" s="42"/>
      <c r="CH87" s="42"/>
      <c r="CI87" s="42"/>
      <c r="CJ87" s="42"/>
    </row>
    <row r="88" spans="2:88" ht="13.5" customHeight="1">
      <c r="B88" s="55"/>
      <c r="G88" s="309">
        <v>8</v>
      </c>
      <c r="H88" s="310"/>
      <c r="I88" s="310"/>
      <c r="J88" s="310"/>
      <c r="K88" s="310"/>
      <c r="L88" s="310"/>
      <c r="M88" s="311"/>
      <c r="O88" s="284"/>
      <c r="P88" s="280"/>
      <c r="Q88" s="281"/>
      <c r="X88" s="309">
        <v>15</v>
      </c>
      <c r="Y88" s="310"/>
      <c r="Z88" s="310"/>
      <c r="AA88" s="310"/>
      <c r="AB88" s="310"/>
      <c r="AC88" s="310"/>
      <c r="AD88" s="311"/>
      <c r="AF88" s="284"/>
      <c r="AG88" s="280"/>
      <c r="AH88" s="281"/>
      <c r="AL88" s="42"/>
      <c r="AM88" s="56"/>
      <c r="AO88" s="81"/>
      <c r="AP88" s="81"/>
      <c r="AQ88" s="81"/>
      <c r="AR88" s="42"/>
      <c r="AS88" s="42"/>
      <c r="AT88" s="42"/>
      <c r="AU88" s="42"/>
      <c r="AV88" s="42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0"/>
      <c r="CA88" s="50"/>
      <c r="CB88" s="50"/>
      <c r="CC88" s="57"/>
      <c r="CD88" s="57"/>
      <c r="CE88" s="57"/>
      <c r="CF88" s="42"/>
      <c r="CG88" s="42"/>
      <c r="CH88" s="42"/>
      <c r="CI88" s="42"/>
      <c r="CJ88" s="42"/>
    </row>
    <row r="89" spans="2:88" ht="13.5" customHeight="1" thickBot="1">
      <c r="B89" s="55"/>
      <c r="G89" s="312"/>
      <c r="H89" s="287"/>
      <c r="I89" s="287"/>
      <c r="J89" s="287"/>
      <c r="K89" s="287"/>
      <c r="L89" s="287"/>
      <c r="M89" s="285"/>
      <c r="O89" s="313"/>
      <c r="P89" s="314"/>
      <c r="Q89" s="315"/>
      <c r="X89" s="312"/>
      <c r="Y89" s="287"/>
      <c r="Z89" s="287"/>
      <c r="AA89" s="287"/>
      <c r="AB89" s="287"/>
      <c r="AC89" s="287"/>
      <c r="AD89" s="285"/>
      <c r="AF89" s="313"/>
      <c r="AG89" s="314"/>
      <c r="AH89" s="315"/>
      <c r="AL89" s="42"/>
      <c r="AM89" s="56"/>
      <c r="AO89" s="81"/>
      <c r="AP89" s="81"/>
      <c r="AQ89" s="81"/>
      <c r="AR89" s="42"/>
      <c r="AS89" s="42"/>
      <c r="AT89" s="42"/>
      <c r="AU89" s="42"/>
      <c r="AV89" s="42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42"/>
      <c r="CG89" s="42"/>
      <c r="CH89" s="42"/>
      <c r="CI89" s="42"/>
      <c r="CJ89" s="42"/>
    </row>
    <row r="90" spans="2:83" s="42" customFormat="1" ht="13.5" customHeight="1">
      <c r="B90" s="55"/>
      <c r="G90" s="39"/>
      <c r="H90" s="39"/>
      <c r="I90" s="39"/>
      <c r="J90" s="39"/>
      <c r="K90" s="39"/>
      <c r="L90" s="39"/>
      <c r="M90" s="39"/>
      <c r="N90" s="50"/>
      <c r="P90" s="50"/>
      <c r="Q90" s="50"/>
      <c r="R90" s="50"/>
      <c r="U90" s="43"/>
      <c r="X90" s="39"/>
      <c r="Y90" s="39"/>
      <c r="Z90" s="39"/>
      <c r="AA90" s="39"/>
      <c r="AB90" s="39"/>
      <c r="AC90" s="39"/>
      <c r="AD90" s="39"/>
      <c r="AM90" s="56"/>
      <c r="AP90" s="43"/>
      <c r="AQ90" s="43"/>
      <c r="AR90" s="50"/>
      <c r="AS90" s="50"/>
      <c r="AT90" s="50"/>
      <c r="AU90" s="50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</row>
    <row r="91" spans="2:88" ht="13.5" customHeight="1" thickBot="1">
      <c r="B91" s="61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4"/>
      <c r="AQ91" s="42"/>
      <c r="AR91" s="42"/>
      <c r="AS91" s="42"/>
      <c r="AT91" s="42"/>
      <c r="AU91" s="42"/>
      <c r="AV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</row>
    <row r="92" spans="68:88" ht="13.5" customHeight="1"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</row>
  </sheetData>
  <sheetProtection/>
  <mergeCells count="85">
    <mergeCell ref="O85:Q89"/>
    <mergeCell ref="AY34:BA38"/>
    <mergeCell ref="G82:M83"/>
    <mergeCell ref="G85:M86"/>
    <mergeCell ref="X85:AD86"/>
    <mergeCell ref="G88:M89"/>
    <mergeCell ref="X88:AD89"/>
    <mergeCell ref="AF85:AH89"/>
    <mergeCell ref="O82:T83"/>
    <mergeCell ref="O34:Q38"/>
    <mergeCell ref="AY49:BA53"/>
    <mergeCell ref="AG39:AL40"/>
    <mergeCell ref="O40:T41"/>
    <mergeCell ref="AY40:BD41"/>
    <mergeCell ref="AY43:BA47"/>
    <mergeCell ref="AQ52:AW53"/>
    <mergeCell ref="AQ40:AW41"/>
    <mergeCell ref="AQ46:AW47"/>
    <mergeCell ref="Y42:AE43"/>
    <mergeCell ref="AG42:AI46"/>
    <mergeCell ref="O28:Q32"/>
    <mergeCell ref="AY28:BA32"/>
    <mergeCell ref="AG27:AI31"/>
    <mergeCell ref="AQ31:AW32"/>
    <mergeCell ref="Y30:AE31"/>
    <mergeCell ref="Y27:AE28"/>
    <mergeCell ref="AQ28:AW29"/>
    <mergeCell ref="G52:M53"/>
    <mergeCell ref="O49:Q53"/>
    <mergeCell ref="G70:M71"/>
    <mergeCell ref="Y48:AE49"/>
    <mergeCell ref="G66:M67"/>
    <mergeCell ref="Y51:AE52"/>
    <mergeCell ref="G49:M50"/>
    <mergeCell ref="O70:Q74"/>
    <mergeCell ref="X70:AD71"/>
    <mergeCell ref="B60:N62"/>
    <mergeCell ref="G76:M77"/>
    <mergeCell ref="O76:Q80"/>
    <mergeCell ref="O66:T67"/>
    <mergeCell ref="O60:S62"/>
    <mergeCell ref="X66:AD67"/>
    <mergeCell ref="G73:M74"/>
    <mergeCell ref="G79:M80"/>
    <mergeCell ref="AF76:AK77"/>
    <mergeCell ref="AF70:AH74"/>
    <mergeCell ref="AF79:AH83"/>
    <mergeCell ref="X82:AD83"/>
    <mergeCell ref="X73:AD74"/>
    <mergeCell ref="X76:AD77"/>
    <mergeCell ref="X79:AD80"/>
    <mergeCell ref="G31:M32"/>
    <mergeCell ref="AQ43:AW44"/>
    <mergeCell ref="B9:O11"/>
    <mergeCell ref="T15:AN16"/>
    <mergeCell ref="Y21:AE22"/>
    <mergeCell ref="G22:M23"/>
    <mergeCell ref="P9:T11"/>
    <mergeCell ref="O19:Q23"/>
    <mergeCell ref="G19:M20"/>
    <mergeCell ref="G28:M29"/>
    <mergeCell ref="G25:M26"/>
    <mergeCell ref="AQ25:AW26"/>
    <mergeCell ref="O25:T26"/>
    <mergeCell ref="AY19:BA23"/>
    <mergeCell ref="AG21:AI25"/>
    <mergeCell ref="AY25:BD26"/>
    <mergeCell ref="Y24:AE25"/>
    <mergeCell ref="AQ49:AW50"/>
    <mergeCell ref="AG48:AI52"/>
    <mergeCell ref="AG33:AI37"/>
    <mergeCell ref="AQ19:AW20"/>
    <mergeCell ref="AQ22:AW23"/>
    <mergeCell ref="AQ34:AW35"/>
    <mergeCell ref="AQ37:AW38"/>
    <mergeCell ref="G34:M35"/>
    <mergeCell ref="Y36:AE37"/>
    <mergeCell ref="Y45:AE46"/>
    <mergeCell ref="G46:M47"/>
    <mergeCell ref="G43:M44"/>
    <mergeCell ref="G37:M38"/>
    <mergeCell ref="G40:M41"/>
    <mergeCell ref="O43:Q47"/>
    <mergeCell ref="Y39:AE40"/>
    <mergeCell ref="Y33:AE34"/>
  </mergeCells>
  <printOptions horizontalCentered="1"/>
  <pageMargins left="0.7874015748031497" right="0.7874015748031497" top="0.7874015748031497" bottom="0.7874015748031497" header="0.31496062992125984" footer="0.3937007874015748"/>
  <pageSetup fitToHeight="1" fitToWidth="1" horizontalDpi="600" verticalDpi="600" orientation="portrait" paperSize="9" scale="64" r:id="rId2"/>
  <headerFooter alignWithMargins="0">
    <oddFooter>&amp;C&amp;"ＭＳ 明朝,標準"&amp;16－5－&amp;"ＭＳ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Q26"/>
  <sheetViews>
    <sheetView tabSelected="1" workbookViewId="0" topLeftCell="A1">
      <selection activeCell="A1" sqref="A1:L18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45" t="s">
        <v>4</v>
      </c>
      <c r="B1" s="345"/>
      <c r="C1" s="345" t="s">
        <v>9</v>
      </c>
      <c r="D1" s="345"/>
      <c r="E1" s="128" t="s">
        <v>11</v>
      </c>
      <c r="F1" s="127" t="s">
        <v>57</v>
      </c>
      <c r="G1" s="129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39" t="s">
        <v>13</v>
      </c>
      <c r="B2" s="340"/>
      <c r="C2" s="84" t="s">
        <v>178</v>
      </c>
      <c r="D2" s="99" t="str">
        <f>IF(B3="","",B3)</f>
        <v>尽誠学園Ａ</v>
      </c>
      <c r="E2" s="100" t="str">
        <f>IF(B4="","",B4)</f>
        <v>松山商業Ｂ</v>
      </c>
      <c r="F2" s="100" t="str">
        <f>IF(B5="","",B5)</f>
        <v>岡山商大附</v>
      </c>
      <c r="G2" s="100" t="str">
        <f>IF(B6="","",B6)</f>
        <v>奈良北</v>
      </c>
      <c r="H2" s="101" t="str">
        <f>IF(B7="","",B7)</f>
        <v>高瀬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28.5" customHeight="1">
      <c r="A3" s="67">
        <v>1</v>
      </c>
      <c r="B3" s="341" t="str">
        <f>IF('予選ﾘｰｸﾞ一覧'!B5="","",'予選ﾘｰｸﾞ一覧'!B5)</f>
        <v>尽誠学園Ａ</v>
      </c>
      <c r="C3" s="342"/>
      <c r="D3" s="94"/>
      <c r="E3" s="68" t="s">
        <v>125</v>
      </c>
      <c r="F3" s="68" t="s">
        <v>126</v>
      </c>
      <c r="G3" s="68" t="s">
        <v>126</v>
      </c>
      <c r="H3" s="68" t="s">
        <v>126</v>
      </c>
      <c r="I3" s="355" t="str">
        <f>IF(SUM(L3:O3)=0,"/",L3+N3&amp;"/"&amp;M3+O3)</f>
        <v>/</v>
      </c>
      <c r="J3" s="354"/>
      <c r="K3" s="69">
        <f>IF(SUM(L3:O3)=0,"",L3*2+M3+N3*2)</f>
      </c>
      <c r="L3" s="70">
        <f>IF(LEFT(D3,1)&gt;RIGHT(D3,1),1,0)+IF(LEFT(E3,1)&gt;RIGHT(E3,1),1,0)+IF(LEFT(F3,1)&gt;RIGHT(F3,1),1,0)+IF(LEFT(G3,1)&gt;RIGHT(G3,1),1,0)+IF(LEFT(H3,1)&gt;RIGHT(H3,1),1,0)</f>
        <v>0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IF(SUM(L3:O3)=0,"",RANK(K3,K3:O7,0))</f>
      </c>
      <c r="Q3" s="2" t="str">
        <f>B3</f>
        <v>尽誠学園Ａ</v>
      </c>
    </row>
    <row r="4" spans="1:17" s="7" customFormat="1" ht="28.5" customHeight="1">
      <c r="A4" s="3">
        <v>2</v>
      </c>
      <c r="B4" s="335" t="str">
        <f>IF('予選ﾘｰｸﾞ一覧'!B7="","",'予選ﾘｰｸﾞ一覧'!B7)</f>
        <v>松山商業Ｂ</v>
      </c>
      <c r="C4" s="336"/>
      <c r="D4" s="95" t="str">
        <f>IF(LEFT(E3,1)="W","L W/O",IF(LEFT(E3,1)="L","W W/O",IF(E3="-","-",RIGHT(E3,1)&amp;"-"&amp;LEFT(E3,1))))</f>
        <v>-</v>
      </c>
      <c r="E4" s="10"/>
      <c r="F4" s="9" t="s">
        <v>127</v>
      </c>
      <c r="G4" s="9" t="s">
        <v>126</v>
      </c>
      <c r="H4" s="9" t="s">
        <v>126</v>
      </c>
      <c r="I4" s="347" t="str">
        <f>IF(SUM(L4:O4)=0,"/",L4+N4&amp;"/"&amp;M4+O4)</f>
        <v>/</v>
      </c>
      <c r="J4" s="348"/>
      <c r="K4" s="12">
        <f>IF(SUM(L4:O4)=0,"",L4*2+M4+N4*2)</f>
      </c>
      <c r="L4" s="16">
        <f>IF(LEFT(D4,1)&gt;RIGHT(D4,1),1,0)+IF(LEFT(E4,1)&gt;RIGHT(E4,1),1,0)+IF(LEFT(F4,1)&gt;RIGHT(F4,1),1,0)+IF(LEFT(G4,1)&gt;RIGHT(G4,1),1,0)+IF(LEFT(H4,1)&gt;RIGHT(H4,1),1,0)</f>
        <v>0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</c>
      <c r="Q4" s="2" t="str">
        <f>B4</f>
        <v>松山商業Ｂ</v>
      </c>
    </row>
    <row r="5" spans="1:17" ht="28.5" customHeight="1">
      <c r="A5" s="3">
        <v>3</v>
      </c>
      <c r="B5" s="335" t="str">
        <f>IF('予選ﾘｰｸﾞ一覧'!B9="","",'予選ﾘｰｸﾞ一覧'!B9)</f>
        <v>岡山商大附</v>
      </c>
      <c r="C5" s="346"/>
      <c r="D5" s="95" t="str">
        <f>IF(LEFT(F3,1)="W","L W/O",IF(LEFT(F3,1)="L","W W/O",IF(F3="-","-",RIGHT(F3,1)&amp;"-"&amp;LEFT(F3,1))))</f>
        <v>-</v>
      </c>
      <c r="E5" s="96" t="str">
        <f>IF(LEFT(F4,1)="W","L W/O",IF(LEFT(F4,1)="L","W W/O",IF(F4="-","-",RIGHT(F4,1)&amp;"-"&amp;LEFT(F4,1))))</f>
        <v>-</v>
      </c>
      <c r="F5" s="10"/>
      <c r="G5" s="9" t="s">
        <v>126</v>
      </c>
      <c r="H5" s="9" t="s">
        <v>126</v>
      </c>
      <c r="I5" s="347" t="str">
        <f>IF(SUM(L5:O5)=0,"/",L5+N5&amp;"/"&amp;M5+O5)</f>
        <v>/</v>
      </c>
      <c r="J5" s="348"/>
      <c r="K5" s="12">
        <f>IF(SUM(L5:O5)=0,"",L5*2+M5+N5*2)</f>
      </c>
      <c r="L5" s="16">
        <f>IF(LEFT(D5,1)&gt;RIGHT(D5,1),1,0)+IF(LEFT(E5,1)&gt;RIGHT(E5,1),1,0)+IF(LEFT(F5,1)&gt;RIGHT(F5,1),1,0)+IF(LEFT(G5,1)&gt;RIGHT(G5,1),1,0)+IF(LEFT(H5,1)&gt;RIGHT(H5,1),1,0)</f>
        <v>0</v>
      </c>
      <c r="M5" s="17">
        <f>IF(LEFT(D5,1)&lt;RIGHT(D5,1),1,0)+IF(LEFT(E5,1)&lt;RIGHT(E5,1),1,0)+IF(LEFT(F5,1)&lt;RIGHT(F5,1),1,0)+IF(LEFT(G5,1)&lt;RIGHT(G5,1),1,0)+IF(LEFT(H5,1)&lt;RIGHT(H5,1),1,0)</f>
        <v>0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</c>
      <c r="Q5" s="2" t="str">
        <f>B5</f>
        <v>岡山商大附</v>
      </c>
    </row>
    <row r="6" spans="1:17" ht="28.5" customHeight="1">
      <c r="A6" s="3">
        <v>4</v>
      </c>
      <c r="B6" s="335" t="str">
        <f>IF('予選ﾘｰｸﾞ一覧'!B11="","",'予選ﾘｰｸﾞ一覧'!B11)</f>
        <v>奈良北</v>
      </c>
      <c r="C6" s="346"/>
      <c r="D6" s="95" t="str">
        <f>IF(LEFT(G3,1)="W","L W/O",IF(LEFT(G3,1)="L","W W/O",IF(G3="-","-",RIGHT(G3,1)&amp;"-"&amp;LEFT(G3,1))))</f>
        <v>-</v>
      </c>
      <c r="E6" s="96" t="str">
        <f>IF(LEFT(G4,1)="W","L W/O",IF(LEFT(G4,1)="L","W W/O",IF(G4="-","-",RIGHT(G4,1)&amp;"-"&amp;LEFT(G4,1))))</f>
        <v>-</v>
      </c>
      <c r="F6" s="96" t="str">
        <f>IF(LEFT(G5,1)="W","L W/O",IF(LEFT(G5,1)="L","W W/O",IF(G5="-","-",RIGHT(G5,1)&amp;"-"&amp;LEFT(G5,1))))</f>
        <v>-</v>
      </c>
      <c r="G6" s="10"/>
      <c r="H6" s="9" t="s">
        <v>126</v>
      </c>
      <c r="I6" s="347" t="str">
        <f>IF(SUM(L6:O6)=0,"/",L6+N6&amp;"/"&amp;M6+O6)</f>
        <v>/</v>
      </c>
      <c r="J6" s="348"/>
      <c r="K6" s="12">
        <f>IF(SUM(L6:O6)=0,"",L6*2+M6+N6*2)</f>
      </c>
      <c r="L6" s="16">
        <f>IF(LEFT(D6,1)&gt;RIGHT(D6,1),1,0)+IF(LEFT(E6,1)&gt;RIGHT(E6,1),1,0)+IF(LEFT(F6,1)&gt;RIGHT(F6,1),1,0)+IF(LEFT(G6,1)&gt;RIGHT(G6,1),1,0)+IF(LEFT(H6,1)&gt;RIGHT(H6,1),1,0)</f>
        <v>0</v>
      </c>
      <c r="M6" s="17">
        <f>IF(LEFT(D6,1)&lt;RIGHT(D6,1),1,0)+IF(LEFT(E6,1)&lt;RIGHT(E6,1),1,0)+IF(LEFT(F6,1)&lt;RIGHT(F6,1),1,0)+IF(LEFT(G6,1)&lt;RIGHT(G6,1),1,0)+IF(LEFT(H6,1)&lt;RIGHT(H6,1),1,0)</f>
        <v>0</v>
      </c>
      <c r="N6" s="18">
        <f>IF(LEFT(H6,1)="W",1,0)+IF(LEFT(G6,1)="W",1,0)+IF(LEFT(F6,1)="W",1,0)+IF(LEFT(E6,1)="W",1,0)+IF(LEFT(D6,1)="W",1,0)</f>
        <v>0</v>
      </c>
      <c r="O6" s="18">
        <f>IF(LEFT(H6,1)="L",1,0)+IF(LEFT(G6,1)="L",1,0)+IF(LEFT(F6,1)="L",1,0)+IF(LEFT(E6,1)="L",1,0)+IF(LEFT(D6,1)="L",1,0)</f>
        <v>0</v>
      </c>
      <c r="P6" s="13">
        <f>IF(SUM(L6:O6)=0,"",RANK(K6,K3:K7,0))</f>
      </c>
      <c r="Q6" s="2" t="str">
        <f>B6</f>
        <v>奈良北</v>
      </c>
    </row>
    <row r="7" spans="1:17" ht="28.5" customHeight="1" thickBot="1">
      <c r="A7" s="4">
        <v>5</v>
      </c>
      <c r="B7" s="337" t="str">
        <f>IF('予選ﾘｰｸﾞ一覧'!B13="","",'予選ﾘｰｸﾞ一覧'!B13)</f>
        <v>高瀬</v>
      </c>
      <c r="C7" s="338"/>
      <c r="D7" s="97" t="str">
        <f>IF(LEFT(H3,1)="W","L W/O",IF(LEFT(H3,1)="L","W W/O",IF(H3="-","-",RIGHT(H3,1)&amp;"-"&amp;LEFT(H3,1))))</f>
        <v>-</v>
      </c>
      <c r="E7" s="98" t="str">
        <f>IF(LEFT(H4,1)="W","L W/O",IF(LEFT(H4,1)="L","W W/O",IF(H4="-","-",RIGHT(H4,1)&amp;"-"&amp;LEFT(H4,1))))</f>
        <v>-</v>
      </c>
      <c r="F7" s="98" t="str">
        <f>IF(LEFT(H5,1)="W","L W/O",IF(LEFT(H5,1)="L","W W/O",IF(H5="-","-",RIGHT(H5,1)&amp;"-"&amp;LEFT(H5,1))))</f>
        <v>-</v>
      </c>
      <c r="G7" s="98" t="str">
        <f>IF(LEFT(H6,1)="W","L W/O",IF(LEFT(H6,1)="L","W W/O",IF(H6="-","-",RIGHT(H6,1)&amp;"-"&amp;LEFT(H6,1))))</f>
        <v>-</v>
      </c>
      <c r="H7" s="11"/>
      <c r="I7" s="349" t="str">
        <f>IF(SUM(L7:O7)=0,"/",L7+N7&amp;"/"&amp;M7+O7)</f>
        <v>/</v>
      </c>
      <c r="J7" s="350"/>
      <c r="K7" s="14">
        <f>IF(SUM(L7:O7)=0,"",L7*2+M7+N7*2)</f>
      </c>
      <c r="L7" s="19">
        <f>IF(LEFT(D7,1)&gt;RIGHT(D7,1),1,0)+IF(LEFT(E7,1)&gt;RIGHT(E7,1),1,0)+IF(LEFT(F7,1)&gt;RIGHT(F7,1),1,0)+IF(LEFT(G7,1)&gt;RIGHT(G7,1),1,0)+IF(LEFT(H7,1)&gt;RIGHT(H7,1),1,0)</f>
        <v>0</v>
      </c>
      <c r="M7" s="257">
        <f>IF(LEFT(D7,1)&lt;RIGHT(D7,1),1,0)+IF(LEFT(E7,1)&lt;RIGHT(E7,1),1,0)+IF(LEFT(F7,1)&lt;RIGHT(F7,1),1,0)+IF(LEFT(G7,1)&lt;RIGHT(G7,1),1,0)+IF(LEFT(H7,1)&lt;RIGHT(H7,1),1,0)</f>
        <v>0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</c>
      <c r="Q7" s="2" t="str">
        <f>B7</f>
        <v>高瀬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37"/>
      <c r="M8" s="259"/>
      <c r="N8" s="259"/>
      <c r="O8" s="259"/>
      <c r="P8" s="8"/>
    </row>
    <row r="9" spans="1:17" ht="28.5" customHeight="1" thickBot="1">
      <c r="A9" s="339" t="s">
        <v>193</v>
      </c>
      <c r="B9" s="340"/>
      <c r="C9" s="84" t="s">
        <v>179</v>
      </c>
      <c r="D9" s="99" t="str">
        <f>IF(B10="","",B10)</f>
        <v>奈良Ａ</v>
      </c>
      <c r="E9" s="100" t="str">
        <f>IF(B11="","",B11)</f>
        <v>伊予農業Ａ</v>
      </c>
      <c r="F9" s="100" t="str">
        <f>IF(B12="","",B12)</f>
        <v>新南陽</v>
      </c>
      <c r="G9" s="100" t="str">
        <f>IF(B13="","",B13)</f>
        <v>三田学園</v>
      </c>
      <c r="H9" s="101" t="str">
        <f>IF(B14="","",B14)</f>
        <v>飯山</v>
      </c>
      <c r="I9" s="351" t="s">
        <v>8</v>
      </c>
      <c r="J9" s="352"/>
      <c r="K9" s="76" t="s">
        <v>1</v>
      </c>
      <c r="L9" s="77" t="s">
        <v>2</v>
      </c>
      <c r="M9" s="260" t="s">
        <v>3</v>
      </c>
      <c r="N9" s="260" t="s">
        <v>7</v>
      </c>
      <c r="O9" s="260" t="s">
        <v>6</v>
      </c>
      <c r="P9" s="78" t="s">
        <v>0</v>
      </c>
      <c r="Q9" s="7"/>
    </row>
    <row r="10" spans="1:17" ht="28.5" customHeight="1">
      <c r="A10" s="67">
        <v>1</v>
      </c>
      <c r="B10" s="341" t="str">
        <f>IF('予選ﾘｰｸﾞ一覧'!C5="","",'予選ﾘｰｸﾞ一覧'!C5)</f>
        <v>奈良Ａ</v>
      </c>
      <c r="C10" s="342"/>
      <c r="D10" s="94"/>
      <c r="E10" s="68" t="s">
        <v>128</v>
      </c>
      <c r="F10" s="68" t="s">
        <v>128</v>
      </c>
      <c r="G10" s="68" t="s">
        <v>128</v>
      </c>
      <c r="H10" s="68" t="s">
        <v>128</v>
      </c>
      <c r="I10" s="353" t="str">
        <f>IF(SUM(L10:O10)=0,"/",L10+N10&amp;"/"&amp;M10+O10)</f>
        <v>/</v>
      </c>
      <c r="J10" s="354"/>
      <c r="K10" s="164">
        <f>IF(SUM(L10:O10)=0,"",L10*2+M10+N10*2)</f>
      </c>
      <c r="L10" s="165">
        <f>IF(LEFT(D10,1)&gt;RIGHT(D10,1),1,0)+IF(LEFT(E10,1)&gt;RIGHT(E10,1),1,0)+IF(LEFT(F10,1)&gt;RIGHT(F10,1),1,0)+IF(LEFT(G10,1)&gt;RIGHT(G10,1),1,0)+IF(LEFT(H10,1)&gt;RIGHT(H10,1),1,0)</f>
        <v>0</v>
      </c>
      <c r="M10" s="166">
        <f>IF(LEFT(D10,1)&lt;RIGHT(D10,1),1,0)+IF(LEFT(E10,1)&lt;RIGHT(E10,1),1,0)+IF(LEFT(F10,1)&lt;RIGHT(F10,1),1,0)+IF(LEFT(G10,1)&lt;RIGHT(G10,1),1,0)+IF(LEFT(H10,1)&lt;RIGHT(H10,1),1,0)</f>
        <v>0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168">
        <f>IF(SUM(L10:O10)=0,"",RANK(K10,$K$10:$K$14,0))</f>
      </c>
      <c r="Q10" s="7" t="str">
        <f>B10</f>
        <v>奈良Ａ</v>
      </c>
    </row>
    <row r="11" spans="1:17" s="7" customFormat="1" ht="28.5" customHeight="1">
      <c r="A11" s="3">
        <v>2</v>
      </c>
      <c r="B11" s="335" t="str">
        <f>IF('予選ﾘｰｸﾞ一覧'!C7="","",'予選ﾘｰｸﾞ一覧'!C7)</f>
        <v>伊予農業Ａ</v>
      </c>
      <c r="C11" s="336"/>
      <c r="D11" s="95" t="str">
        <f>IF(LEFT(E10,1)="W","L W/O",IF(LEFT(E10,1)="L","W W/O",IF(E10="-","-",RIGHT(E10,1)&amp;"-"&amp;LEFT(E10,1))))</f>
        <v>-</v>
      </c>
      <c r="E11" s="10"/>
      <c r="F11" s="9" t="s">
        <v>129</v>
      </c>
      <c r="G11" s="9" t="s">
        <v>129</v>
      </c>
      <c r="H11" s="9" t="s">
        <v>129</v>
      </c>
      <c r="I11" s="343" t="str">
        <f>IF(SUM(L11:O11)=0,"/",L11+N11&amp;"/"&amp;M11+O11)</f>
        <v>/</v>
      </c>
      <c r="J11" s="344"/>
      <c r="K11" s="169">
        <f>IF(SUM(L11:O11)=0,"",L11*2+M11+N11*2)</f>
      </c>
      <c r="L11" s="16">
        <f>IF(LEFT(D11,1)&gt;RIGHT(D11,1),1,0)+IF(LEFT(E11,1)&gt;RIGHT(E11,1),1,0)+IF(LEFT(F11,1)&gt;RIGHT(F11,1),1,0)+IF(LEFT(G11,1)&gt;RIGHT(G11,1),1,0)+IF(LEFT(H11,1)&gt;RIGHT(H11,1),1,0)</f>
        <v>0</v>
      </c>
      <c r="M11" s="261">
        <f>IF(LEFT(D11,1)&lt;RIGHT(D11,1),1,0)+IF(LEFT(E11,1)&lt;RIGHT(E11,1),1,0)+IF(LEFT(F11,1)&lt;RIGHT(F11,1),1,0)+IF(LEFT(G11,1)&lt;RIGHT(G11,1),1,0)+IF(LEFT(H11,1)&lt;RIGHT(H11,1),1,0)</f>
        <v>0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IF(SUM(L11:O11)=0,"",RANK(K11,$K$10:$K$14,0))</f>
      </c>
      <c r="Q11" s="2" t="str">
        <f>B11</f>
        <v>伊予農業Ａ</v>
      </c>
    </row>
    <row r="12" spans="1:17" ht="28.5" customHeight="1">
      <c r="A12" s="3">
        <v>3</v>
      </c>
      <c r="B12" s="335" t="str">
        <f>IF('予選ﾘｰｸﾞ一覧'!C9="","",'予選ﾘｰｸﾞ一覧'!C9)</f>
        <v>新南陽</v>
      </c>
      <c r="C12" s="336"/>
      <c r="D12" s="95" t="str">
        <f>IF(LEFT(F10,1)="W","L W/O",IF(LEFT(F10,1)="L","W W/O",IF(F10="-","-",RIGHT(F10,1)&amp;"-"&amp;LEFT(F10,1))))</f>
        <v>-</v>
      </c>
      <c r="E12" s="96" t="str">
        <f>IF(LEFT(F11,1)="W","L W/O",IF(LEFT(F11,1)="L","W W/O",IF(F11="-","-",RIGHT(F11,1)&amp;"-"&amp;LEFT(F11,1))))</f>
        <v>-</v>
      </c>
      <c r="F12" s="10"/>
      <c r="G12" s="9" t="s">
        <v>129</v>
      </c>
      <c r="H12" s="9" t="s">
        <v>129</v>
      </c>
      <c r="I12" s="343" t="str">
        <f>IF(SUM(L12:O12)=0,"/",L12+N12&amp;"/"&amp;M12+O12)</f>
        <v>/</v>
      </c>
      <c r="J12" s="344"/>
      <c r="K12" s="169">
        <f>IF(SUM(L12:O12)=0,"",L12*2+M12+N12*2)</f>
      </c>
      <c r="L12" s="16">
        <f>IF(LEFT(D12,1)&gt;RIGHT(D12,1),1,0)+IF(LEFT(E12,1)&gt;RIGHT(E12,1),1,0)+IF(LEFT(F12,1)&gt;RIGHT(F12,1),1,0)+IF(LEFT(G12,1)&gt;RIGHT(G12,1),1,0)+IF(LEFT(H12,1)&gt;RIGHT(H12,1),1,0)</f>
        <v>0</v>
      </c>
      <c r="M12" s="261">
        <f>IF(LEFT(D12,1)&lt;RIGHT(D12,1),1,0)+IF(LEFT(E12,1)&lt;RIGHT(E12,1),1,0)+IF(LEFT(F12,1)&lt;RIGHT(F12,1),1,0)+IF(LEFT(G12,1)&lt;RIGHT(G12,1),1,0)+IF(LEFT(H12,1)&lt;RIGHT(H12,1),1,0)</f>
        <v>0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IF(SUM(L12:O12)=0,"",RANK(K12,$K$10:$K$14,0))</f>
      </c>
      <c r="Q12" s="2" t="str">
        <f>B12</f>
        <v>新南陽</v>
      </c>
    </row>
    <row r="13" spans="1:17" ht="28.5" customHeight="1">
      <c r="A13" s="3">
        <v>4</v>
      </c>
      <c r="B13" s="335" t="str">
        <f>IF('予選ﾘｰｸﾞ一覧'!C11="","",'予選ﾘｰｸﾞ一覧'!C11)</f>
        <v>三田学園</v>
      </c>
      <c r="C13" s="336"/>
      <c r="D13" s="95" t="str">
        <f>IF(LEFT(G10,1)="W","L W/O",IF(LEFT(G10,1)="L","W W/O",IF(G10="-","-",RIGHT(G10,1)&amp;"-"&amp;LEFT(G10,1))))</f>
        <v>-</v>
      </c>
      <c r="E13" s="96" t="str">
        <f>IF(LEFT(G11,1)="W","L W/O",IF(LEFT(G11,1)="L","W W/O",IF(G11="-","-",RIGHT(G11,1)&amp;"-"&amp;LEFT(G11,1))))</f>
        <v>-</v>
      </c>
      <c r="F13" s="96" t="str">
        <f>IF(LEFT(G12,1)="W","L W/O",IF(LEFT(G12,1)="L","W W/O",IF(G12="-","-",RIGHT(G12,1)&amp;"-"&amp;LEFT(G12,1))))</f>
        <v>-</v>
      </c>
      <c r="G13" s="10"/>
      <c r="H13" s="9" t="s">
        <v>129</v>
      </c>
      <c r="I13" s="347" t="str">
        <f>IF(SUM(L13:O13)=0,"/",L13+N13&amp;"/"&amp;M13+O13)</f>
        <v>/</v>
      </c>
      <c r="J13" s="348"/>
      <c r="K13" s="12">
        <f>IF(SUM(L13:O13)=0,"",L13*2+M13+N13*2)</f>
      </c>
      <c r="L13" s="16">
        <f>IF(LEFT(D13,1)&gt;RIGHT(D13,1),1,0)+IF(LEFT(E13,1)&gt;RIGHT(E13,1),1,0)+IF(LEFT(F13,1)&gt;RIGHT(F13,1),1,0)+IF(LEFT(G13,1)&gt;RIGHT(G13,1),1,0)+IF(LEFT(H13,1)&gt;RIGHT(H13,1),1,0)</f>
        <v>0</v>
      </c>
      <c r="M13" s="261">
        <f>IF(LEFT(D13,1)&lt;RIGHT(D13,1),1,0)+IF(LEFT(E13,1)&lt;RIGHT(E13,1),1,0)+IF(LEFT(F13,1)&lt;RIGHT(F13,1),1,0)+IF(LEFT(G13,1)&lt;RIGHT(G13,1),1,0)+IF(LEFT(H13,1)&lt;RIGHT(H13,1),1,0)</f>
        <v>0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IF(SUM(L13:O13)=0,"",RANK(K13,$K$10:$K$14,0))</f>
      </c>
      <c r="Q13" s="2" t="str">
        <f>B13</f>
        <v>三田学園</v>
      </c>
    </row>
    <row r="14" spans="1:17" ht="28.5" customHeight="1" thickBot="1">
      <c r="A14" s="4">
        <v>5</v>
      </c>
      <c r="B14" s="337" t="str">
        <f>IF('予選ﾘｰｸﾞ一覧'!C13="","",'予選ﾘｰｸﾞ一覧'!C13)</f>
        <v>飯山</v>
      </c>
      <c r="C14" s="338"/>
      <c r="D14" s="97" t="str">
        <f>IF(LEFT(H10,1)="W","L W/O",IF(LEFT(H10,1)="L","W W/O",IF(H10="-","-",RIGHT(H10,1)&amp;"-"&amp;LEFT(H10,1))))</f>
        <v>-</v>
      </c>
      <c r="E14" s="98" t="str">
        <f>IF(LEFT(H11,1)="W","L W/O",IF(LEFT(H11,1)="L","W W/O",IF(H11="-","-",RIGHT(H11,1)&amp;"-"&amp;LEFT(H11,1))))</f>
        <v>-</v>
      </c>
      <c r="F14" s="98" t="str">
        <f>IF(LEFT(H12,1)="W","L W/O",IF(LEFT(H12,1)="L","W W/O",IF(H12="-","-",RIGHT(H12,1)&amp;"-"&amp;LEFT(H12,1))))</f>
        <v>-</v>
      </c>
      <c r="G14" s="98" t="str">
        <f>IF(LEFT(H13,1)="W","L W/O",IF(LEFT(H13,1)="L","W W/O",IF(H13="-","-",RIGHT(H13,1)&amp;"-"&amp;LEFT(H13,1))))</f>
        <v>-</v>
      </c>
      <c r="H14" s="11"/>
      <c r="I14" s="349" t="str">
        <f>IF(SUM(L14:O14)=0,"/",L14+N14&amp;"/"&amp;M14+O14)</f>
        <v>/</v>
      </c>
      <c r="J14" s="356"/>
      <c r="K14" s="14">
        <f>IF(SUM(L14:O14)=0,"",L14*2+M14+N14*2)</f>
      </c>
      <c r="L14" s="19">
        <f>IF(LEFT(D14,1)&gt;RIGHT(D14,1),1,0)+IF(LEFT(E14,1)&gt;RIGHT(E14,1),1,0)+IF(LEFT(F14,1)&gt;RIGHT(F14,1),1,0)+IF(LEFT(G14,1)&gt;RIGHT(G14,1),1,0)+IF(LEFT(H14,1)&gt;RIGHT(H14,1),1,0)</f>
        <v>0</v>
      </c>
      <c r="M14" s="257">
        <f>IF(LEFT(D14,1)&lt;RIGHT(D14,1),1,0)+IF(LEFT(E14,1)&lt;RIGHT(E14,1),1,0)+IF(LEFT(F14,1)&lt;RIGHT(F14,1),1,0)+IF(LEFT(G14,1)&lt;RIGHT(G14,1),1,0)+IF(LEFT(H14,1)&lt;RIGHT(H14,1),1,0)</f>
        <v>0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IF(SUM(L14:O14)=0,"",RANK(K14,$K$10:$K$14,0))</f>
      </c>
      <c r="Q14" s="2" t="str">
        <f>B14</f>
        <v>飯山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30"/>
      <c r="M15" s="30"/>
      <c r="N15" s="30"/>
      <c r="O15" s="30"/>
      <c r="P15" s="8"/>
    </row>
    <row r="16" spans="1:16" ht="28.5" customHeight="1" thickBot="1">
      <c r="A16" s="339" t="s">
        <v>194</v>
      </c>
      <c r="B16" s="340"/>
      <c r="C16" s="84" t="s">
        <v>180</v>
      </c>
      <c r="D16" s="99" t="str">
        <f>IF(B17="","",B17)</f>
        <v>早鞆</v>
      </c>
      <c r="E16" s="100" t="str">
        <f>IF(B18="","",B18)</f>
        <v>高松中央Ｂ</v>
      </c>
      <c r="F16" s="100" t="str">
        <f>IF(B19="","",B19)</f>
        <v>高田商業</v>
      </c>
      <c r="G16" s="100" t="str">
        <f>IF(B20="","",B20)</f>
        <v>鳥取西Ｂ</v>
      </c>
      <c r="H16" s="101" t="str">
        <f>IF(B21="","",B21)</f>
        <v>多度津</v>
      </c>
      <c r="I16" s="351" t="s">
        <v>8</v>
      </c>
      <c r="J16" s="352"/>
      <c r="K16" s="76" t="s">
        <v>1</v>
      </c>
      <c r="L16" s="77" t="s">
        <v>2</v>
      </c>
      <c r="M16" s="26" t="s">
        <v>3</v>
      </c>
      <c r="N16" s="26" t="s">
        <v>7</v>
      </c>
      <c r="O16" s="26" t="s">
        <v>6</v>
      </c>
      <c r="P16" s="78" t="s">
        <v>0</v>
      </c>
    </row>
    <row r="17" spans="1:17" ht="28.5" customHeight="1">
      <c r="A17" s="67">
        <v>1</v>
      </c>
      <c r="B17" s="341" t="str">
        <f>IF('予選ﾘｰｸﾞ一覧'!D5="","",'予選ﾘｰｸﾞ一覧'!D5)</f>
        <v>早鞆</v>
      </c>
      <c r="C17" s="342"/>
      <c r="D17" s="94"/>
      <c r="E17" s="68" t="s">
        <v>128</v>
      </c>
      <c r="F17" s="68" t="s">
        <v>128</v>
      </c>
      <c r="G17" s="68" t="s">
        <v>128</v>
      </c>
      <c r="H17" s="68" t="s">
        <v>128</v>
      </c>
      <c r="I17" s="355" t="str">
        <f>IF(SUM(L17:O17)=0,"/",L17+N17&amp;"/"&amp;M17+O17)</f>
        <v>/</v>
      </c>
      <c r="J17" s="354"/>
      <c r="K17" s="69">
        <f>IF(SUM(L17:O17)=0,"",L17*2+M17+N17*2)</f>
      </c>
      <c r="L17" s="70">
        <f>IF(LEFT(D17,1)&gt;RIGHT(D17,1),1,0)+IF(LEFT(E17,1)&gt;RIGHT(E17,1),1,0)+IF(LEFT(F17,1)&gt;RIGHT(F17,1),1,0)+IF(LEFT(G17,1)&gt;RIGHT(G17,1),1,0)+IF(LEFT(H17,1)&gt;RIGHT(H17,1),1,0)</f>
        <v>0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</c>
      <c r="Q17" s="2" t="str">
        <f>B17</f>
        <v>早鞆</v>
      </c>
    </row>
    <row r="18" spans="1:17" ht="28.5" customHeight="1">
      <c r="A18" s="3">
        <v>2</v>
      </c>
      <c r="B18" s="335" t="str">
        <f>IF('予選ﾘｰｸﾞ一覧'!D7="","",'予選ﾘｰｸﾞ一覧'!D7)</f>
        <v>高松中央Ｂ</v>
      </c>
      <c r="C18" s="336"/>
      <c r="D18" s="95" t="str">
        <f>IF(LEFT(E17,1)="W","L W/O",IF(LEFT(E17,1)="L","W W/O",IF(E17="-","-",RIGHT(E17,1)&amp;"-"&amp;LEFT(E17,1))))</f>
        <v>-</v>
      </c>
      <c r="E18" s="10"/>
      <c r="F18" s="9" t="s">
        <v>129</v>
      </c>
      <c r="G18" s="9" t="s">
        <v>129</v>
      </c>
      <c r="H18" s="9" t="s">
        <v>129</v>
      </c>
      <c r="I18" s="347" t="str">
        <f>IF(SUM(L18:O18)=0,"/",L18+N18&amp;"/"&amp;M18+O18)</f>
        <v>/</v>
      </c>
      <c r="J18" s="348"/>
      <c r="K18" s="12">
        <f>IF(SUM(L18:O18)=0,"",L18*2+M18+N18*2)</f>
      </c>
      <c r="L18" s="16">
        <f>IF(LEFT(D18,1)&gt;RIGHT(D18,1),1,0)+IF(LEFT(E18,1)&gt;RIGHT(E18,1),1,0)+IF(LEFT(F18,1)&gt;RIGHT(F18,1),1,0)+IF(LEFT(G18,1)&gt;RIGHT(G18,1),1,0)+IF(LEFT(H18,1)&gt;RIGHT(H18,1),1,0)</f>
        <v>0</v>
      </c>
      <c r="M18" s="17">
        <f>IF(LEFT(D18,1)&lt;RIGHT(D18,1),1,0)+IF(LEFT(E18,1)&lt;RIGHT(E18,1),1,0)+IF(LEFT(F18,1)&lt;RIGHT(F18,1),1,0)+IF(LEFT(G18,1)&lt;RIGHT(G18,1),1,0)+IF(LEFT(H18,1)&lt;RIGHT(H18,1),1,0)</f>
        <v>0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</c>
      <c r="Q18" s="2" t="str">
        <f>B18</f>
        <v>高松中央Ｂ</v>
      </c>
    </row>
    <row r="19" spans="1:17" ht="28.5" customHeight="1">
      <c r="A19" s="3">
        <v>3</v>
      </c>
      <c r="B19" s="335" t="str">
        <f>IF('予選ﾘｰｸﾞ一覧'!D9="","",'予選ﾘｰｸﾞ一覧'!D9)</f>
        <v>高田商業</v>
      </c>
      <c r="C19" s="336"/>
      <c r="D19" s="95" t="str">
        <f>IF(LEFT(F17,1)="W","L W/O",IF(LEFT(F17,1)="L","W W/O",IF(F17="-","-",RIGHT(F17,1)&amp;"-"&amp;LEFT(F17,1))))</f>
        <v>-</v>
      </c>
      <c r="E19" s="96" t="str">
        <f>IF(LEFT(F18,1)="W","L W/O",IF(LEFT(F18,1)="L","W W/O",IF(F18="-","-",RIGHT(F18,1)&amp;"-"&amp;LEFT(F18,1))))</f>
        <v>-</v>
      </c>
      <c r="F19" s="10"/>
      <c r="G19" s="9" t="s">
        <v>129</v>
      </c>
      <c r="H19" s="9" t="s">
        <v>129</v>
      </c>
      <c r="I19" s="343" t="str">
        <f>IF(SUM(L19:O19)=0,"/",L19+N19&amp;"/"&amp;M19+O19)</f>
        <v>/</v>
      </c>
      <c r="J19" s="344"/>
      <c r="K19" s="12">
        <f>IF(SUM(L19:O19)=0,"",L19*2+M19+N19*2)</f>
      </c>
      <c r="L19" s="16">
        <f>IF(LEFT(D19,1)&gt;RIGHT(D19,1),1,0)+IF(LEFT(E19,1)&gt;RIGHT(E19,1),1,0)+IF(LEFT(F19,1)&gt;RIGHT(F19,1),1,0)+IF(LEFT(G19,1)&gt;RIGHT(G19,1),1,0)+IF(LEFT(H19,1)&gt;RIGHT(H19,1),1,0)</f>
        <v>0</v>
      </c>
      <c r="M19" s="17">
        <f>IF(LEFT(D19,1)&lt;RIGHT(D19,1),1,0)+IF(LEFT(E19,1)&lt;RIGHT(E19,1),1,0)+IF(LEFT(F19,1)&lt;RIGHT(F19,1),1,0)+IF(LEFT(G19,1)&lt;RIGHT(G19,1),1,0)+IF(LEFT(H19,1)&lt;RIGHT(H19,1),1,0)</f>
        <v>0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</c>
      <c r="Q19" s="2" t="str">
        <f>B19</f>
        <v>高田商業</v>
      </c>
    </row>
    <row r="20" spans="1:17" ht="28.5" customHeight="1">
      <c r="A20" s="3">
        <v>4</v>
      </c>
      <c r="B20" s="335" t="str">
        <f>IF('予選ﾘｰｸﾞ一覧'!D11="","",'予選ﾘｰｸﾞ一覧'!D11)</f>
        <v>鳥取西Ｂ</v>
      </c>
      <c r="C20" s="336"/>
      <c r="D20" s="95" t="str">
        <f>IF(LEFT(G17,1)="W","L W/O",IF(LEFT(G17,1)="L","W W/O",IF(G17="-","-",RIGHT(G17,1)&amp;"-"&amp;LEFT(G17,1))))</f>
        <v>-</v>
      </c>
      <c r="E20" s="96" t="str">
        <f>IF(LEFT(G18,1)="W","L W/O",IF(LEFT(G18,1)="L","W W/O",IF(G18="-","-",RIGHT(G18,1)&amp;"-"&amp;LEFT(G18,1))))</f>
        <v>-</v>
      </c>
      <c r="F20" s="96" t="str">
        <f>IF(LEFT(G19,1)="W","L W/O",IF(LEFT(G19,1)="L","W W/O",IF(G19="-","-",RIGHT(G19,1)&amp;"-"&amp;LEFT(G19,1))))</f>
        <v>-</v>
      </c>
      <c r="G20" s="10"/>
      <c r="H20" s="9" t="s">
        <v>129</v>
      </c>
      <c r="I20" s="343" t="str">
        <f>IF(SUM(L20:O20)=0,"/",L20+N20&amp;"/"&amp;M20+O20)</f>
        <v>/</v>
      </c>
      <c r="J20" s="344"/>
      <c r="K20" s="12">
        <f>IF(SUM(L20:O20)=0,"",L20*2+M20+N20*2)</f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0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</c>
      <c r="Q20" s="2" t="str">
        <f>B20</f>
        <v>鳥取西Ｂ</v>
      </c>
    </row>
    <row r="21" spans="1:17" ht="28.5" customHeight="1" thickBot="1">
      <c r="A21" s="4">
        <v>5</v>
      </c>
      <c r="B21" s="337" t="str">
        <f>IF('予選ﾘｰｸﾞ一覧'!D13="","",'予選ﾘｰｸﾞ一覧'!D13)</f>
        <v>多度津</v>
      </c>
      <c r="C21" s="338"/>
      <c r="D21" s="97" t="str">
        <f>IF(LEFT(H17,1)="W","L W/O",IF(LEFT(H17,1)="L","W W/O",IF(H17="-","-",RIGHT(H17,1)&amp;"-"&amp;LEFT(H17,1))))</f>
        <v>-</v>
      </c>
      <c r="E21" s="98" t="str">
        <f>IF(LEFT(H18,1)="W","L W/O",IF(LEFT(H18,1)="L","W W/O",IF(H18="-","-",RIGHT(H18,1)&amp;"-"&amp;LEFT(H18,1))))</f>
        <v>-</v>
      </c>
      <c r="F21" s="98" t="str">
        <f>IF(LEFT(H19,1)="W","L W/O",IF(LEFT(H19,1)="L","W W/O",IF(H19="-","-",RIGHT(H19,1)&amp;"-"&amp;LEFT(H19,1))))</f>
        <v>-</v>
      </c>
      <c r="G21" s="98" t="str">
        <f>IF(LEFT(H20,1)="W","L W/O",IF(LEFT(H20,1)="L","W W/O",IF(H20="-","-",RIGHT(H20,1)&amp;"-"&amp;LEFT(H20,1))))</f>
        <v>-</v>
      </c>
      <c r="H21" s="11"/>
      <c r="I21" s="357" t="str">
        <f>IF(SUM(L21:O21)=0,"/",L21+N21&amp;"/"&amp;M21+O21)</f>
        <v>/</v>
      </c>
      <c r="J21" s="358"/>
      <c r="K21" s="14">
        <f>IF(SUM(L21:O21)=0,"",L21*2+M21+N21*2)</f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0">
        <f>IF(LEFT(D21,1)&lt;RIGHT(D21,1),1,0)+IF(LEFT(E21,1)&lt;RIGHT(E21,1),1,0)+IF(LEFT(F21,1)&lt;RIGHT(F21,1),1,0)+IF(LEFT(G21,1)&lt;RIGHT(G21,1),1,0)+IF(LEFT(H21,1)&lt;RIGHT(H21,1),1,0)</f>
        <v>0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</c>
      <c r="Q21" s="2" t="str">
        <f>B21</f>
        <v>多度津</v>
      </c>
    </row>
    <row r="22" spans="1:16" ht="28.5" customHeight="1" thickBot="1">
      <c r="A22" s="5"/>
      <c r="B22" s="38"/>
      <c r="C22" s="38"/>
      <c r="D22" s="171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28.5" customHeight="1" thickBot="1">
      <c r="A23" s="5"/>
      <c r="B23" s="38"/>
      <c r="C23" s="38"/>
      <c r="D23" s="92" t="s">
        <v>114</v>
      </c>
      <c r="E23" s="93" t="s">
        <v>115</v>
      </c>
      <c r="F23" s="93" t="s">
        <v>116</v>
      </c>
      <c r="G23" s="93" t="s">
        <v>117</v>
      </c>
      <c r="H23" s="160" t="s">
        <v>118</v>
      </c>
      <c r="I23" s="5"/>
      <c r="J23" s="5"/>
      <c r="K23" s="5"/>
      <c r="L23" s="6"/>
      <c r="M23" s="6"/>
      <c r="N23" s="6"/>
      <c r="O23" s="6"/>
      <c r="P23" s="5"/>
    </row>
    <row r="24" spans="2:16" ht="28.5" customHeight="1" thickBot="1">
      <c r="B24" s="333" t="s">
        <v>234</v>
      </c>
      <c r="C24" s="334"/>
      <c r="D24" s="242" t="s">
        <v>40</v>
      </c>
      <c r="E24" s="26" t="s">
        <v>41</v>
      </c>
      <c r="F24" s="26" t="s">
        <v>42</v>
      </c>
      <c r="G24" s="26" t="s">
        <v>43</v>
      </c>
      <c r="H24" s="243" t="s">
        <v>44</v>
      </c>
      <c r="I24" s="7"/>
      <c r="J24" s="161"/>
      <c r="K24" s="161"/>
      <c r="L24" s="161"/>
      <c r="M24" s="161"/>
      <c r="N24" s="161"/>
      <c r="O24" s="161"/>
      <c r="P24" s="161"/>
    </row>
    <row r="25" ht="28.5" customHeight="1">
      <c r="B25" s="7"/>
    </row>
    <row r="26" ht="28.5" customHeight="1">
      <c r="B26" s="7"/>
    </row>
  </sheetData>
  <sheetProtection/>
  <mergeCells count="39">
    <mergeCell ref="I21:J21"/>
    <mergeCell ref="I16:J16"/>
    <mergeCell ref="I17:J17"/>
    <mergeCell ref="I18:J18"/>
    <mergeCell ref="I19:J19"/>
    <mergeCell ref="I12:J12"/>
    <mergeCell ref="I13:J13"/>
    <mergeCell ref="I14:J14"/>
    <mergeCell ref="I20:J20"/>
    <mergeCell ref="I2:J2"/>
    <mergeCell ref="I3:J3"/>
    <mergeCell ref="I4:J4"/>
    <mergeCell ref="I5:J5"/>
    <mergeCell ref="I6:J6"/>
    <mergeCell ref="I7:J7"/>
    <mergeCell ref="I9:J9"/>
    <mergeCell ref="I10:J10"/>
    <mergeCell ref="I11:J11"/>
    <mergeCell ref="A1:B1"/>
    <mergeCell ref="C1:D1"/>
    <mergeCell ref="B11:C11"/>
    <mergeCell ref="A2:B2"/>
    <mergeCell ref="B4:C4"/>
    <mergeCell ref="B7:C7"/>
    <mergeCell ref="B3:C3"/>
    <mergeCell ref="B6:C6"/>
    <mergeCell ref="B5:C5"/>
    <mergeCell ref="B13:C13"/>
    <mergeCell ref="A9:B9"/>
    <mergeCell ref="B12:C12"/>
    <mergeCell ref="B21:C21"/>
    <mergeCell ref="B18:C18"/>
    <mergeCell ref="B17:C17"/>
    <mergeCell ref="B10:C10"/>
    <mergeCell ref="B19:C19"/>
    <mergeCell ref="B24:C24"/>
    <mergeCell ref="B20:C20"/>
    <mergeCell ref="B14:C14"/>
    <mergeCell ref="A16:B16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明朝,標準"－6－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tabSelected="1" view="pageBreakPreview" zoomScaleSheetLayoutView="100" workbookViewId="0" topLeftCell="A1">
      <selection activeCell="A1" sqref="A1:L18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71" t="s">
        <v>4</v>
      </c>
      <c r="B1" s="371"/>
      <c r="C1" s="371" t="s">
        <v>9</v>
      </c>
      <c r="D1" s="371"/>
      <c r="E1" s="32" t="s">
        <v>10</v>
      </c>
      <c r="F1" s="91" t="s">
        <v>57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39" t="s">
        <v>195</v>
      </c>
      <c r="B2" s="340"/>
      <c r="C2" s="84" t="s">
        <v>181</v>
      </c>
      <c r="D2" s="99" t="str">
        <f>IF(B3="","",B3)</f>
        <v>大商学園</v>
      </c>
      <c r="E2" s="100" t="str">
        <f>IF(B4="","",B4)</f>
        <v>金光学園Ｂ</v>
      </c>
      <c r="F2" s="100" t="str">
        <f>IF(B5="","",B5)</f>
        <v>高松商業Ｂ</v>
      </c>
      <c r="G2" s="100" t="str">
        <f>IF(B6="","",B6)</f>
        <v>奈良朱雀</v>
      </c>
      <c r="H2" s="101" t="str">
        <f>IF(B7="","",B7)</f>
        <v>今治南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28.5" customHeight="1">
      <c r="A3" s="67">
        <v>1</v>
      </c>
      <c r="B3" s="341" t="str">
        <f>IF('予選ﾘｰｸﾞ一覧'!E5="","",'予選ﾘｰｸﾞ一覧'!E5)</f>
        <v>大商学園</v>
      </c>
      <c r="C3" s="342"/>
      <c r="D3" s="94"/>
      <c r="E3" s="68" t="s">
        <v>125</v>
      </c>
      <c r="F3" s="68" t="s">
        <v>229</v>
      </c>
      <c r="G3" s="68" t="s">
        <v>125</v>
      </c>
      <c r="H3" s="68" t="s">
        <v>125</v>
      </c>
      <c r="I3" s="355" t="str">
        <f>IF(SUM(L3:O3)=0,"/",L3+N3&amp;"/"&amp;M3+O3)</f>
        <v>/</v>
      </c>
      <c r="J3" s="354"/>
      <c r="K3" s="69">
        <f>IF(SUM(L3:O3)=0,"",L3*2+M3+N3*2)</f>
      </c>
      <c r="L3" s="70">
        <f>IF(LEFT(D3,1)&gt;RIGHT(D3,1),1,0)+IF(LEFT(E3,1)&gt;RIGHT(E3,1),1,0)+IF(LEFT(F3,1)&gt;RIGHT(F3,1),1,0)+IF(LEFT(G3,1)&gt;RIGHT(G3,1),1,0)+IF(LEFT(H3,1)&gt;RIGHT(H3,1),1,0)</f>
        <v>0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</c>
      <c r="Q3" s="2" t="str">
        <f>B3</f>
        <v>大商学園</v>
      </c>
    </row>
    <row r="4" spans="1:17" s="7" customFormat="1" ht="28.5" customHeight="1">
      <c r="A4" s="3">
        <v>2</v>
      </c>
      <c r="B4" s="335" t="str">
        <f>IF('予選ﾘｰｸﾞ一覧'!E7="","",'予選ﾘｰｸﾞ一覧'!E7)</f>
        <v>金光学園Ｂ</v>
      </c>
      <c r="C4" s="336"/>
      <c r="D4" s="95" t="str">
        <f>IF(LEFT(E3,1)="W","L W/O",IF(LEFT(E3,1)="L","W W/O",IF(E3="-","-",RIGHT(E3,1)&amp;"-"&amp;LEFT(E3,1))))</f>
        <v>-</v>
      </c>
      <c r="E4" s="10"/>
      <c r="F4" s="9" t="s">
        <v>125</v>
      </c>
      <c r="G4" s="9" t="s">
        <v>125</v>
      </c>
      <c r="H4" s="9" t="s">
        <v>125</v>
      </c>
      <c r="I4" s="347" t="str">
        <f>IF(SUM(L4:O4)=0,"/",L4+N4&amp;"/"&amp;M4+O4)</f>
        <v>/</v>
      </c>
      <c r="J4" s="348"/>
      <c r="K4" s="12">
        <f>IF(SUM(L4:O4)=0,"",L4*2+M4+N4*2)</f>
      </c>
      <c r="L4" s="16">
        <f>IF(LEFT(D4,1)&gt;RIGHT(D4,1),1,0)+IF(LEFT(E4,1)&gt;RIGHT(E4,1),1,0)+IF(LEFT(F4,1)&gt;RIGHT(F4,1),1,0)+IF(LEFT(G4,1)&gt;RIGHT(G4,1),1,0)+IF(LEFT(H4,1)&gt;RIGHT(H4,1),1,0)</f>
        <v>0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</c>
      <c r="Q4" s="2" t="str">
        <f>B4</f>
        <v>金光学園Ｂ</v>
      </c>
    </row>
    <row r="5" spans="1:17" ht="28.5" customHeight="1">
      <c r="A5" s="3">
        <v>3</v>
      </c>
      <c r="B5" s="335" t="str">
        <f>IF('予選ﾘｰｸﾞ一覧'!E9="","",'予選ﾘｰｸﾞ一覧'!E9)</f>
        <v>高松商業Ｂ</v>
      </c>
      <c r="C5" s="346"/>
      <c r="D5" s="95" t="str">
        <f>IF(LEFT(F3,1)="W","L W/O",IF(LEFT(F3,1)="L","W W/O",IF(F3="-","-",RIGHT(F3,1)&amp;"-"&amp;LEFT(F3,1))))</f>
        <v>-</v>
      </c>
      <c r="E5" s="96" t="str">
        <f>IF(LEFT(F4,1)="W","L W/O",IF(LEFT(F4,1)="L","W W/O",IF(F4="-","-",RIGHT(F4,1)&amp;"-"&amp;LEFT(F4,1))))</f>
        <v>-</v>
      </c>
      <c r="F5" s="10"/>
      <c r="G5" s="9" t="s">
        <v>125</v>
      </c>
      <c r="H5" s="9" t="s">
        <v>125</v>
      </c>
      <c r="I5" s="347" t="str">
        <f>IF(SUM(L5:O5)=0,"/",L5+N5&amp;"/"&amp;M5+O5)</f>
        <v>/</v>
      </c>
      <c r="J5" s="348"/>
      <c r="K5" s="12">
        <f>IF(SUM(L5:O5)=0,"",L5*2+M5+N5*2)</f>
      </c>
      <c r="L5" s="16">
        <f>IF(LEFT(D5,1)&gt;RIGHT(D5,1),1,0)+IF(LEFT(E5,1)&gt;RIGHT(E5,1),1,0)+IF(LEFT(F5,1)&gt;RIGHT(F5,1),1,0)+IF(LEFT(G5,1)&gt;RIGHT(G5,1),1,0)+IF(LEFT(H5,1)&gt;RIGHT(H5,1),1,0)</f>
        <v>0</v>
      </c>
      <c r="M5" s="17">
        <f>IF(LEFT(D5,1)&lt;RIGHT(D5,1),1,0)+IF(LEFT(E5,1)&lt;RIGHT(E5,1),1,0)+IF(LEFT(F5,1)&lt;RIGHT(F5,1),1,0)+IF(LEFT(G5,1)&lt;RIGHT(G5,1),1,0)+IF(LEFT(H5,1)&lt;RIGHT(H5,1),1,0)</f>
        <v>0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</c>
      <c r="Q5" s="2" t="str">
        <f>B5</f>
        <v>高松商業Ｂ</v>
      </c>
    </row>
    <row r="6" spans="1:17" ht="28.5" customHeight="1">
      <c r="A6" s="3">
        <v>4</v>
      </c>
      <c r="B6" s="335" t="str">
        <f>IF('予選ﾘｰｸﾞ一覧'!E11="","",'予選ﾘｰｸﾞ一覧'!E11)</f>
        <v>奈良朱雀</v>
      </c>
      <c r="C6" s="346"/>
      <c r="D6" s="95" t="str">
        <f>IF(LEFT(G3,1)="W","L W/O",IF(LEFT(G3,1)="L","W W/O",IF(G3="-","-",RIGHT(G3,1)&amp;"-"&amp;LEFT(G3,1))))</f>
        <v>-</v>
      </c>
      <c r="E6" s="96" t="str">
        <f>IF(LEFT(G4,1)="W","L W/O",IF(LEFT(G4,1)="L","W W/O",IF(G4="-","-",RIGHT(G4,1)&amp;"-"&amp;LEFT(G4,1))))</f>
        <v>-</v>
      </c>
      <c r="F6" s="96" t="str">
        <f>IF(LEFT(G5,1)="W","L W/O",IF(LEFT(G5,1)="L","W W/O",IF(G5="-","-",RIGHT(G5,1)&amp;"-"&amp;LEFT(G5,1))))</f>
        <v>-</v>
      </c>
      <c r="G6" s="10"/>
      <c r="H6" s="9" t="s">
        <v>125</v>
      </c>
      <c r="I6" s="347" t="str">
        <f>IF(SUM(L6:O6)=0,"/",L6+N6&amp;"/"&amp;M6+O6)</f>
        <v>/</v>
      </c>
      <c r="J6" s="348"/>
      <c r="K6" s="12">
        <f>IF(SUM(L6:O6)=0,"",L6*2+M6+N6*2)</f>
      </c>
      <c r="L6" s="263">
        <f>IF(LEFT(D6,1)&gt;RIGHT(D6,1),1,0)+IF(LEFT(E6,1)&gt;RIGHT(E6,1),1,0)+IF(LEFT(F6,1)&gt;RIGHT(F6,1),1,0)+IF(LEFT(G6,1)&gt;RIGHT(G6,1),1,0)+IF(LEFT(H6,1)&gt;RIGHT(H6,1),1,0)</f>
        <v>0</v>
      </c>
      <c r="M6" s="261">
        <f>IF(LEFT(D6,1)&lt;RIGHT(D6,1),1,0)+IF(LEFT(E6,1)&lt;RIGHT(E6,1),1,0)+IF(LEFT(F6,1)&lt;RIGHT(F6,1),1,0)+IF(LEFT(G6,1)&lt;RIGHT(G6,1),1,0)+IF(LEFT(H6,1)&lt;RIGHT(H6,1),1,0)</f>
        <v>0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</c>
      <c r="Q6" s="2" t="str">
        <f>B6</f>
        <v>奈良朱雀</v>
      </c>
    </row>
    <row r="7" spans="1:17" ht="28.5" customHeight="1" thickBot="1">
      <c r="A7" s="4">
        <v>5</v>
      </c>
      <c r="B7" s="337" t="str">
        <f>IF('予選ﾘｰｸﾞ一覧'!E13="","",'予選ﾘｰｸﾞ一覧'!E13)</f>
        <v>今治南</v>
      </c>
      <c r="C7" s="338"/>
      <c r="D7" s="97" t="str">
        <f>IF(LEFT(H3,1)="W","L W/O",IF(LEFT(H3,1)="L","W W/O",IF(H3="-","-",RIGHT(H3,1)&amp;"-"&amp;LEFT(H3,1))))</f>
        <v>-</v>
      </c>
      <c r="E7" s="98" t="str">
        <f>IF(LEFT(H4,1)="W","L W/O",IF(LEFT(H4,1)="L","W W/O",IF(H4="-","-",RIGHT(H4,1)&amp;"-"&amp;LEFT(H4,1))))</f>
        <v>-</v>
      </c>
      <c r="F7" s="98" t="str">
        <f>IF(LEFT(H5,1)="W","L W/O",IF(LEFT(H5,1)="L","W W/O",IF(H5="-","-",RIGHT(H5,1)&amp;"-"&amp;LEFT(H5,1))))</f>
        <v>-</v>
      </c>
      <c r="G7" s="98" t="str">
        <f>IF(LEFT(H6,1)="W","L W/O",IF(LEFT(H6,1)="L","W W/O",IF(H6="-","-",RIGHT(H6,1)&amp;"-"&amp;LEFT(H6,1))))</f>
        <v>-</v>
      </c>
      <c r="H7" s="11"/>
      <c r="I7" s="349" t="str">
        <f>IF(SUM(L7:O7)=0,"/",L7+N7&amp;"/"&amp;M7+O7)</f>
        <v>/</v>
      </c>
      <c r="J7" s="350"/>
      <c r="K7" s="14">
        <f>IF(SUM(L7:O7)=0,"",L7*2+M7+N7*2)</f>
      </c>
      <c r="L7" s="264">
        <f>IF(LEFT(D7,1)&gt;RIGHT(D7,1),1,0)+IF(LEFT(E7,1)&gt;RIGHT(E7,1),1,0)+IF(LEFT(F7,1)&gt;RIGHT(F7,1),1,0)+IF(LEFT(G7,1)&gt;RIGHT(G7,1),1,0)+IF(LEFT(H7,1)&gt;RIGHT(H7,1),1,0)</f>
        <v>0</v>
      </c>
      <c r="M7" s="257">
        <f>IF(LEFT(D7,1)&lt;RIGHT(D7,1),1,0)+IF(LEFT(E7,1)&lt;RIGHT(E7,1),1,0)+IF(LEFT(F7,1)&lt;RIGHT(F7,1),1,0)+IF(LEFT(G7,1)&lt;RIGHT(G7,1),1,0)+IF(LEFT(H7,1)&lt;RIGHT(H7,1),1,0)</f>
        <v>0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</c>
      <c r="Q7" s="2" t="str">
        <f>B7</f>
        <v>今治南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259"/>
      <c r="M8" s="259"/>
      <c r="N8" s="259"/>
      <c r="O8" s="259"/>
      <c r="P8" s="8"/>
    </row>
    <row r="9" spans="1:16" ht="28.5" customHeight="1" thickBot="1">
      <c r="A9" s="339" t="s">
        <v>214</v>
      </c>
      <c r="B9" s="340"/>
      <c r="C9" s="84" t="s">
        <v>217</v>
      </c>
      <c r="D9" s="99" t="str">
        <f>IF(B10="","",B10)</f>
        <v>佐賀商</v>
      </c>
      <c r="E9" s="100" t="str">
        <f>IF(B11="","",B11)</f>
        <v>奈良学園Ａ</v>
      </c>
      <c r="F9" s="100" t="str">
        <f>IF(B12="","",B12)</f>
        <v>岡山工業</v>
      </c>
      <c r="G9" s="100" t="str">
        <f>IF(B13="","",B13)</f>
        <v>川之石</v>
      </c>
      <c r="H9" s="101" t="str">
        <f>IF(B14="","",B14)</f>
        <v>高松桜井</v>
      </c>
      <c r="I9" s="351" t="s">
        <v>8</v>
      </c>
      <c r="J9" s="352"/>
      <c r="K9" s="76" t="s">
        <v>1</v>
      </c>
      <c r="L9" s="265" t="s">
        <v>2</v>
      </c>
      <c r="M9" s="260" t="s">
        <v>3</v>
      </c>
      <c r="N9" s="260" t="s">
        <v>7</v>
      </c>
      <c r="O9" s="260" t="s">
        <v>6</v>
      </c>
      <c r="P9" s="78" t="s">
        <v>0</v>
      </c>
    </row>
    <row r="10" spans="1:17" ht="28.5" customHeight="1">
      <c r="A10" s="67">
        <v>1</v>
      </c>
      <c r="B10" s="341" t="str">
        <f>IF('予選ﾘｰｸﾞ一覧'!F5="","",'予選ﾘｰｸﾞ一覧'!F5)</f>
        <v>佐賀商</v>
      </c>
      <c r="C10" s="342"/>
      <c r="D10" s="94"/>
      <c r="E10" s="68" t="s">
        <v>125</v>
      </c>
      <c r="F10" s="68" t="s">
        <v>125</v>
      </c>
      <c r="G10" s="68" t="s">
        <v>125</v>
      </c>
      <c r="H10" s="68" t="s">
        <v>125</v>
      </c>
      <c r="I10" s="355" t="str">
        <f>IF(SUM(L10:O10)=0,"/",L10+N10&amp;"/"&amp;M10+O10)</f>
        <v>/</v>
      </c>
      <c r="J10" s="354"/>
      <c r="K10" s="69">
        <f>IF(SUM(L10:O10)=0,"",L10*2+M10+N10*2)</f>
      </c>
      <c r="L10" s="165">
        <f>IF(LEFT(D10,1)&gt;RIGHT(D10,1),1,0)+IF(LEFT(E10,1)&gt;RIGHT(E10,1),1,0)+IF(LEFT(F10,1)&gt;RIGHT(F10,1),1,0)+IF(LEFT(G10,1)&gt;RIGHT(G10,1),1,0)+IF(LEFT(H10,1)&gt;RIGHT(H10,1),1,0)</f>
        <v>0</v>
      </c>
      <c r="M10" s="166">
        <f>IF(LEFT(D10,1)&lt;RIGHT(D10,1),1,0)+IF(LEFT(E10,1)&lt;RIGHT(E10,1),1,0)+IF(LEFT(F10,1)&lt;RIGHT(F10,1),1,0)+IF(LEFT(G10,1)&lt;RIGHT(G10,1),1,0)+IF(LEFT(H10,1)&lt;RIGHT(H10,1),1,0)</f>
        <v>0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73">
        <f>IF(SUM(L10:O10)=0,"",RANK(K10,K10:K14,0))</f>
      </c>
      <c r="Q10" s="2" t="str">
        <f>B10</f>
        <v>佐賀商</v>
      </c>
    </row>
    <row r="11" spans="1:17" s="7" customFormat="1" ht="28.5" customHeight="1">
      <c r="A11" s="3">
        <v>2</v>
      </c>
      <c r="B11" s="335" t="str">
        <f>IF('予選ﾘｰｸﾞ一覧'!F7="","",'予選ﾘｰｸﾞ一覧'!F7)</f>
        <v>奈良学園Ａ</v>
      </c>
      <c r="C11" s="336"/>
      <c r="D11" s="95" t="str">
        <f>IF(LEFT(E10,1)="W","L W/O",IF(LEFT(E10,1)="L","W W/O",IF(E10="-","-",RIGHT(E10,1)&amp;"-"&amp;LEFT(E10,1))))</f>
        <v>-</v>
      </c>
      <c r="E11" s="10"/>
      <c r="F11" s="9" t="s">
        <v>125</v>
      </c>
      <c r="G11" s="9" t="s">
        <v>125</v>
      </c>
      <c r="H11" s="9" t="s">
        <v>125</v>
      </c>
      <c r="I11" s="347" t="str">
        <f>IF(SUM(L11:O11)=0,"/",L11+N11&amp;"/"&amp;M11+O11)</f>
        <v>/</v>
      </c>
      <c r="J11" s="348"/>
      <c r="K11" s="12">
        <f>IF(SUM(L11:O11)=0,"",L11*2+M11+N11*2)</f>
      </c>
      <c r="L11" s="263">
        <f>IF(LEFT(D11,1)&gt;RIGHT(D11,1),1,0)+IF(LEFT(E11,1)&gt;RIGHT(E11,1),1,0)+IF(LEFT(F11,1)&gt;RIGHT(F11,1),1,0)+IF(LEFT(G11,1)&gt;RIGHT(G11,1),1,0)+IF(LEFT(H11,1)&gt;RIGHT(H11,1),1,0)</f>
        <v>0</v>
      </c>
      <c r="M11" s="261">
        <f>IF(LEFT(D11,1)&lt;RIGHT(D11,1),1,0)+IF(LEFT(E11,1)&lt;RIGHT(E11,1),1,0)+IF(LEFT(F11,1)&lt;RIGHT(F11,1),1,0)+IF(LEFT(G11,1)&lt;RIGHT(G11,1),1,0)+IF(LEFT(H11,1)&lt;RIGHT(H11,1),1,0)</f>
        <v>0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IF(SUM(L11:O11)=0,"",RANK(K11,K10:K14,0))</f>
      </c>
      <c r="Q11" s="2" t="str">
        <f>B11</f>
        <v>奈良学園Ａ</v>
      </c>
    </row>
    <row r="12" spans="1:17" ht="28.5" customHeight="1">
      <c r="A12" s="3">
        <v>3</v>
      </c>
      <c r="B12" s="335" t="str">
        <f>IF('予選ﾘｰｸﾞ一覧'!F9="","",'予選ﾘｰｸﾞ一覧'!F9)</f>
        <v>岡山工業</v>
      </c>
      <c r="C12" s="346"/>
      <c r="D12" s="95" t="str">
        <f>IF(LEFT(F10,1)="W","L W/O",IF(LEFT(F10,1)="L","W W/O",IF(F10="-","-",RIGHT(F10,1)&amp;"-"&amp;LEFT(F10,1))))</f>
        <v>-</v>
      </c>
      <c r="E12" s="96" t="str">
        <f>IF(LEFT(F11,1)="W","L W/O",IF(LEFT(F11,1)="L","W W/O",IF(F11="-","-",RIGHT(F11,1)&amp;"-"&amp;LEFT(F11,1))))</f>
        <v>-</v>
      </c>
      <c r="F12" s="10"/>
      <c r="G12" s="9" t="s">
        <v>125</v>
      </c>
      <c r="H12" s="9" t="s">
        <v>125</v>
      </c>
      <c r="I12" s="347" t="str">
        <f>IF(SUM(L12:O12)=0,"/",L12+N12&amp;"/"&amp;M12+O12)</f>
        <v>/</v>
      </c>
      <c r="J12" s="348"/>
      <c r="K12" s="12">
        <f>IF(SUM(L12:O12)=0,"",L12*2+M12+N12*2)</f>
      </c>
      <c r="L12" s="263">
        <f>IF(LEFT(D12,1)&gt;RIGHT(D12,1),1,0)+IF(LEFT(E12,1)&gt;RIGHT(E12,1),1,0)+IF(LEFT(F12,1)&gt;RIGHT(F12,1),1,0)+IF(LEFT(G12,1)&gt;RIGHT(G12,1),1,0)+IF(LEFT(H12,1)&gt;RIGHT(H12,1),1,0)</f>
        <v>0</v>
      </c>
      <c r="M12" s="261">
        <f>IF(LEFT(D12,1)&lt;RIGHT(D12,1),1,0)+IF(LEFT(E12,1)&lt;RIGHT(E12,1),1,0)+IF(LEFT(F12,1)&lt;RIGHT(F12,1),1,0)+IF(LEFT(G12,1)&lt;RIGHT(G12,1),1,0)+IF(LEFT(H12,1)&lt;RIGHT(H12,1),1,0)</f>
        <v>0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IF(SUM(L12:O12)=0,"",RANK(K12,K10:K14,0))</f>
      </c>
      <c r="Q12" s="2" t="str">
        <f>B12</f>
        <v>岡山工業</v>
      </c>
    </row>
    <row r="13" spans="1:17" ht="28.5" customHeight="1">
      <c r="A13" s="3">
        <v>4</v>
      </c>
      <c r="B13" s="335" t="str">
        <f>IF('予選ﾘｰｸﾞ一覧'!F11="","",'予選ﾘｰｸﾞ一覧'!F11)</f>
        <v>川之石</v>
      </c>
      <c r="C13" s="346"/>
      <c r="D13" s="95" t="str">
        <f>IF(LEFT(G10,1)="W","L W/O",IF(LEFT(G10,1)="L","W W/O",IF(G10="-","-",RIGHT(G10,1)&amp;"-"&amp;LEFT(G10,1))))</f>
        <v>-</v>
      </c>
      <c r="E13" s="96" t="str">
        <f>IF(LEFT(G11,1)="W","L W/O",IF(LEFT(G11,1)="L","W W/O",IF(G11="-","-",RIGHT(G11,1)&amp;"-"&amp;LEFT(G11,1))))</f>
        <v>-</v>
      </c>
      <c r="F13" s="96" t="str">
        <f>IF(LEFT(G12,1)="W","L W/O",IF(LEFT(G12,1)="L","W W/O",IF(G12="-","-",RIGHT(G12,1)&amp;"-"&amp;LEFT(G12,1))))</f>
        <v>-</v>
      </c>
      <c r="G13" s="10"/>
      <c r="H13" s="9" t="s">
        <v>125</v>
      </c>
      <c r="I13" s="347" t="str">
        <f>IF(SUM(L13:O13)=0,"/",L13+N13&amp;"/"&amp;M13+O13)</f>
        <v>/</v>
      </c>
      <c r="J13" s="348"/>
      <c r="K13" s="12">
        <f>IF(SUM(L13:O13)=0,"",L13*2+M13+N13*2)</f>
      </c>
      <c r="L13" s="263">
        <f>IF(LEFT(D13,1)&gt;RIGHT(D13,1),1,0)+IF(LEFT(E13,1)&gt;RIGHT(E13,1),1,0)+IF(LEFT(F13,1)&gt;RIGHT(F13,1),1,0)+IF(LEFT(G13,1)&gt;RIGHT(G13,1),1,0)+IF(LEFT(H13,1)&gt;RIGHT(H13,1),1,0)</f>
        <v>0</v>
      </c>
      <c r="M13" s="261">
        <f>IF(LEFT(D13,1)&lt;RIGHT(D13,1),1,0)+IF(LEFT(E13,1)&lt;RIGHT(E13,1),1,0)+IF(LEFT(F13,1)&lt;RIGHT(F13,1),1,0)+IF(LEFT(G13,1)&lt;RIGHT(G13,1),1,0)+IF(LEFT(H13,1)&lt;RIGHT(H13,1),1,0)</f>
        <v>0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IF(SUM(L13:O13)=0,"",RANK(K13,K10:K14,0))</f>
      </c>
      <c r="Q13" s="2" t="str">
        <f>B13</f>
        <v>川之石</v>
      </c>
    </row>
    <row r="14" spans="1:17" ht="28.5" customHeight="1" thickBot="1">
      <c r="A14" s="4">
        <v>5</v>
      </c>
      <c r="B14" s="337" t="str">
        <f>IF('予選ﾘｰｸﾞ一覧'!F13="","",'予選ﾘｰｸﾞ一覧'!F13)</f>
        <v>高松桜井</v>
      </c>
      <c r="C14" s="338"/>
      <c r="D14" s="97" t="str">
        <f>IF(LEFT(H10,1)="W","L W/O",IF(LEFT(H10,1)="L","W W/O",IF(H10="-","-",RIGHT(H10,1)&amp;"-"&amp;LEFT(H10,1))))</f>
        <v>-</v>
      </c>
      <c r="E14" s="98" t="str">
        <f>IF(LEFT(H11,1)="W","L W/O",IF(LEFT(H11,1)="L","W W/O",IF(H11="-","-",RIGHT(H11,1)&amp;"-"&amp;LEFT(H11,1))))</f>
        <v>-</v>
      </c>
      <c r="F14" s="98" t="str">
        <f>IF(LEFT(H12,1)="W","L W/O",IF(LEFT(H12,1)="L","W W/O",IF(H12="-","-",RIGHT(H12,1)&amp;"-"&amp;LEFT(H12,1))))</f>
        <v>-</v>
      </c>
      <c r="G14" s="98" t="str">
        <f>IF(LEFT(H13,1)="W","L W/O",IF(LEFT(H13,1)="L","W W/O",IF(H13="-","-",RIGHT(H13,1)&amp;"-"&amp;LEFT(H13,1))))</f>
        <v>-</v>
      </c>
      <c r="H14" s="11"/>
      <c r="I14" s="349" t="str">
        <f>IF(SUM(L14:O14)=0,"/",L14+N14&amp;"/"&amp;M14+O14)</f>
        <v>/</v>
      </c>
      <c r="J14" s="350"/>
      <c r="K14" s="14">
        <f>IF(SUM(L14:O14)=0,"",L14*2+M14+N14*2)</f>
      </c>
      <c r="L14" s="264">
        <f>IF(LEFT(D14,1)&gt;RIGHT(D14,1),1,0)+IF(LEFT(E14,1)&gt;RIGHT(E14,1),1,0)+IF(LEFT(F14,1)&gt;RIGHT(F14,1),1,0)+IF(LEFT(G14,1)&gt;RIGHT(G14,1),1,0)+IF(LEFT(H14,1)&gt;RIGHT(H14,1),1,0)</f>
        <v>0</v>
      </c>
      <c r="M14" s="257">
        <f>IF(LEFT(D14,1)&lt;RIGHT(D14,1),1,0)+IF(LEFT(E14,1)&lt;RIGHT(E14,1),1,0)+IF(LEFT(F14,1)&lt;RIGHT(F14,1),1,0)+IF(LEFT(G14,1)&lt;RIGHT(G14,1),1,0)+IF(LEFT(H14,1)&lt;RIGHT(H14,1),1,0)</f>
        <v>0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IF(SUM(L14:O14)=0,"",RANK(K14,K10:K14,0))</f>
      </c>
      <c r="Q14" s="2" t="str">
        <f>B14</f>
        <v>高松桜井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162"/>
      <c r="J15" s="162"/>
      <c r="K15" s="29"/>
      <c r="L15" s="163"/>
      <c r="M15" s="163"/>
      <c r="N15" s="163"/>
      <c r="O15" s="163"/>
      <c r="P15" s="5"/>
    </row>
    <row r="16" spans="1:16" ht="28.5" customHeight="1" thickBot="1">
      <c r="A16" s="339" t="s">
        <v>215</v>
      </c>
      <c r="B16" s="340"/>
      <c r="C16" s="84" t="s">
        <v>184</v>
      </c>
      <c r="D16" s="99" t="str">
        <f>IF(B17="","",B17)</f>
        <v>城南Ａ</v>
      </c>
      <c r="E16" s="100" t="str">
        <f>IF(B18="","",B18)</f>
        <v>高松工芸Ａ</v>
      </c>
      <c r="F16" s="100" t="str">
        <f>IF(B19="","",B19)</f>
        <v>青谷</v>
      </c>
      <c r="G16" s="100" t="str">
        <f>IF(B20="","",B20)</f>
        <v>柳井商工</v>
      </c>
      <c r="H16" s="101" t="str">
        <f>IF(B21="","",B21)</f>
        <v>平城Ｂ</v>
      </c>
      <c r="I16" s="351" t="s">
        <v>8</v>
      </c>
      <c r="J16" s="352"/>
      <c r="K16" s="76" t="s">
        <v>1</v>
      </c>
      <c r="L16" s="77" t="s">
        <v>2</v>
      </c>
      <c r="M16" s="26" t="s">
        <v>3</v>
      </c>
      <c r="N16" s="26" t="s">
        <v>7</v>
      </c>
      <c r="O16" s="26" t="s">
        <v>6</v>
      </c>
      <c r="P16" s="78" t="s">
        <v>0</v>
      </c>
    </row>
    <row r="17" spans="1:17" ht="28.5" customHeight="1">
      <c r="A17" s="67">
        <v>1</v>
      </c>
      <c r="B17" s="341" t="str">
        <f>IF('予選ﾘｰｸﾞ一覧'!G5="","",'予選ﾘｰｸﾞ一覧'!G5)</f>
        <v>城南Ａ</v>
      </c>
      <c r="C17" s="342"/>
      <c r="D17" s="94"/>
      <c r="E17" s="68" t="s">
        <v>125</v>
      </c>
      <c r="F17" s="68" t="s">
        <v>125</v>
      </c>
      <c r="G17" s="68" t="s">
        <v>125</v>
      </c>
      <c r="H17" s="68" t="s">
        <v>125</v>
      </c>
      <c r="I17" s="355" t="str">
        <f>IF(SUM(L17:O17)=0,"/",L17+N17&amp;"/"&amp;M17+O17)</f>
        <v>/</v>
      </c>
      <c r="J17" s="354"/>
      <c r="K17" s="69">
        <f>IF(SUM(L17:O17)=0,"",L17*2+M17+N17*2)</f>
      </c>
      <c r="L17" s="70">
        <f>IF(LEFT(D17,1)&gt;RIGHT(D17,1),1,0)+IF(LEFT(E17,1)&gt;RIGHT(E17,1),1,0)+IF(LEFT(F17,1)&gt;RIGHT(F17,1),1,0)+IF(LEFT(G17,1)&gt;RIGHT(G17,1),1,0)+IF(LEFT(H17,1)&gt;RIGHT(H17,1),1,0)</f>
        <v>0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</c>
      <c r="Q17" s="2" t="str">
        <f>B17</f>
        <v>城南Ａ</v>
      </c>
    </row>
    <row r="18" spans="1:17" s="7" customFormat="1" ht="28.5" customHeight="1">
      <c r="A18" s="3">
        <v>2</v>
      </c>
      <c r="B18" s="335" t="str">
        <f>IF('予選ﾘｰｸﾞ一覧'!G7="","",'予選ﾘｰｸﾞ一覧'!G7)</f>
        <v>高松工芸Ａ</v>
      </c>
      <c r="C18" s="336"/>
      <c r="D18" s="95" t="str">
        <f>IF(LEFT(E17,1)="W","L W/O",IF(LEFT(E17,1)="L","W W/O",IF(E17="-","-",RIGHT(E17,1)&amp;"-"&amp;LEFT(E17,1))))</f>
        <v>-</v>
      </c>
      <c r="E18" s="10"/>
      <c r="F18" s="9" t="s">
        <v>125</v>
      </c>
      <c r="G18" s="9" t="s">
        <v>125</v>
      </c>
      <c r="H18" s="9" t="s">
        <v>125</v>
      </c>
      <c r="I18" s="347" t="str">
        <f>IF(SUM(L18:O18)=0,"/",L18+N18&amp;"/"&amp;M18+O18)</f>
        <v>/</v>
      </c>
      <c r="J18" s="348"/>
      <c r="K18" s="12">
        <f>IF(SUM(L18:O18)=0,"",L18*2+M18+N18*2)</f>
      </c>
      <c r="L18" s="16">
        <f>IF(LEFT(D18,1)&gt;RIGHT(D18,1),1,0)+IF(LEFT(E18,1)&gt;RIGHT(E18,1),1,0)+IF(LEFT(F18,1)&gt;RIGHT(F18,1),1,0)+IF(LEFT(G18,1)&gt;RIGHT(G18,1),1,0)+IF(LEFT(H18,1)&gt;RIGHT(H18,1),1,0)</f>
        <v>0</v>
      </c>
      <c r="M18" s="17">
        <f>IF(LEFT(D18,1)&lt;RIGHT(D18,1),1,0)+IF(LEFT(E18,1)&lt;RIGHT(E18,1),1,0)+IF(LEFT(F18,1)&lt;RIGHT(F18,1),1,0)+IF(LEFT(G18,1)&lt;RIGHT(G18,1),1,0)+IF(LEFT(H18,1)&lt;RIGHT(H18,1),1,0)</f>
        <v>0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</c>
      <c r="Q18" s="2" t="str">
        <f>B18</f>
        <v>高松工芸Ａ</v>
      </c>
    </row>
    <row r="19" spans="1:17" ht="28.5" customHeight="1">
      <c r="A19" s="3">
        <v>3</v>
      </c>
      <c r="B19" s="335" t="str">
        <f>IF('予選ﾘｰｸﾞ一覧'!G9="","",'予選ﾘｰｸﾞ一覧'!G9)</f>
        <v>青谷</v>
      </c>
      <c r="C19" s="346"/>
      <c r="D19" s="95" t="str">
        <f>IF(LEFT(F17,1)="W","L W/O",IF(LEFT(F17,1)="L","W W/O",IF(F17="-","-",RIGHT(F17,1)&amp;"-"&amp;LEFT(F17,1))))</f>
        <v>-</v>
      </c>
      <c r="E19" s="96" t="str">
        <f>IF(LEFT(F18,1)="W","L W/O",IF(LEFT(F18,1)="L","W W/O",IF(F18="-","-",RIGHT(F18,1)&amp;"-"&amp;LEFT(F18,1))))</f>
        <v>-</v>
      </c>
      <c r="F19" s="10"/>
      <c r="G19" s="9" t="s">
        <v>125</v>
      </c>
      <c r="H19" s="9" t="s">
        <v>125</v>
      </c>
      <c r="I19" s="347" t="str">
        <f>IF(SUM(L19:O19)=0,"/",L19+N19&amp;"/"&amp;M19+O19)</f>
        <v>/</v>
      </c>
      <c r="J19" s="348"/>
      <c r="K19" s="12">
        <f>IF(SUM(L19:O19)=0,"",L19*2+M19+N19*2)</f>
      </c>
      <c r="L19" s="16">
        <f>IF(LEFT(D19,1)&gt;RIGHT(D19,1),1,0)+IF(LEFT(E19,1)&gt;RIGHT(E19,1),1,0)+IF(LEFT(F19,1)&gt;RIGHT(F19,1),1,0)+IF(LEFT(G19,1)&gt;RIGHT(G19,1),1,0)+IF(LEFT(H19,1)&gt;RIGHT(H19,1),1,0)</f>
        <v>0</v>
      </c>
      <c r="M19" s="17">
        <f>IF(LEFT(D19,1)&lt;RIGHT(D19,1),1,0)+IF(LEFT(E19,1)&lt;RIGHT(E19,1),1,0)+IF(LEFT(F19,1)&lt;RIGHT(F19,1),1,0)+IF(LEFT(G19,1)&lt;RIGHT(G19,1),1,0)+IF(LEFT(H19,1)&lt;RIGHT(H19,1),1,0)</f>
        <v>0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</c>
      <c r="Q19" s="2" t="str">
        <f>B19</f>
        <v>青谷</v>
      </c>
    </row>
    <row r="20" spans="1:17" ht="28.5" customHeight="1">
      <c r="A20" s="3">
        <v>4</v>
      </c>
      <c r="B20" s="335" t="str">
        <f>IF('予選ﾘｰｸﾞ一覧'!G11="","",'予選ﾘｰｸﾞ一覧'!G11)</f>
        <v>柳井商工</v>
      </c>
      <c r="C20" s="346"/>
      <c r="D20" s="95" t="str">
        <f>IF(LEFT(G17,1)="W","L W/O",IF(LEFT(G17,1)="L","W W/O",IF(G17="-","-",RIGHT(G17,1)&amp;"-"&amp;LEFT(G17,1))))</f>
        <v>-</v>
      </c>
      <c r="E20" s="96" t="str">
        <f>IF(LEFT(G18,1)="W","L W/O",IF(LEFT(G18,1)="L","W W/O",IF(G18="-","-",RIGHT(G18,1)&amp;"-"&amp;LEFT(G18,1))))</f>
        <v>-</v>
      </c>
      <c r="F20" s="96" t="str">
        <f>IF(LEFT(G19,1)="W","L W/O",IF(LEFT(G19,1)="L","W W/O",IF(G19="-","-",RIGHT(G19,1)&amp;"-"&amp;LEFT(G19,1))))</f>
        <v>-</v>
      </c>
      <c r="G20" s="10"/>
      <c r="H20" s="9" t="s">
        <v>125</v>
      </c>
      <c r="I20" s="347" t="str">
        <f>IF(SUM(L20:O20)=0,"/",L20+N20&amp;"/"&amp;M20+O20)</f>
        <v>/</v>
      </c>
      <c r="J20" s="348"/>
      <c r="K20" s="12">
        <f>IF(SUM(L20:O20)=0,"",L20*2+M20+N20*2)</f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0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</c>
      <c r="Q20" s="2" t="str">
        <f>B20</f>
        <v>柳井商工</v>
      </c>
    </row>
    <row r="21" spans="1:17" ht="28.5" customHeight="1" thickBot="1">
      <c r="A21" s="4">
        <v>5</v>
      </c>
      <c r="B21" s="337" t="str">
        <f>IF('予選ﾘｰｸﾞ一覧'!G13="","",'予選ﾘｰｸﾞ一覧'!G13)</f>
        <v>平城Ｂ</v>
      </c>
      <c r="C21" s="338"/>
      <c r="D21" s="97" t="str">
        <f>IF(LEFT(H17,1)="W","L W/O",IF(LEFT(H17,1)="L","W W/O",IF(H17="-","-",RIGHT(H17,1)&amp;"-"&amp;LEFT(H17,1))))</f>
        <v>-</v>
      </c>
      <c r="E21" s="98" t="str">
        <f>IF(LEFT(H18,1)="W","L W/O",IF(LEFT(H18,1)="L","W W/O",IF(H18="-","-",RIGHT(H18,1)&amp;"-"&amp;LEFT(H18,1))))</f>
        <v>-</v>
      </c>
      <c r="F21" s="98" t="str">
        <f>IF(LEFT(H19,1)="W","L W/O",IF(LEFT(H19,1)="L","W W/O",IF(H19="-","-",RIGHT(H19,1)&amp;"-"&amp;LEFT(H19,1))))</f>
        <v>-</v>
      </c>
      <c r="G21" s="98" t="str">
        <f>IF(LEFT(H20,1)="W","L W/O",IF(LEFT(H20,1)="L","W W/O",IF(H20="-","-",RIGHT(H20,1)&amp;"-"&amp;LEFT(H20,1))))</f>
        <v>-</v>
      </c>
      <c r="H21" s="11"/>
      <c r="I21" s="349" t="str">
        <f>IF(SUM(L21:O21)=0,"/",L21+N21&amp;"/"&amp;M21+O21)</f>
        <v>/</v>
      </c>
      <c r="J21" s="350"/>
      <c r="K21" s="14">
        <f>IF(SUM(L21:O21)=0,"",L21*2+M21+N21*2)</f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57">
        <f>IF(LEFT(D21,1)&lt;RIGHT(D21,1),1,0)+IF(LEFT(E21,1)&lt;RIGHT(E21,1),1,0)+IF(LEFT(F21,1)&lt;RIGHT(F21,1),1,0)+IF(LEFT(G21,1)&lt;RIGHT(G21,1),1,0)+IF(LEFT(H21,1)&lt;RIGHT(H21,1),1,0)</f>
        <v>0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</c>
      <c r="Q21" s="2" t="str">
        <f>B21</f>
        <v>平城Ｂ</v>
      </c>
    </row>
    <row r="22" spans="1:16" ht="28.5" customHeight="1" thickBot="1">
      <c r="A22" s="22"/>
      <c r="B22" s="27"/>
      <c r="C22" s="27"/>
      <c r="D22" s="28"/>
      <c r="E22" s="28"/>
      <c r="F22" s="28"/>
      <c r="G22" s="28"/>
      <c r="H22" s="28"/>
      <c r="I22" s="162"/>
      <c r="J22" s="162"/>
      <c r="K22" s="29"/>
      <c r="L22" s="30"/>
      <c r="M22" s="30"/>
      <c r="N22" s="30"/>
      <c r="O22" s="30"/>
      <c r="P22" s="5"/>
    </row>
    <row r="23" spans="1:16" ht="28.5" customHeight="1">
      <c r="A23" s="364"/>
      <c r="B23" s="365"/>
      <c r="C23" s="289" t="s">
        <v>38</v>
      </c>
      <c r="D23" s="370"/>
      <c r="E23" s="290"/>
      <c r="F23" s="290"/>
      <c r="G23" s="290"/>
      <c r="H23" s="294"/>
      <c r="I23" s="132"/>
      <c r="J23" s="132"/>
      <c r="K23" s="7"/>
      <c r="L23" s="7"/>
      <c r="M23" s="7"/>
      <c r="N23" s="7"/>
      <c r="O23" s="7"/>
      <c r="P23" s="7"/>
    </row>
    <row r="24" spans="1:16" ht="28.5" customHeight="1" thickBot="1">
      <c r="A24" s="366"/>
      <c r="B24" s="367"/>
      <c r="C24" s="222" t="s">
        <v>58</v>
      </c>
      <c r="D24" s="223" t="s">
        <v>59</v>
      </c>
      <c r="E24" s="223" t="s">
        <v>60</v>
      </c>
      <c r="F24" s="223" t="s">
        <v>61</v>
      </c>
      <c r="G24" s="224" t="s">
        <v>62</v>
      </c>
      <c r="H24" s="225" t="s">
        <v>119</v>
      </c>
      <c r="I24" s="133"/>
      <c r="J24" s="133"/>
      <c r="K24" s="7"/>
      <c r="L24" s="7"/>
      <c r="M24" s="7"/>
      <c r="N24" s="7"/>
      <c r="O24" s="7"/>
      <c r="P24" s="7"/>
    </row>
    <row r="25" spans="1:16" ht="28.5" customHeight="1">
      <c r="A25" s="368">
        <v>1</v>
      </c>
      <c r="B25" s="369"/>
      <c r="C25" s="106" t="e">
        <f>VLOOKUP($A25,'男ABC'!$P$3:$Q$7,2,FALSE)</f>
        <v>#N/A</v>
      </c>
      <c r="D25" s="106" t="e">
        <f>VLOOKUP(A25,'男ABC'!$P$10:$Q$14,2,FALSE)</f>
        <v>#N/A</v>
      </c>
      <c r="E25" s="106" t="e">
        <f>VLOOKUP(A25,'男ABC'!$P$17:$Q$21,2,FALSE)</f>
        <v>#N/A</v>
      </c>
      <c r="F25" s="106" t="e">
        <f>VLOOKUP(A25,$P$3:$Q$7,2,FALSE)</f>
        <v>#N/A</v>
      </c>
      <c r="G25" s="113" t="e">
        <f>VLOOKUP(A25,$P$10:$Q$14,2,FALSE)</f>
        <v>#N/A</v>
      </c>
      <c r="H25" s="107" t="e">
        <f>VLOOKUP(A25,$P$17:$Q$20,2,FALSE)</f>
        <v>#N/A</v>
      </c>
      <c r="I25" s="134"/>
      <c r="J25" s="134"/>
      <c r="K25" s="7"/>
      <c r="L25" s="7"/>
      <c r="M25" s="7"/>
      <c r="N25" s="7"/>
      <c r="O25" s="7"/>
      <c r="P25" s="7"/>
    </row>
    <row r="26" spans="1:16" ht="28.5" customHeight="1">
      <c r="A26" s="359">
        <v>2</v>
      </c>
      <c r="B26" s="363"/>
      <c r="C26" s="109" t="e">
        <f>VLOOKUP($A26,'男ABC'!$P$3:$Q$7,2,FALSE)</f>
        <v>#N/A</v>
      </c>
      <c r="D26" s="109" t="e">
        <f>VLOOKUP(A26,'男ABC'!$P$10:$Q$14,2,FALSE)</f>
        <v>#N/A</v>
      </c>
      <c r="E26" s="109" t="e">
        <f>VLOOKUP(A26,'男ABC'!$P$17:$Q$21,2,FALSE)</f>
        <v>#N/A</v>
      </c>
      <c r="F26" s="109" t="e">
        <f>VLOOKUP(A26,$P$3:$Q$7,2,FALSE)</f>
        <v>#N/A</v>
      </c>
      <c r="G26" s="117" t="e">
        <f>VLOOKUP(A26,$P$10:$Q$14,2,FALSE)</f>
        <v>#N/A</v>
      </c>
      <c r="H26" s="110" t="e">
        <f>VLOOKUP(A26,$P$17:$Q$20,2,FALSE)</f>
        <v>#N/A</v>
      </c>
      <c r="I26" s="141"/>
      <c r="J26" s="142"/>
      <c r="K26" s="156"/>
      <c r="L26" s="156"/>
      <c r="M26" s="156"/>
      <c r="N26" s="156"/>
      <c r="O26" s="156"/>
      <c r="P26" s="156"/>
    </row>
    <row r="27" spans="1:16" ht="28.5" customHeight="1">
      <c r="A27" s="359">
        <v>3</v>
      </c>
      <c r="B27" s="363"/>
      <c r="C27" s="109" t="e">
        <f>VLOOKUP($A27,'男ABC'!$P$3:$Q$7,2,FALSE)</f>
        <v>#N/A</v>
      </c>
      <c r="D27" s="109" t="e">
        <f>VLOOKUP(A27,'男ABC'!$P$10:$Q$14,2,FALSE)</f>
        <v>#N/A</v>
      </c>
      <c r="E27" s="109" t="e">
        <f>VLOOKUP(A27,'男ABC'!$P$17:$Q$21,2,FALSE)</f>
        <v>#N/A</v>
      </c>
      <c r="F27" s="109" t="e">
        <f>VLOOKUP(A27,$P$3:$Q$7,2,FALSE)</f>
        <v>#N/A</v>
      </c>
      <c r="G27" s="117" t="e">
        <f>VLOOKUP(A27,$P$10:$Q$14,2,FALSE)</f>
        <v>#N/A</v>
      </c>
      <c r="H27" s="110" t="e">
        <f>VLOOKUP(A27,$P$17:$Q$20,2,FALSE)</f>
        <v>#N/A</v>
      </c>
      <c r="I27" s="134"/>
      <c r="J27" s="134"/>
      <c r="K27" s="7"/>
      <c r="L27" s="7"/>
      <c r="M27" s="7"/>
      <c r="N27" s="7"/>
      <c r="O27" s="7"/>
      <c r="P27" s="7"/>
    </row>
    <row r="28" spans="1:10" ht="28.5" customHeight="1">
      <c r="A28" s="359">
        <v>4</v>
      </c>
      <c r="B28" s="360"/>
      <c r="C28" s="109" t="e">
        <f>VLOOKUP($A28,'男ABC'!$P$3:$Q$7,2,FALSE)</f>
        <v>#N/A</v>
      </c>
      <c r="D28" s="109" t="e">
        <f>VLOOKUP(A28,'男ABC'!$P$10:$Q$14,2,FALSE)</f>
        <v>#N/A</v>
      </c>
      <c r="E28" s="109" t="e">
        <f>VLOOKUP(A28,'男ABC'!$P$17:$Q$21,2,FALSE)</f>
        <v>#N/A</v>
      </c>
      <c r="F28" s="109" t="e">
        <f>VLOOKUP(A28,$P$3:$Q$7,2,FALSE)</f>
        <v>#N/A</v>
      </c>
      <c r="G28" s="193" t="e">
        <f>VLOOKUP(A28,$P$10:$Q$14,2,FALSE)</f>
        <v>#N/A</v>
      </c>
      <c r="H28" s="111" t="e">
        <f>VLOOKUP(A28,$P$17:$Q$20,2,FALSE)</f>
        <v>#N/A</v>
      </c>
      <c r="I28" s="134"/>
      <c r="J28" s="134"/>
    </row>
    <row r="29" spans="1:10" ht="28.5" customHeight="1" thickBot="1">
      <c r="A29" s="361">
        <v>5</v>
      </c>
      <c r="B29" s="362"/>
      <c r="C29" s="112" t="e">
        <f>VLOOKUP($A29,'男ABC'!$P$3:$Q$7,2,FALSE)</f>
        <v>#N/A</v>
      </c>
      <c r="D29" s="112" t="e">
        <f>VLOOKUP(A29,'男ABC'!$P$10:$Q$14,2,FALSE)</f>
        <v>#N/A</v>
      </c>
      <c r="E29" s="112" t="e">
        <f>VLOOKUP(A29,'男ABC'!$P$17:$Q$21,2,FALSE)</f>
        <v>#N/A</v>
      </c>
      <c r="F29" s="131" t="e">
        <f>VLOOKUP(A29,$P$3:$Q$7,2,FALSE)</f>
        <v>#N/A</v>
      </c>
      <c r="G29" s="112" t="e">
        <f>VLOOKUP(A29,$P$10:$Q$14,2,FALSE)</f>
        <v>#N/A</v>
      </c>
      <c r="H29" s="251" t="e">
        <f>VLOOKUP(A29,$P$17:$Q$20,2,FALSE)</f>
        <v>#N/A</v>
      </c>
      <c r="I29" s="134"/>
      <c r="J29" s="134"/>
    </row>
  </sheetData>
  <sheetProtection/>
  <mergeCells count="45">
    <mergeCell ref="I20:J20"/>
    <mergeCell ref="B21:C21"/>
    <mergeCell ref="I21:J21"/>
    <mergeCell ref="I16:J16"/>
    <mergeCell ref="I17:J17"/>
    <mergeCell ref="I18:J18"/>
    <mergeCell ref="I19:J19"/>
    <mergeCell ref="I12:J12"/>
    <mergeCell ref="I13:J13"/>
    <mergeCell ref="B14:C14"/>
    <mergeCell ref="I14:J14"/>
    <mergeCell ref="A2:B2"/>
    <mergeCell ref="B4:C4"/>
    <mergeCell ref="B7:C7"/>
    <mergeCell ref="B3:C3"/>
    <mergeCell ref="B6:C6"/>
    <mergeCell ref="B5:C5"/>
    <mergeCell ref="A1:B1"/>
    <mergeCell ref="C1:D1"/>
    <mergeCell ref="B17:C17"/>
    <mergeCell ref="B18:C18"/>
    <mergeCell ref="A16:B16"/>
    <mergeCell ref="B11:C11"/>
    <mergeCell ref="B13:C13"/>
    <mergeCell ref="A9:B9"/>
    <mergeCell ref="B12:C12"/>
    <mergeCell ref="B10:C10"/>
    <mergeCell ref="I2:J2"/>
    <mergeCell ref="I3:J3"/>
    <mergeCell ref="I4:J4"/>
    <mergeCell ref="I5:J5"/>
    <mergeCell ref="I6:J6"/>
    <mergeCell ref="I7:J7"/>
    <mergeCell ref="A23:B24"/>
    <mergeCell ref="A25:B25"/>
    <mergeCell ref="C23:H23"/>
    <mergeCell ref="B20:C20"/>
    <mergeCell ref="B19:C19"/>
    <mergeCell ref="I9:J9"/>
    <mergeCell ref="I10:J10"/>
    <mergeCell ref="I11:J11"/>
    <mergeCell ref="A28:B28"/>
    <mergeCell ref="A29:B29"/>
    <mergeCell ref="A26:B26"/>
    <mergeCell ref="A27:B27"/>
  </mergeCells>
  <conditionalFormatting sqref="C25:I29">
    <cfRule type="expression" priority="1" dxfId="0" stopIfTrue="1">
      <formula>ISERROR(C25)=TRUE</formula>
    </cfRule>
  </conditionalFormatting>
  <dataValidations count="1">
    <dataValidation allowBlank="1" showInputMessage="1" showErrorMessage="1" imeMode="off" sqref="F11:G11 H11:H13 G12 E3:H3 F4:G4 H4:H6 G5 E10:H10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明朝,標準"－7－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Q28"/>
  <sheetViews>
    <sheetView tabSelected="1" view="pageBreakPreview" zoomScaleNormal="85" zoomScaleSheetLayoutView="100" workbookViewId="0" topLeftCell="A1">
      <selection activeCell="A1" sqref="A1:L18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45" t="s">
        <v>4</v>
      </c>
      <c r="B1" s="345"/>
      <c r="C1" s="345" t="s">
        <v>9</v>
      </c>
      <c r="D1" s="345"/>
      <c r="E1" s="128" t="s">
        <v>120</v>
      </c>
      <c r="F1" s="127" t="s">
        <v>63</v>
      </c>
      <c r="G1" s="129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39" t="s">
        <v>198</v>
      </c>
      <c r="B2" s="340"/>
      <c r="C2" s="84" t="s">
        <v>185</v>
      </c>
      <c r="D2" s="99" t="str">
        <f>IF(B3="","",B3)</f>
        <v>松山商業Ａ</v>
      </c>
      <c r="E2" s="100" t="str">
        <f>IF(B4="","",B4)</f>
        <v>奈良Ｂ</v>
      </c>
      <c r="F2" s="100" t="str">
        <f>IF(B5="","",B5)</f>
        <v>美作</v>
      </c>
      <c r="G2" s="100" t="str">
        <f>IF(B6="","",B6)</f>
        <v>高松工芸Ｂ</v>
      </c>
      <c r="H2" s="101" t="str">
        <f>IF(B7="","",B7)</f>
        <v>香芝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28.5" customHeight="1">
      <c r="A3" s="67">
        <v>1</v>
      </c>
      <c r="B3" s="341" t="str">
        <f>IF('予選ﾘｰｸﾞ一覧'!H5="","",'予選ﾘｰｸﾞ一覧'!H5)</f>
        <v>松山商業Ａ</v>
      </c>
      <c r="C3" s="342"/>
      <c r="D3" s="94"/>
      <c r="E3" s="68" t="s">
        <v>129</v>
      </c>
      <c r="F3" s="68" t="s">
        <v>129</v>
      </c>
      <c r="G3" s="68" t="s">
        <v>129</v>
      </c>
      <c r="H3" s="68" t="s">
        <v>129</v>
      </c>
      <c r="I3" s="355" t="str">
        <f>IF(SUM(L3:O3)=0,"/",L3+N3&amp;"/"&amp;M3+O3)</f>
        <v>/</v>
      </c>
      <c r="J3" s="354"/>
      <c r="K3" s="69">
        <f>IF(SUM(L3:O3)=0,"",L3*2+M3+N3*2)</f>
      </c>
      <c r="L3" s="70">
        <f>IF(LEFT(D3,1)&gt;RIGHT(D3,1),1,0)+IF(LEFT(E3,1)&gt;RIGHT(E3,1),1,0)+IF(LEFT(F3,1)&gt;RIGHT(F3,1),1,0)+IF(LEFT(G3,1)&gt;RIGHT(G3,1),1,0)+IF(LEFT(H3,1)&gt;RIGHT(H3,1),1,0)</f>
        <v>0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</c>
      <c r="Q3" s="2" t="str">
        <f>B3</f>
        <v>松山商業Ａ</v>
      </c>
    </row>
    <row r="4" spans="1:17" s="7" customFormat="1" ht="28.5" customHeight="1">
      <c r="A4" s="3">
        <v>2</v>
      </c>
      <c r="B4" s="335" t="str">
        <f>IF('予選ﾘｰｸﾞ一覧'!H7="","",'予選ﾘｰｸﾞ一覧'!H7)</f>
        <v>奈良Ｂ</v>
      </c>
      <c r="C4" s="336"/>
      <c r="D4" s="95" t="str">
        <f>IF(LEFT(E3,1)="W","L W/O",IF(LEFT(E3,1)="L","W W/O",IF(E3="-","-",RIGHT(E3,1)&amp;"-"&amp;LEFT(E3,1))))</f>
        <v>-</v>
      </c>
      <c r="E4" s="10"/>
      <c r="F4" s="9" t="s">
        <v>130</v>
      </c>
      <c r="G4" s="9" t="s">
        <v>130</v>
      </c>
      <c r="H4" s="9" t="s">
        <v>130</v>
      </c>
      <c r="I4" s="347" t="str">
        <f>IF(SUM(L4:O4)=0,"/",L4+N4&amp;"/"&amp;M4+O4)</f>
        <v>/</v>
      </c>
      <c r="J4" s="348"/>
      <c r="K4" s="12">
        <f>IF(SUM(L4:O4)=0,"",L4*2+M4+N4*2)</f>
      </c>
      <c r="L4" s="16">
        <f>IF(LEFT(D4,1)&gt;RIGHT(D4,1),1,0)+IF(LEFT(E4,1)&gt;RIGHT(E4,1),1,0)+IF(LEFT(F4,1)&gt;RIGHT(F4,1),1,0)+IF(LEFT(G4,1)&gt;RIGHT(G4,1),1,0)+IF(LEFT(H4,1)&gt;RIGHT(H4,1),1,0)</f>
        <v>0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</c>
      <c r="Q4" s="2" t="str">
        <f>B4</f>
        <v>奈良Ｂ</v>
      </c>
    </row>
    <row r="5" spans="1:17" ht="28.5" customHeight="1">
      <c r="A5" s="3">
        <v>3</v>
      </c>
      <c r="B5" s="335" t="str">
        <f>IF('予選ﾘｰｸﾞ一覧'!H9="","",'予選ﾘｰｸﾞ一覧'!H9)</f>
        <v>美作</v>
      </c>
      <c r="C5" s="346"/>
      <c r="D5" s="95" t="str">
        <f>IF(LEFT(F3,1)="W","L W/O",IF(LEFT(F3,1)="L","W W/O",IF(F3="-","-",RIGHT(F3,1)&amp;"-"&amp;LEFT(F3,1))))</f>
        <v>-</v>
      </c>
      <c r="E5" s="96" t="str">
        <f>IF(LEFT(F4,1)="W","L W/O",IF(LEFT(F4,1)="L","W W/O",IF(F4="-","-",RIGHT(F4,1)&amp;"-"&amp;LEFT(F4,1))))</f>
        <v>-</v>
      </c>
      <c r="F5" s="10"/>
      <c r="G5" s="9" t="s">
        <v>129</v>
      </c>
      <c r="H5" s="9" t="s">
        <v>129</v>
      </c>
      <c r="I5" s="347" t="str">
        <f>IF(SUM(L5:O5)=0,"/",L5+N5&amp;"/"&amp;M5+O5)</f>
        <v>/</v>
      </c>
      <c r="J5" s="348"/>
      <c r="K5" s="12">
        <f>IF(SUM(L5:O5)=0,"",L5*2+M5+N5*2)</f>
      </c>
      <c r="L5" s="16">
        <f>IF(LEFT(D5,1)&gt;RIGHT(D5,1),1,0)+IF(LEFT(E5,1)&gt;RIGHT(E5,1),1,0)+IF(LEFT(F5,1)&gt;RIGHT(F5,1),1,0)+IF(LEFT(G5,1)&gt;RIGHT(G5,1),1,0)+IF(LEFT(H5,1)&gt;RIGHT(H5,1),1,0)</f>
        <v>0</v>
      </c>
      <c r="M5" s="17">
        <f>IF(LEFT(D5,1)&lt;RIGHT(D5,1),1,0)+IF(LEFT(E5,1)&lt;RIGHT(E5,1),1,0)+IF(LEFT(F5,1)&lt;RIGHT(F5,1),1,0)+IF(LEFT(G5,1)&lt;RIGHT(G5,1),1,0)+IF(LEFT(H5,1)&lt;RIGHT(H5,1),1,0)</f>
        <v>0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</c>
      <c r="Q5" s="2" t="str">
        <f>B5</f>
        <v>美作</v>
      </c>
    </row>
    <row r="6" spans="1:17" ht="28.5" customHeight="1">
      <c r="A6" s="3">
        <v>4</v>
      </c>
      <c r="B6" s="335" t="str">
        <f>IF('予選ﾘｰｸﾞ一覧'!H11="","",'予選ﾘｰｸﾞ一覧'!H11)</f>
        <v>高松工芸Ｂ</v>
      </c>
      <c r="C6" s="346"/>
      <c r="D6" s="95" t="str">
        <f>IF(LEFT(G3,1)="W","L W/O",IF(LEFT(G3,1)="L","W W/O",IF(G3="-","-",RIGHT(G3,1)&amp;"-"&amp;LEFT(G3,1))))</f>
        <v>-</v>
      </c>
      <c r="E6" s="96" t="str">
        <f>IF(LEFT(G4,1)="W","L W/O",IF(LEFT(G4,1)="L","W W/O",IF(G4="-","-",RIGHT(G4,1)&amp;"-"&amp;LEFT(G4,1))))</f>
        <v>-</v>
      </c>
      <c r="F6" s="96" t="str">
        <f>IF(LEFT(G5,1)="W","L W/O",IF(LEFT(G5,1)="L","W W/O",IF(G5="-","-",RIGHT(G5,1)&amp;"-"&amp;LEFT(G5,1))))</f>
        <v>-</v>
      </c>
      <c r="G6" s="10"/>
      <c r="H6" s="9" t="s">
        <v>129</v>
      </c>
      <c r="I6" s="347" t="str">
        <f>IF(SUM(L6:O6)=0,"/",L6+N6&amp;"/"&amp;M6+O6)</f>
        <v>/</v>
      </c>
      <c r="J6" s="348"/>
      <c r="K6" s="12">
        <f>IF(SUM(L6:O6)=0,"",L6*2+M6+N6*2)</f>
      </c>
      <c r="L6" s="263">
        <f>IF(LEFT(D6,1)&gt;RIGHT(D6,1),1,0)+IF(LEFT(E6,1)&gt;RIGHT(E6,1),1,0)+IF(LEFT(F6,1)&gt;RIGHT(F6,1),1,0)+IF(LEFT(G6,1)&gt;RIGHT(G6,1),1,0)+IF(LEFT(H6,1)&gt;RIGHT(H6,1),1,0)</f>
        <v>0</v>
      </c>
      <c r="M6" s="261">
        <f>IF(LEFT(D6,1)&lt;RIGHT(D6,1),1,0)+IF(LEFT(E6,1)&lt;RIGHT(E6,1),1,0)+IF(LEFT(F6,1)&lt;RIGHT(F6,1),1,0)+IF(LEFT(G6,1)&lt;RIGHT(G6,1),1,0)+IF(LEFT(H6,1)&lt;RIGHT(H6,1),1,0)</f>
        <v>0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</c>
      <c r="Q6" s="2" t="str">
        <f>B6</f>
        <v>高松工芸Ｂ</v>
      </c>
    </row>
    <row r="7" spans="1:17" ht="28.5" customHeight="1" thickBot="1">
      <c r="A7" s="4">
        <v>5</v>
      </c>
      <c r="B7" s="337" t="str">
        <f>IF('予選ﾘｰｸﾞ一覧'!H13="","",'予選ﾘｰｸﾞ一覧'!H13)</f>
        <v>香芝</v>
      </c>
      <c r="C7" s="338"/>
      <c r="D7" s="97" t="str">
        <f>IF(LEFT(H3,1)="W","L W/O",IF(LEFT(H3,1)="L","W W/O",IF(H3="-","-",RIGHT(H3,1)&amp;"-"&amp;LEFT(H3,1))))</f>
        <v>-</v>
      </c>
      <c r="E7" s="98" t="str">
        <f>IF(LEFT(H4,1)="W","L W/O",IF(LEFT(H4,1)="L","W W/O",IF(H4="-","-",RIGHT(H4,1)&amp;"-"&amp;LEFT(H4,1))))</f>
        <v>-</v>
      </c>
      <c r="F7" s="98" t="str">
        <f>IF(LEFT(H5,1)="W","L W/O",IF(LEFT(H5,1)="L","W W/O",IF(H5="-","-",RIGHT(H5,1)&amp;"-"&amp;LEFT(H5,1))))</f>
        <v>-</v>
      </c>
      <c r="G7" s="98" t="str">
        <f>IF(LEFT(H6,1)="W","L W/O",IF(LEFT(H6,1)="L","W W/O",IF(H6="-","-",RIGHT(H6,1)&amp;"-"&amp;LEFT(H6,1))))</f>
        <v>-</v>
      </c>
      <c r="H7" s="11"/>
      <c r="I7" s="349" t="str">
        <f>IF(SUM(L7:O7)=0,"/",L7+N7&amp;"/"&amp;M7+O7)</f>
        <v>/</v>
      </c>
      <c r="J7" s="350"/>
      <c r="K7" s="14">
        <f>IF(SUM(L7:O7)=0,"",L7*2+M7+N7*2)</f>
      </c>
      <c r="L7" s="264">
        <f>IF(LEFT(D7,1)&gt;RIGHT(D7,1),1,0)+IF(LEFT(E7,1)&gt;RIGHT(E7,1),1,0)+IF(LEFT(F7,1)&gt;RIGHT(F7,1),1,0)+IF(LEFT(G7,1)&gt;RIGHT(G7,1),1,0)+IF(LEFT(H7,1)&gt;RIGHT(H7,1),1,0)</f>
        <v>0</v>
      </c>
      <c r="M7" s="257">
        <f>IF(LEFT(D7,1)&lt;RIGHT(D7,1),1,0)+IF(LEFT(E7,1)&lt;RIGHT(E7,1),1,0)+IF(LEFT(F7,1)&lt;RIGHT(F7,1),1,0)+IF(LEFT(G7,1)&lt;RIGHT(G7,1),1,0)+IF(LEFT(H7,1)&lt;RIGHT(H7,1),1,0)</f>
        <v>0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</c>
      <c r="Q7" s="2" t="str">
        <f>B7</f>
        <v>香芝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259"/>
      <c r="M8" s="259"/>
      <c r="N8" s="259"/>
      <c r="O8" s="259"/>
      <c r="P8" s="8"/>
    </row>
    <row r="9" spans="1:17" ht="28.5" customHeight="1" thickBot="1">
      <c r="A9" s="339" t="s">
        <v>199</v>
      </c>
      <c r="B9" s="340"/>
      <c r="C9" s="84" t="s">
        <v>218</v>
      </c>
      <c r="D9" s="99" t="str">
        <f>IF(B10="","",B10)</f>
        <v>金光学園Ａ</v>
      </c>
      <c r="E9" s="100" t="str">
        <f>IF(B11="","",B11)</f>
        <v>城南Ｂ</v>
      </c>
      <c r="F9" s="100" t="str">
        <f>IF(B12="","",B12)</f>
        <v>常翔学園</v>
      </c>
      <c r="G9" s="100" t="str">
        <f>IF(B13="","",B13)</f>
        <v>三豊工業</v>
      </c>
      <c r="H9" s="101" t="str">
        <f>IF(B14="","",B14)</f>
        <v>郡山</v>
      </c>
      <c r="I9" s="351" t="s">
        <v>8</v>
      </c>
      <c r="J9" s="352"/>
      <c r="K9" s="76" t="s">
        <v>1</v>
      </c>
      <c r="L9" s="265" t="s">
        <v>2</v>
      </c>
      <c r="M9" s="260" t="s">
        <v>3</v>
      </c>
      <c r="N9" s="260" t="s">
        <v>7</v>
      </c>
      <c r="O9" s="260" t="s">
        <v>6</v>
      </c>
      <c r="P9" s="78" t="s">
        <v>0</v>
      </c>
      <c r="Q9" s="7"/>
    </row>
    <row r="10" spans="1:17" ht="28.5" customHeight="1">
      <c r="A10" s="67">
        <v>1</v>
      </c>
      <c r="B10" s="341" t="str">
        <f>IF('予選ﾘｰｸﾞ一覧'!I5="","",'予選ﾘｰｸﾞ一覧'!I5)</f>
        <v>金光学園Ａ</v>
      </c>
      <c r="C10" s="342"/>
      <c r="D10" s="94"/>
      <c r="E10" s="68" t="s">
        <v>130</v>
      </c>
      <c r="F10" s="68" t="s">
        <v>130</v>
      </c>
      <c r="G10" s="68" t="s">
        <v>130</v>
      </c>
      <c r="H10" s="68" t="s">
        <v>130</v>
      </c>
      <c r="I10" s="353" t="str">
        <f>IF(SUM(L10:O10)=0,"/",L10+N10&amp;"/"&amp;M10+O10)</f>
        <v>/</v>
      </c>
      <c r="J10" s="354"/>
      <c r="K10" s="164">
        <f>IF(SUM(L10:O10)=0,"",L10*2+M10+N10*2)</f>
      </c>
      <c r="L10" s="165">
        <f>IF(LEFT(D10,1)&gt;RIGHT(D10,1),1,0)+IF(LEFT(E10,1)&gt;RIGHT(E10,1),1,0)+IF(LEFT(F10,1)&gt;RIGHT(F10,1),1,0)+IF(LEFT(G10,1)&gt;RIGHT(G10,1),1,0)+IF(LEFT(H10,1)&gt;RIGHT(H10,1),1,0)</f>
        <v>0</v>
      </c>
      <c r="M10" s="166">
        <f>IF(LEFT(D10,1)&lt;RIGHT(D10,1),1,0)+IF(LEFT(E10,1)&lt;RIGHT(E10,1),1,0)+IF(LEFT(F10,1)&lt;RIGHT(F10,1),1,0)+IF(LEFT(G10,1)&lt;RIGHT(G10,1),1,0)+IF(LEFT(H10,1)&lt;RIGHT(H10,1),1,0)</f>
        <v>0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168">
        <f>IF(SUM(L10:O10)=0,"",RANK(K10,$K$10:$K$14,0))</f>
      </c>
      <c r="Q10" s="7" t="str">
        <f>B10</f>
        <v>金光学園Ａ</v>
      </c>
    </row>
    <row r="11" spans="1:17" s="7" customFormat="1" ht="28.5" customHeight="1">
      <c r="A11" s="3">
        <v>2</v>
      </c>
      <c r="B11" s="335" t="str">
        <f>IF('予選ﾘｰｸﾞ一覧'!I7="","",'予選ﾘｰｸﾞ一覧'!I7)</f>
        <v>城南Ｂ</v>
      </c>
      <c r="C11" s="336"/>
      <c r="D11" s="95" t="str">
        <f>IF(LEFT(E10,1)="W","L W/O",IF(LEFT(E10,1)="L","W W/O",IF(E10="-","-",RIGHT(E10,1)&amp;"-"&amp;LEFT(E10,1))))</f>
        <v>-</v>
      </c>
      <c r="E11" s="10"/>
      <c r="F11" s="9" t="s">
        <v>125</v>
      </c>
      <c r="G11" s="9" t="s">
        <v>125</v>
      </c>
      <c r="H11" s="9" t="s">
        <v>125</v>
      </c>
      <c r="I11" s="343" t="str">
        <f>IF(SUM(L11:O11)=0,"/",L11+N11&amp;"/"&amp;M11+O11)</f>
        <v>/</v>
      </c>
      <c r="J11" s="344"/>
      <c r="K11" s="169">
        <f>IF(SUM(L11:O11)=0,"",L11*2+M11+N11*2)</f>
      </c>
      <c r="L11" s="263">
        <f>IF(LEFT(D11,1)&gt;RIGHT(D11,1),1,0)+IF(LEFT(E11,1)&gt;RIGHT(E11,1),1,0)+IF(LEFT(F11,1)&gt;RIGHT(F11,1),1,0)+IF(LEFT(G11,1)&gt;RIGHT(G11,1),1,0)+IF(LEFT(H11,1)&gt;RIGHT(H11,1),1,0)</f>
        <v>0</v>
      </c>
      <c r="M11" s="261">
        <f>IF(LEFT(D11,1)&lt;RIGHT(D11,1),1,0)+IF(LEFT(E11,1)&lt;RIGHT(E11,1),1,0)+IF(LEFT(F11,1)&lt;RIGHT(F11,1),1,0)+IF(LEFT(G11,1)&lt;RIGHT(G11,1),1,0)+IF(LEFT(H11,1)&lt;RIGHT(H11,1),1,0)</f>
        <v>0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IF(SUM(L11:O11)=0,"",RANK(K11,$K$10:$K$14,0))</f>
      </c>
      <c r="Q11" s="2" t="str">
        <f>B11</f>
        <v>城南Ｂ</v>
      </c>
    </row>
    <row r="12" spans="1:17" ht="28.5" customHeight="1">
      <c r="A12" s="3">
        <v>3</v>
      </c>
      <c r="B12" s="335" t="str">
        <f>IF('予選ﾘｰｸﾞ一覧'!I9="","",'予選ﾘｰｸﾞ一覧'!I9)</f>
        <v>常翔学園</v>
      </c>
      <c r="C12" s="336"/>
      <c r="D12" s="95" t="str">
        <f>IF(LEFT(F10,1)="W","L W/O",IF(LEFT(F10,1)="L","W W/O",IF(F10="-","-",RIGHT(F10,1)&amp;"-"&amp;LEFT(F10,1))))</f>
        <v>-</v>
      </c>
      <c r="E12" s="96" t="str">
        <f>IF(LEFT(F11,1)="W","L W/O",IF(LEFT(F11,1)="L","W W/O",IF(F11="-","-",RIGHT(F11,1)&amp;"-"&amp;LEFT(F11,1))))</f>
        <v>-</v>
      </c>
      <c r="F12" s="10"/>
      <c r="G12" s="9" t="s">
        <v>125</v>
      </c>
      <c r="H12" s="9" t="s">
        <v>125</v>
      </c>
      <c r="I12" s="343" t="str">
        <f>IF(SUM(L12:O12)=0,"/",L12+N12&amp;"/"&amp;M12+O12)</f>
        <v>/</v>
      </c>
      <c r="J12" s="344"/>
      <c r="K12" s="169">
        <f>IF(SUM(L12:O12)=0,"",L12*2+M12+N12*2)</f>
      </c>
      <c r="L12" s="263">
        <f>IF(LEFT(D12,1)&gt;RIGHT(D12,1),1,0)+IF(LEFT(E12,1)&gt;RIGHT(E12,1),1,0)+IF(LEFT(F12,1)&gt;RIGHT(F12,1),1,0)+IF(LEFT(G12,1)&gt;RIGHT(G12,1),1,0)+IF(LEFT(H12,1)&gt;RIGHT(H12,1),1,0)</f>
        <v>0</v>
      </c>
      <c r="M12" s="261">
        <f>IF(LEFT(D12,1)&lt;RIGHT(D12,1),1,0)+IF(LEFT(E12,1)&lt;RIGHT(E12,1),1,0)+IF(LEFT(F12,1)&lt;RIGHT(F12,1),1,0)+IF(LEFT(G12,1)&lt;RIGHT(G12,1),1,0)+IF(LEFT(H12,1)&lt;RIGHT(H12,1),1,0)</f>
        <v>0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IF(SUM(L12:O12)=0,"",RANK(K12,$K$10:$K$14,0))</f>
      </c>
      <c r="Q12" s="2" t="str">
        <f>B12</f>
        <v>常翔学園</v>
      </c>
    </row>
    <row r="13" spans="1:17" ht="28.5" customHeight="1">
      <c r="A13" s="3">
        <v>4</v>
      </c>
      <c r="B13" s="335" t="str">
        <f>IF('予選ﾘｰｸﾞ一覧'!I11="","",'予選ﾘｰｸﾞ一覧'!I11)</f>
        <v>三豊工業</v>
      </c>
      <c r="C13" s="336"/>
      <c r="D13" s="95" t="str">
        <f>IF(LEFT(G10,1)="W","L W/O",IF(LEFT(G10,1)="L","W W/O",IF(G10="-","-",RIGHT(G10,1)&amp;"-"&amp;LEFT(G10,1))))</f>
        <v>-</v>
      </c>
      <c r="E13" s="96" t="str">
        <f>IF(LEFT(G11,1)="W","L W/O",IF(LEFT(G11,1)="L","W W/O",IF(G11="-","-",RIGHT(G11,1)&amp;"-"&amp;LEFT(G11,1))))</f>
        <v>-</v>
      </c>
      <c r="F13" s="96" t="str">
        <f>IF(LEFT(G12,1)="W","L W/O",IF(LEFT(G12,1)="L","W W/O",IF(G12="-","-",RIGHT(G12,1)&amp;"-"&amp;LEFT(G12,1))))</f>
        <v>-</v>
      </c>
      <c r="G13" s="10"/>
      <c r="H13" s="9" t="s">
        <v>125</v>
      </c>
      <c r="I13" s="347" t="str">
        <f>IF(SUM(L13:O13)=0,"/",L13+N13&amp;"/"&amp;M13+O13)</f>
        <v>/</v>
      </c>
      <c r="J13" s="348"/>
      <c r="K13" s="12">
        <f>IF(SUM(L13:O13)=0,"",L13*2+M13+N13*2)</f>
      </c>
      <c r="L13" s="263">
        <f>IF(LEFT(D13,1)&gt;RIGHT(D13,1),1,0)+IF(LEFT(E13,1)&gt;RIGHT(E13,1),1,0)+IF(LEFT(F13,1)&gt;RIGHT(F13,1),1,0)+IF(LEFT(G13,1)&gt;RIGHT(G13,1),1,0)+IF(LEFT(H13,1)&gt;RIGHT(H13,1),1,0)</f>
        <v>0</v>
      </c>
      <c r="M13" s="261">
        <f>IF(LEFT(D13,1)&lt;RIGHT(D13,1),1,0)+IF(LEFT(E13,1)&lt;RIGHT(E13,1),1,0)+IF(LEFT(F13,1)&lt;RIGHT(F13,1),1,0)+IF(LEFT(G13,1)&lt;RIGHT(G13,1),1,0)+IF(LEFT(H13,1)&lt;RIGHT(H13,1),1,0)</f>
        <v>0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IF(SUM(L13:O13)=0,"",RANK(K13,$K$10:$K$14,0))</f>
      </c>
      <c r="Q13" s="2" t="str">
        <f>B13</f>
        <v>三豊工業</v>
      </c>
    </row>
    <row r="14" spans="1:17" ht="28.5" customHeight="1" thickBot="1">
      <c r="A14" s="4">
        <v>5</v>
      </c>
      <c r="B14" s="337" t="str">
        <f>IF('予選ﾘｰｸﾞ一覧'!I13="","",'予選ﾘｰｸﾞ一覧'!I13)</f>
        <v>郡山</v>
      </c>
      <c r="C14" s="338"/>
      <c r="D14" s="97" t="str">
        <f>IF(LEFT(H10,1)="W","L W/O",IF(LEFT(H10,1)="L","W W/O",IF(H10="-","-",RIGHT(H10,1)&amp;"-"&amp;LEFT(H10,1))))</f>
        <v>-</v>
      </c>
      <c r="E14" s="98" t="str">
        <f>IF(LEFT(H11,1)="W","L W/O",IF(LEFT(H11,1)="L","W W/O",IF(H11="-","-",RIGHT(H11,1)&amp;"-"&amp;LEFT(H11,1))))</f>
        <v>-</v>
      </c>
      <c r="F14" s="98" t="str">
        <f>IF(LEFT(H12,1)="W","L W/O",IF(LEFT(H12,1)="L","W W/O",IF(H12="-","-",RIGHT(H12,1)&amp;"-"&amp;LEFT(H12,1))))</f>
        <v>-</v>
      </c>
      <c r="G14" s="98" t="str">
        <f>IF(LEFT(H13,1)="W","L W/O",IF(LEFT(H13,1)="L","W W/O",IF(H13="-","-",RIGHT(H13,1)&amp;"-"&amp;LEFT(H13,1))))</f>
        <v>-</v>
      </c>
      <c r="H14" s="11"/>
      <c r="I14" s="349" t="str">
        <f>IF(SUM(L14:O14)=0,"/",L14+N14&amp;"/"&amp;M14+O14)</f>
        <v>/</v>
      </c>
      <c r="J14" s="356"/>
      <c r="K14" s="14">
        <f>IF(SUM(L14:O14)=0,"",L14*2+M14+N14*2)</f>
      </c>
      <c r="L14" s="264">
        <f>IF(LEFT(D14,1)&gt;RIGHT(D14,1),1,0)+IF(LEFT(E14,1)&gt;RIGHT(E14,1),1,0)+IF(LEFT(F14,1)&gt;RIGHT(F14,1),1,0)+IF(LEFT(G14,1)&gt;RIGHT(G14,1),1,0)+IF(LEFT(H14,1)&gt;RIGHT(H14,1),1,0)</f>
        <v>0</v>
      </c>
      <c r="M14" s="257">
        <f>IF(LEFT(D14,1)&lt;RIGHT(D14,1),1,0)+IF(LEFT(E14,1)&lt;RIGHT(E14,1),1,0)+IF(LEFT(F14,1)&lt;RIGHT(F14,1),1,0)+IF(LEFT(G14,1)&lt;RIGHT(G14,1),1,0)+IF(LEFT(H14,1)&lt;RIGHT(H14,1),1,0)</f>
        <v>0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IF(SUM(L14:O14)=0,"",RANK(K14,$K$10:$K$14,0))</f>
      </c>
      <c r="Q14" s="2" t="str">
        <f>B14</f>
        <v>郡山</v>
      </c>
    </row>
    <row r="15" spans="1:16" ht="28.5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163"/>
      <c r="M15" s="163"/>
      <c r="N15" s="163"/>
      <c r="O15" s="163"/>
      <c r="P15" s="8"/>
    </row>
    <row r="16" spans="1:16" ht="28.5" customHeight="1" thickBot="1">
      <c r="A16" s="339" t="s">
        <v>200</v>
      </c>
      <c r="B16" s="340"/>
      <c r="C16" s="84" t="s">
        <v>182</v>
      </c>
      <c r="D16" s="99" t="str">
        <f>IF(B17="","",B17)</f>
        <v>和歌山商業</v>
      </c>
      <c r="E16" s="100" t="str">
        <f>IF(B18="","",B18)</f>
        <v>尽誠学園Ｂ</v>
      </c>
      <c r="F16" s="100" t="str">
        <f>IF(B19="","",B19)</f>
        <v>鳥取西Ａ</v>
      </c>
      <c r="G16" s="100" t="str">
        <f>IF(B20="","",B20)</f>
        <v>岡山東商業</v>
      </c>
      <c r="H16" s="101" t="str">
        <f>IF(B21="","",B21)</f>
        <v>一条</v>
      </c>
      <c r="I16" s="351" t="s">
        <v>8</v>
      </c>
      <c r="J16" s="352"/>
      <c r="K16" s="76" t="s">
        <v>1</v>
      </c>
      <c r="L16" s="265" t="s">
        <v>2</v>
      </c>
      <c r="M16" s="260" t="s">
        <v>3</v>
      </c>
      <c r="N16" s="260" t="s">
        <v>7</v>
      </c>
      <c r="O16" s="260" t="s">
        <v>6</v>
      </c>
      <c r="P16" s="78" t="s">
        <v>0</v>
      </c>
    </row>
    <row r="17" spans="1:17" ht="28.5" customHeight="1">
      <c r="A17" s="67">
        <v>1</v>
      </c>
      <c r="B17" s="341" t="str">
        <f>IF('予選ﾘｰｸﾞ一覧'!J5="","",'予選ﾘｰｸﾞ一覧'!J5)</f>
        <v>和歌山商業</v>
      </c>
      <c r="C17" s="342"/>
      <c r="D17" s="94"/>
      <c r="E17" s="68" t="s">
        <v>128</v>
      </c>
      <c r="F17" s="68" t="s">
        <v>128</v>
      </c>
      <c r="G17" s="68" t="s">
        <v>128</v>
      </c>
      <c r="H17" s="68" t="s">
        <v>128</v>
      </c>
      <c r="I17" s="355" t="str">
        <f>IF(SUM(L17:O17)=0,"/",L17+N17&amp;"/"&amp;M17+O17)</f>
        <v>/</v>
      </c>
      <c r="J17" s="354"/>
      <c r="K17" s="69">
        <f>IF(SUM(L17:O17)=0,"",L17*2+M17+N17*2)</f>
      </c>
      <c r="L17" s="165">
        <f>IF(LEFT(D17,1)&gt;RIGHT(D17,1),1,0)+IF(LEFT(E17,1)&gt;RIGHT(E17,1),1,0)+IF(LEFT(F17,1)&gt;RIGHT(F17,1),1,0)+IF(LEFT(G17,1)&gt;RIGHT(G17,1),1,0)+IF(LEFT(H17,1)&gt;RIGHT(H17,1),1,0)</f>
        <v>0</v>
      </c>
      <c r="M17" s="166">
        <f>IF(LEFT(D17,1)&lt;RIGHT(D17,1),1,0)+IF(LEFT(E17,1)&lt;RIGHT(E17,1),1,0)+IF(LEFT(F17,1)&lt;RIGHT(F17,1),1,0)+IF(LEFT(G17,1)&lt;RIGHT(G17,1),1,0)+IF(LEFT(H17,1)&lt;RIGHT(H17,1),1,0)</f>
        <v>0</v>
      </c>
      <c r="N17" s="167">
        <f>IF(LEFT(H17,1)="W",1,0)+IF(LEFT(G17,1)="W",1,0)+IF(LEFT(F17,1)="W",1,0)+IF(LEFT(E17,1)="W",1,0)+IF(LEFT(D17,1)="W",1,0)</f>
        <v>0</v>
      </c>
      <c r="O17" s="167">
        <f>IF(LEFT(H17,1)="L",1,0)+IF(LEFT(G17,1)="L",1,0)+IF(LEFT(F17,1)="L",1,0)+IF(LEFT(E17,1)="L",1,0)+IF(LEFT(D17,1)="L",1,0)</f>
        <v>0</v>
      </c>
      <c r="P17" s="73">
        <f>IF(SUM(L17:O17)=0,"",RANK(K17,$K$17:$K$21,0))</f>
      </c>
      <c r="Q17" s="2" t="str">
        <f>B17</f>
        <v>和歌山商業</v>
      </c>
    </row>
    <row r="18" spans="1:17" ht="28.5" customHeight="1">
      <c r="A18" s="3">
        <v>2</v>
      </c>
      <c r="B18" s="335" t="str">
        <f>IF('予選ﾘｰｸﾞ一覧'!J7="","",'予選ﾘｰｸﾞ一覧'!J7)</f>
        <v>尽誠学園Ｂ</v>
      </c>
      <c r="C18" s="336"/>
      <c r="D18" s="95" t="str">
        <f>IF(LEFT(E17,1)="W","L W/O",IF(LEFT(E17,1)="L","W W/O",IF(E17="-","-",RIGHT(E17,1)&amp;"-"&amp;LEFT(E17,1))))</f>
        <v>-</v>
      </c>
      <c r="E18" s="10"/>
      <c r="F18" s="9" t="s">
        <v>129</v>
      </c>
      <c r="G18" s="9" t="s">
        <v>129</v>
      </c>
      <c r="H18" s="9" t="s">
        <v>129</v>
      </c>
      <c r="I18" s="347" t="str">
        <f>IF(SUM(L18:O18)=0,"/",L18+N18&amp;"/"&amp;M18+O18)</f>
        <v>/</v>
      </c>
      <c r="J18" s="348"/>
      <c r="K18" s="12">
        <f>IF(SUM(L18:O18)=0,"",L18*2+M18+N18*2)</f>
      </c>
      <c r="L18" s="16">
        <f>IF(LEFT(D18,1)&gt;RIGHT(D18,1),1,0)+IF(LEFT(E18,1)&gt;RIGHT(E18,1),1,0)+IF(LEFT(F18,1)&gt;RIGHT(F18,1),1,0)+IF(LEFT(G18,1)&gt;RIGHT(G18,1),1,0)+IF(LEFT(H18,1)&gt;RIGHT(H18,1),1,0)</f>
        <v>0</v>
      </c>
      <c r="M18" s="17">
        <f>IF(LEFT(D18,1)&lt;RIGHT(D18,1),1,0)+IF(LEFT(E18,1)&lt;RIGHT(E18,1),1,0)+IF(LEFT(F18,1)&lt;RIGHT(F18,1),1,0)+IF(LEFT(G18,1)&lt;RIGHT(G18,1),1,0)+IF(LEFT(H18,1)&lt;RIGHT(H18,1),1,0)</f>
        <v>0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IF(SUM(L18:O18)=0,"",RANK(K18,$K$17:$K$21,0))</f>
      </c>
      <c r="Q18" s="2" t="str">
        <f>B18</f>
        <v>尽誠学園Ｂ</v>
      </c>
    </row>
    <row r="19" spans="1:17" ht="28.5" customHeight="1">
      <c r="A19" s="3">
        <v>3</v>
      </c>
      <c r="B19" s="335" t="str">
        <f>IF('予選ﾘｰｸﾞ一覧'!J9="","",'予選ﾘｰｸﾞ一覧'!J9)</f>
        <v>鳥取西Ａ</v>
      </c>
      <c r="C19" s="336"/>
      <c r="D19" s="95" t="str">
        <f>IF(LEFT(F17,1)="W","L W/O",IF(LEFT(F17,1)="L","W W/O",IF(F17="-","-",RIGHT(F17,1)&amp;"-"&amp;LEFT(F17,1))))</f>
        <v>-</v>
      </c>
      <c r="E19" s="96" t="str">
        <f>IF(LEFT(F18,1)="W","L W/O",IF(LEFT(F18,1)="L","W W/O",IF(F18="-","-",RIGHT(F18,1)&amp;"-"&amp;LEFT(F18,1))))</f>
        <v>-</v>
      </c>
      <c r="F19" s="10"/>
      <c r="G19" s="9" t="s">
        <v>129</v>
      </c>
      <c r="H19" s="9" t="s">
        <v>129</v>
      </c>
      <c r="I19" s="343" t="str">
        <f>IF(SUM(L19:O19)=0,"/",L19+N19&amp;"/"&amp;M19+O19)</f>
        <v>/</v>
      </c>
      <c r="J19" s="344"/>
      <c r="K19" s="12">
        <f>IF(SUM(L19:O19)=0,"",L19*2+M19+N19*2)</f>
      </c>
      <c r="L19" s="16">
        <f>IF(LEFT(D19,1)&gt;RIGHT(D19,1),1,0)+IF(LEFT(E19,1)&gt;RIGHT(E19,1),1,0)+IF(LEFT(F19,1)&gt;RIGHT(F19,1),1,0)+IF(LEFT(G19,1)&gt;RIGHT(G19,1),1,0)+IF(LEFT(H19,1)&gt;RIGHT(H19,1),1,0)</f>
        <v>0</v>
      </c>
      <c r="M19" s="17">
        <f>IF(LEFT(D19,1)&lt;RIGHT(D19,1),1,0)+IF(LEFT(E19,1)&lt;RIGHT(E19,1),1,0)+IF(LEFT(F19,1)&lt;RIGHT(F19,1),1,0)+IF(LEFT(G19,1)&lt;RIGHT(G19,1),1,0)+IF(LEFT(H19,1)&lt;RIGHT(H19,1),1,0)</f>
        <v>0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IF(SUM(L19:O19)=0,"",RANK(K19,$K$17:$K$21,0))</f>
      </c>
      <c r="Q19" s="2" t="str">
        <f>B19</f>
        <v>鳥取西Ａ</v>
      </c>
    </row>
    <row r="20" spans="1:17" ht="28.5" customHeight="1">
      <c r="A20" s="3">
        <v>4</v>
      </c>
      <c r="B20" s="335" t="str">
        <f>IF('予選ﾘｰｸﾞ一覧'!J11="","",'予選ﾘｰｸﾞ一覧'!J11)</f>
        <v>岡山東商業</v>
      </c>
      <c r="C20" s="336"/>
      <c r="D20" s="95" t="str">
        <f>IF(LEFT(G17,1)="W","L W/O",IF(LEFT(G17,1)="L","W W/O",IF(G17="-","-",RIGHT(G17,1)&amp;"-"&amp;LEFT(G17,1))))</f>
        <v>-</v>
      </c>
      <c r="E20" s="96" t="str">
        <f>IF(LEFT(G18,1)="W","L W/O",IF(LEFT(G18,1)="L","W W/O",IF(G18="-","-",RIGHT(G18,1)&amp;"-"&amp;LEFT(G18,1))))</f>
        <v>-</v>
      </c>
      <c r="F20" s="96" t="str">
        <f>IF(LEFT(G19,1)="W","L W/O",IF(LEFT(G19,1)="L","W W/O",IF(G19="-","-",RIGHT(G19,1)&amp;"-"&amp;LEFT(G19,1))))</f>
        <v>-</v>
      </c>
      <c r="G20" s="10"/>
      <c r="H20" s="9" t="s">
        <v>129</v>
      </c>
      <c r="I20" s="343" t="str">
        <f>IF(SUM(L20:O20)=0,"/",L20+N20&amp;"/"&amp;M20+O20)</f>
        <v>/</v>
      </c>
      <c r="J20" s="344"/>
      <c r="K20" s="12">
        <f>IF(SUM(L20:O20)=0,"",L20*2+M20+N20*2)</f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0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IF(SUM(L20:O20)=0,"",RANK(K20,$K$17:$K$21,0))</f>
      </c>
      <c r="Q20" s="2" t="str">
        <f>B20</f>
        <v>岡山東商業</v>
      </c>
    </row>
    <row r="21" spans="1:17" ht="28.5" customHeight="1" thickBot="1">
      <c r="A21" s="4">
        <v>5</v>
      </c>
      <c r="B21" s="337" t="str">
        <f>IF('予選ﾘｰｸﾞ一覧'!J13="","",'予選ﾘｰｸﾞ一覧'!J13)</f>
        <v>一条</v>
      </c>
      <c r="C21" s="338"/>
      <c r="D21" s="97" t="str">
        <f>IF(LEFT(H17,1)="W","L W/O",IF(LEFT(H17,1)="L","W W/O",IF(H17="-","-",RIGHT(H17,1)&amp;"-"&amp;LEFT(H17,1))))</f>
        <v>-</v>
      </c>
      <c r="E21" s="98" t="str">
        <f>IF(LEFT(H18,1)="W","L W/O",IF(LEFT(H18,1)="L","W W/O",IF(H18="-","-",RIGHT(H18,1)&amp;"-"&amp;LEFT(H18,1))))</f>
        <v>-</v>
      </c>
      <c r="F21" s="98" t="str">
        <f>IF(LEFT(H19,1)="W","L W/O",IF(LEFT(H19,1)="L","W W/O",IF(H19="-","-",RIGHT(H19,1)&amp;"-"&amp;LEFT(H19,1))))</f>
        <v>-</v>
      </c>
      <c r="G21" s="98" t="str">
        <f>IF(LEFT(H20,1)="W","L W/O",IF(LEFT(H20,1)="L","W W/O",IF(H20="-","-",RIGHT(H20,1)&amp;"-"&amp;LEFT(H20,1))))</f>
        <v>-</v>
      </c>
      <c r="H21" s="11"/>
      <c r="I21" s="357" t="str">
        <f>IF(SUM(L21:O21)=0,"/",L21+N21&amp;"/"&amp;M21+O21)</f>
        <v>/</v>
      </c>
      <c r="J21" s="358"/>
      <c r="K21" s="14">
        <f>IF(SUM(L21:O21)=0,"",L21*2+M21+N21*2)</f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0">
        <f>IF(LEFT(D21,1)&lt;RIGHT(D21,1),1,0)+IF(LEFT(E21,1)&lt;RIGHT(E21,1),1,0)+IF(LEFT(F21,1)&lt;RIGHT(F21,1),1,0)+IF(LEFT(G21,1)&lt;RIGHT(G21,1),1,0)+IF(LEFT(H21,1)&lt;RIGHT(H21,1),1,0)</f>
        <v>0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IF(SUM(L21:O21)=0,"",RANK(K21,$K$17:$K$21,0))</f>
      </c>
      <c r="Q21" s="2" t="str">
        <f>B21</f>
        <v>一条</v>
      </c>
    </row>
    <row r="22" spans="1:16" ht="28.5" customHeight="1" thickBot="1">
      <c r="A22" s="5"/>
      <c r="B22" s="38"/>
      <c r="C22" s="38"/>
      <c r="D22" s="171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28.5" customHeight="1" thickBot="1">
      <c r="A23" s="5"/>
      <c r="B23" s="38"/>
      <c r="C23" s="38"/>
      <c r="D23" s="92" t="s">
        <v>114</v>
      </c>
      <c r="E23" s="93" t="s">
        <v>115</v>
      </c>
      <c r="F23" s="93" t="s">
        <v>116</v>
      </c>
      <c r="G23" s="93" t="s">
        <v>117</v>
      </c>
      <c r="H23" s="160" t="s">
        <v>118</v>
      </c>
      <c r="I23" s="5"/>
      <c r="J23" s="5"/>
      <c r="K23" s="5"/>
      <c r="L23" s="6"/>
      <c r="M23" s="6"/>
      <c r="N23" s="6"/>
      <c r="O23" s="6"/>
      <c r="P23" s="5"/>
    </row>
    <row r="24" spans="2:16" ht="28.5" customHeight="1">
      <c r="B24" s="376" t="s">
        <v>233</v>
      </c>
      <c r="C24" s="377"/>
      <c r="D24" s="215" t="s">
        <v>40</v>
      </c>
      <c r="E24" s="211" t="s">
        <v>41</v>
      </c>
      <c r="F24" s="211" t="s">
        <v>42</v>
      </c>
      <c r="G24" s="211" t="s">
        <v>43</v>
      </c>
      <c r="H24" s="212" t="s">
        <v>44</v>
      </c>
      <c r="I24" s="7"/>
      <c r="J24" s="161"/>
      <c r="K24" s="161"/>
      <c r="L24" s="161"/>
      <c r="M24" s="161"/>
      <c r="N24" s="161"/>
      <c r="O24" s="161"/>
      <c r="P24" s="161"/>
    </row>
    <row r="25" spans="2:16" ht="28.5" customHeight="1">
      <c r="B25" s="374" t="s">
        <v>231</v>
      </c>
      <c r="C25" s="375"/>
      <c r="D25" s="218" t="s">
        <v>44</v>
      </c>
      <c r="E25" s="213" t="s">
        <v>41</v>
      </c>
      <c r="F25" s="213" t="s">
        <v>42</v>
      </c>
      <c r="G25" s="213" t="s">
        <v>43</v>
      </c>
      <c r="H25" s="219" t="s">
        <v>40</v>
      </c>
      <c r="I25" s="7"/>
      <c r="J25" s="161"/>
      <c r="K25" s="161"/>
      <c r="L25" s="161"/>
      <c r="M25" s="161"/>
      <c r="N25" s="161"/>
      <c r="O25" s="161"/>
      <c r="P25" s="161"/>
    </row>
    <row r="26" spans="2:16" ht="28.5" customHeight="1" thickBot="1">
      <c r="B26" s="372" t="s">
        <v>232</v>
      </c>
      <c r="C26" s="373"/>
      <c r="D26" s="217" t="s">
        <v>43</v>
      </c>
      <c r="E26" s="90" t="s">
        <v>41</v>
      </c>
      <c r="F26" s="90" t="s">
        <v>42</v>
      </c>
      <c r="G26" s="90" t="s">
        <v>40</v>
      </c>
      <c r="H26" s="253" t="s">
        <v>44</v>
      </c>
      <c r="I26" s="7"/>
      <c r="K26" s="161"/>
      <c r="L26" s="161"/>
      <c r="M26" s="161"/>
      <c r="N26" s="161"/>
      <c r="O26" s="161"/>
      <c r="P26" s="161"/>
    </row>
    <row r="27" ht="28.5" customHeight="1">
      <c r="B27" s="7"/>
    </row>
    <row r="28" ht="28.5" customHeight="1">
      <c r="B28" s="7"/>
    </row>
  </sheetData>
  <sheetProtection/>
  <mergeCells count="41">
    <mergeCell ref="B14:C14"/>
    <mergeCell ref="A16:B16"/>
    <mergeCell ref="B6:C6"/>
    <mergeCell ref="B5:C5"/>
    <mergeCell ref="B13:C13"/>
    <mergeCell ref="A9:B9"/>
    <mergeCell ref="B10:C10"/>
    <mergeCell ref="B21:C21"/>
    <mergeCell ref="B18:C18"/>
    <mergeCell ref="B17:C17"/>
    <mergeCell ref="B26:C26"/>
    <mergeCell ref="B25:C25"/>
    <mergeCell ref="B24:C24"/>
    <mergeCell ref="B20:C20"/>
    <mergeCell ref="B19:C19"/>
    <mergeCell ref="A1:B1"/>
    <mergeCell ref="C1:D1"/>
    <mergeCell ref="B11:C11"/>
    <mergeCell ref="B12:C12"/>
    <mergeCell ref="A2:B2"/>
    <mergeCell ref="B4:C4"/>
    <mergeCell ref="B7:C7"/>
    <mergeCell ref="B3:C3"/>
    <mergeCell ref="I6:J6"/>
    <mergeCell ref="I7:J7"/>
    <mergeCell ref="I9:J9"/>
    <mergeCell ref="I10:J10"/>
    <mergeCell ref="I2:J2"/>
    <mergeCell ref="I3:J3"/>
    <mergeCell ref="I4:J4"/>
    <mergeCell ref="I5:J5"/>
    <mergeCell ref="I12:J12"/>
    <mergeCell ref="I13:J13"/>
    <mergeCell ref="I11:J11"/>
    <mergeCell ref="I14:J14"/>
    <mergeCell ref="I20:J20"/>
    <mergeCell ref="I21:J21"/>
    <mergeCell ref="I16:J16"/>
    <mergeCell ref="I17:J17"/>
    <mergeCell ref="I18:J18"/>
    <mergeCell ref="I19:J19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明朝,標準"－8－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tabSelected="1" view="pageBreakPreview" zoomScaleNormal="85" zoomScaleSheetLayoutView="100" workbookViewId="0" topLeftCell="A1">
      <selection activeCell="A1" sqref="A1:L18"/>
    </sheetView>
  </sheetViews>
  <sheetFormatPr defaultColWidth="9.00390625" defaultRowHeight="28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28.5" customHeight="1" thickBot="1">
      <c r="A1" s="371" t="s">
        <v>4</v>
      </c>
      <c r="B1" s="371"/>
      <c r="C1" s="371" t="s">
        <v>9</v>
      </c>
      <c r="D1" s="371"/>
      <c r="E1" s="32" t="s">
        <v>177</v>
      </c>
      <c r="F1" s="91" t="s">
        <v>63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6" ht="28.5" customHeight="1" thickBot="1">
      <c r="A2" s="339" t="s">
        <v>201</v>
      </c>
      <c r="B2" s="340"/>
      <c r="C2" s="84" t="s">
        <v>183</v>
      </c>
      <c r="D2" s="99" t="str">
        <f>IF(B3="","",B3)</f>
        <v>高松中央Ａ</v>
      </c>
      <c r="E2" s="100" t="str">
        <f>IF(B4="","",B4)</f>
        <v>小倉西</v>
      </c>
      <c r="F2" s="100" t="str">
        <f>IF(B5="","",B5)</f>
        <v>萩光塩学院</v>
      </c>
      <c r="G2" s="100" t="str">
        <f>IF(B6="","",B6)</f>
        <v>奈良学園Ｂ</v>
      </c>
      <c r="H2" s="101" t="str">
        <f>IF(B7="","",B7)</f>
        <v>坂出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28.5" customHeight="1">
      <c r="A3" s="67">
        <v>1</v>
      </c>
      <c r="B3" s="378" t="str">
        <f>IF('予選ﾘｰｸﾞ一覧'!K5="","",'予選ﾘｰｸﾞ一覧'!K5)</f>
        <v>高松中央Ａ</v>
      </c>
      <c r="C3" s="379"/>
      <c r="D3" s="94"/>
      <c r="E3" s="68" t="s">
        <v>125</v>
      </c>
      <c r="F3" s="68" t="s">
        <v>125</v>
      </c>
      <c r="G3" s="68" t="s">
        <v>125</v>
      </c>
      <c r="H3" s="68" t="s">
        <v>125</v>
      </c>
      <c r="I3" s="355" t="str">
        <f>IF(SUM(L3:O3)=0,"/",L3+N3&amp;"/"&amp;M3+O3)</f>
        <v>/</v>
      </c>
      <c r="J3" s="354"/>
      <c r="K3" s="69">
        <f>IF(SUM(L3:O3)=0,"",L3*2+M3+N3*2)</f>
      </c>
      <c r="L3" s="70">
        <f>IF(LEFT(D3,1)&gt;RIGHT(D3,1),1,0)+IF(LEFT(E3,1)&gt;RIGHT(E3,1),1,0)+IF(LEFT(F3,1)&gt;RIGHT(F3,1),1,0)+IF(LEFT(G3,1)&gt;RIGHT(G3,1),1,0)+IF(LEFT(H3,1)&gt;RIGHT(H3,1),1,0)</f>
        <v>0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IF(SUM(L3:O3)=0,"",RANK(K3,K3:K7,0))</f>
      </c>
      <c r="Q3" s="2" t="str">
        <f>B3</f>
        <v>高松中央Ａ</v>
      </c>
    </row>
    <row r="4" spans="1:17" s="7" customFormat="1" ht="28.5" customHeight="1">
      <c r="A4" s="3">
        <v>2</v>
      </c>
      <c r="B4" s="335" t="str">
        <f>IF('予選ﾘｰｸﾞ一覧'!K7="","",'予選ﾘｰｸﾞ一覧'!K7)</f>
        <v>小倉西</v>
      </c>
      <c r="C4" s="336"/>
      <c r="D4" s="95" t="str">
        <f>IF(LEFT(E3,1)="W","L W/O",IF(LEFT(E3,1)="L","W W/O",IF(E3="-","-",RIGHT(E3,1)&amp;"-"&amp;LEFT(E3,1))))</f>
        <v>-</v>
      </c>
      <c r="E4" s="10"/>
      <c r="F4" s="9" t="s">
        <v>125</v>
      </c>
      <c r="G4" s="9" t="s">
        <v>125</v>
      </c>
      <c r="H4" s="9" t="s">
        <v>125</v>
      </c>
      <c r="I4" s="347" t="str">
        <f>IF(SUM(L4:O4)=0,"/",L4+N4&amp;"/"&amp;M4+O4)</f>
        <v>/</v>
      </c>
      <c r="J4" s="348"/>
      <c r="K4" s="12">
        <f>IF(SUM(L4:O4)=0,"",L4*2+M4+N4*2)</f>
      </c>
      <c r="L4" s="16">
        <f>IF(LEFT(D4,1)&gt;RIGHT(D4,1),1,0)+IF(LEFT(E4,1)&gt;RIGHT(E4,1),1,0)+IF(LEFT(F4,1)&gt;RIGHT(F4,1),1,0)+IF(LEFT(G4,1)&gt;RIGHT(G4,1),1,0)+IF(LEFT(H4,1)&gt;RIGHT(H4,1),1,0)</f>
        <v>0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</c>
      <c r="Q4" s="2" t="str">
        <f>B4</f>
        <v>小倉西</v>
      </c>
    </row>
    <row r="5" spans="1:17" ht="28.5" customHeight="1">
      <c r="A5" s="3">
        <v>3</v>
      </c>
      <c r="B5" s="335" t="str">
        <f>IF('予選ﾘｰｸﾞ一覧'!K9="","",'予選ﾘｰｸﾞ一覧'!K9)</f>
        <v>萩光塩学院</v>
      </c>
      <c r="C5" s="336"/>
      <c r="D5" s="95" t="str">
        <f>IF(LEFT(F3,1)="W","L W/O",IF(LEFT(F3,1)="L","W W/O",IF(F3="-","-",RIGHT(F3,1)&amp;"-"&amp;LEFT(F3,1))))</f>
        <v>-</v>
      </c>
      <c r="E5" s="96" t="str">
        <f>IF(LEFT(F4,1)="W","L W/O",IF(LEFT(F4,1)="L","W W/O",IF(F4="-","-",RIGHT(F4,1)&amp;"-"&amp;LEFT(F4,1))))</f>
        <v>-</v>
      </c>
      <c r="F5" s="10"/>
      <c r="G5" s="9" t="s">
        <v>125</v>
      </c>
      <c r="H5" s="9" t="s">
        <v>125</v>
      </c>
      <c r="I5" s="347" t="str">
        <f>IF(SUM(L5:O5)=0,"/",L5+N5&amp;"/"&amp;M5+O5)</f>
        <v>/</v>
      </c>
      <c r="J5" s="348"/>
      <c r="K5" s="12">
        <f>IF(SUM(L5:O5)=0,"",L5*2+M5+N5*2)</f>
      </c>
      <c r="L5" s="16">
        <f>IF(LEFT(D5,1)&gt;RIGHT(D5,1),1,0)+IF(LEFT(E5,1)&gt;RIGHT(E5,1),1,0)+IF(LEFT(F5,1)&gt;RIGHT(F5,1),1,0)+IF(LEFT(G5,1)&gt;RIGHT(G5,1),1,0)+IF(LEFT(H5,1)&gt;RIGHT(H5,1),1,0)</f>
        <v>0</v>
      </c>
      <c r="M5" s="17">
        <f>IF(LEFT(D5,1)&lt;RIGHT(D5,1),1,0)+IF(LEFT(E5,1)&lt;RIGHT(E5,1),1,0)+IF(LEFT(F5,1)&lt;RIGHT(F5,1),1,0)+IF(LEFT(G5,1)&lt;RIGHT(G5,1),1,0)+IF(LEFT(H5,1)&lt;RIGHT(H5,1),1,0)</f>
        <v>0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</c>
      <c r="Q5" s="2" t="str">
        <f>B5</f>
        <v>萩光塩学院</v>
      </c>
    </row>
    <row r="6" spans="1:17" ht="28.5" customHeight="1">
      <c r="A6" s="3">
        <v>4</v>
      </c>
      <c r="B6" s="335" t="str">
        <f>IF('予選ﾘｰｸﾞ一覧'!K11="","",'予選ﾘｰｸﾞ一覧'!K11)</f>
        <v>奈良学園Ｂ</v>
      </c>
      <c r="C6" s="336"/>
      <c r="D6" s="95" t="str">
        <f>IF(LEFT(G3,1)="W","L W/O",IF(LEFT(G3,1)="L","W W/O",IF(G3="-","-",RIGHT(G3,1)&amp;"-"&amp;LEFT(G3,1))))</f>
        <v>-</v>
      </c>
      <c r="E6" s="96" t="str">
        <f>IF(LEFT(G4,1)="W","L W/O",IF(LEFT(G4,1)="L","W W/O",IF(G4="-","-",RIGHT(G4,1)&amp;"-"&amp;LEFT(G4,1))))</f>
        <v>-</v>
      </c>
      <c r="F6" s="96" t="str">
        <f>IF(LEFT(G5,1)="W","L W/O",IF(LEFT(G5,1)="L","W W/O",IF(G5="-","-",RIGHT(G5,1)&amp;"-"&amp;LEFT(G5,1))))</f>
        <v>-</v>
      </c>
      <c r="G6" s="10"/>
      <c r="H6" s="9" t="s">
        <v>125</v>
      </c>
      <c r="I6" s="347" t="str">
        <f>IF(SUM(L6:O6)=0,"/",L6+N6&amp;"/"&amp;M6+O6)</f>
        <v>/</v>
      </c>
      <c r="J6" s="348"/>
      <c r="K6" s="12">
        <f>IF(SUM(L6:O6)=0,"",L6*2+M6+N6*2)</f>
      </c>
      <c r="L6" s="16">
        <f>IF(LEFT(D6,1)&gt;RIGHT(D6,1),1,0)+IF(LEFT(E6,1)&gt;RIGHT(E6,1),1,0)+IF(LEFT(F6,1)&gt;RIGHT(F6,1),1,0)+IF(LEFT(G6,1)&gt;RIGHT(G6,1),1,0)+IF(LEFT(H6,1)&gt;RIGHT(H6,1),1,0)</f>
        <v>0</v>
      </c>
      <c r="M6" s="261">
        <f>IF(LEFT(D6,1)&lt;RIGHT(D6,1),1,0)+IF(LEFT(E6,1)&lt;RIGHT(E6,1),1,0)+IF(LEFT(F6,1)&lt;RIGHT(F6,1),1,0)+IF(LEFT(G6,1)&lt;RIGHT(G6,1),1,0)+IF(LEFT(H6,1)&lt;RIGHT(H6,1),1,0)</f>
        <v>0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</c>
      <c r="Q6" s="2" t="str">
        <f>B6</f>
        <v>奈良学園Ｂ</v>
      </c>
    </row>
    <row r="7" spans="1:17" ht="28.5" customHeight="1" thickBot="1">
      <c r="A7" s="4">
        <v>5</v>
      </c>
      <c r="B7" s="337" t="str">
        <f>IF('予選ﾘｰｸﾞ一覧'!K13="","",'予選ﾘｰｸﾞ一覧'!K13)</f>
        <v>坂出</v>
      </c>
      <c r="C7" s="338"/>
      <c r="D7" s="97" t="str">
        <f>IF(LEFT(H3,1)="W","L W/O",IF(LEFT(H3,1)="L","W W/O",IF(H3="-","-",RIGHT(H3,1)&amp;"-"&amp;LEFT(H3,1))))</f>
        <v>-</v>
      </c>
      <c r="E7" s="98" t="str">
        <f>IF(LEFT(H4,1)="W","L W/O",IF(LEFT(H4,1)="L","W W/O",IF(H4="-","-",RIGHT(H4,1)&amp;"-"&amp;LEFT(H4,1))))</f>
        <v>-</v>
      </c>
      <c r="F7" s="98" t="str">
        <f>IF(LEFT(H5,1)="W","L W/O",IF(LEFT(H5,1)="L","W W/O",IF(H5="-","-",RIGHT(H5,1)&amp;"-"&amp;LEFT(H5,1))))</f>
        <v>-</v>
      </c>
      <c r="G7" s="98" t="str">
        <f>IF(LEFT(H6,1)="W","L W/O",IF(LEFT(H6,1)="L","W W/O",IF(H6="-","-",RIGHT(H6,1)&amp;"-"&amp;LEFT(H6,1))))</f>
        <v>-</v>
      </c>
      <c r="H7" s="11"/>
      <c r="I7" s="349" t="str">
        <f>IF(SUM(L7:O7)=0,"/",L7+N7&amp;"/"&amp;M7+O7)</f>
        <v>/</v>
      </c>
      <c r="J7" s="356"/>
      <c r="K7" s="14">
        <f>IF(SUM(L7:O7)=0,"",L7*2+M7+N7*2)</f>
      </c>
      <c r="L7" s="19">
        <f>IF(LEFT(D7,1)&gt;RIGHT(D7,1),1,0)+IF(LEFT(E7,1)&gt;RIGHT(E7,1),1,0)+IF(LEFT(F7,1)&gt;RIGHT(F7,1),1,0)+IF(LEFT(G7,1)&gt;RIGHT(G7,1),1,0)+IF(LEFT(H7,1)&gt;RIGHT(H7,1),1,0)</f>
        <v>0</v>
      </c>
      <c r="M7" s="257">
        <f>IF(LEFT(D7,1)&lt;RIGHT(D7,1),1,0)+IF(LEFT(E7,1)&lt;RIGHT(E7,1),1,0)+IF(LEFT(F7,1)&lt;RIGHT(F7,1),1,0)+IF(LEFT(G7,1)&lt;RIGHT(G7,1),1,0)+IF(LEFT(H7,1)&lt;RIGHT(H7,1),1,0)</f>
        <v>0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</c>
      <c r="Q7" s="2" t="str">
        <f>B7</f>
        <v>坂出</v>
      </c>
    </row>
    <row r="8" spans="1:16" ht="28.5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37"/>
      <c r="M8" s="259"/>
      <c r="N8" s="259"/>
      <c r="O8" s="259"/>
      <c r="P8" s="8"/>
    </row>
    <row r="9" spans="1:16" ht="28.5" customHeight="1" thickBot="1">
      <c r="A9" s="339" t="s">
        <v>216</v>
      </c>
      <c r="B9" s="340"/>
      <c r="C9" s="84" t="s">
        <v>219</v>
      </c>
      <c r="D9" s="99" t="str">
        <f>IF(B10="","",B10)</f>
        <v>高松商業Ａ</v>
      </c>
      <c r="E9" s="100" t="str">
        <f>IF(B11="","",B11)</f>
        <v>平城Ａ</v>
      </c>
      <c r="F9" s="100" t="str">
        <f>IF(B12="","",B12)</f>
        <v>岐阜第一</v>
      </c>
      <c r="G9" s="100" t="str">
        <f>IF(B13="","",B13)</f>
        <v>伊予農業Ｂ</v>
      </c>
      <c r="H9" s="101" t="str">
        <f>IF(B14="","",B14)</f>
        <v>興陽</v>
      </c>
      <c r="I9" s="351" t="s">
        <v>8</v>
      </c>
      <c r="J9" s="352"/>
      <c r="K9" s="76" t="s">
        <v>1</v>
      </c>
      <c r="L9" s="77" t="s">
        <v>2</v>
      </c>
      <c r="M9" s="260" t="s">
        <v>3</v>
      </c>
      <c r="N9" s="260" t="s">
        <v>7</v>
      </c>
      <c r="O9" s="260" t="s">
        <v>6</v>
      </c>
      <c r="P9" s="78" t="s">
        <v>0</v>
      </c>
    </row>
    <row r="10" spans="1:17" ht="28.5" customHeight="1">
      <c r="A10" s="67">
        <v>1</v>
      </c>
      <c r="B10" s="378" t="str">
        <f>IF('予選ﾘｰｸﾞ一覧'!L5="","",'予選ﾘｰｸﾞ一覧'!L5)</f>
        <v>高松商業Ａ</v>
      </c>
      <c r="C10" s="379"/>
      <c r="D10" s="94"/>
      <c r="E10" s="68" t="s">
        <v>125</v>
      </c>
      <c r="F10" s="68" t="s">
        <v>125</v>
      </c>
      <c r="G10" s="68" t="s">
        <v>125</v>
      </c>
      <c r="H10" s="68" t="s">
        <v>125</v>
      </c>
      <c r="I10" s="355" t="str">
        <f>IF(SUM(L10:O10)=0,"/",L10+N10&amp;"/"&amp;M10+O10)</f>
        <v>/</v>
      </c>
      <c r="J10" s="354"/>
      <c r="K10" s="69">
        <f>IF(SUM(L10:O10)=0,"",L10*2+M10+N10*2)</f>
      </c>
      <c r="L10" s="70">
        <f>IF(LEFT(D10,1)&gt;RIGHT(D10,1),1,0)+IF(LEFT(E10,1)&gt;RIGHT(E10,1),1,0)+IF(LEFT(F10,1)&gt;RIGHT(F10,1),1,0)+IF(LEFT(G10,1)&gt;RIGHT(G10,1),1,0)+IF(LEFT(H10,1)&gt;RIGHT(H10,1),1,0)</f>
        <v>0</v>
      </c>
      <c r="M10" s="166">
        <f>IF(LEFT(D10,1)&lt;RIGHT(D10,1),1,0)+IF(LEFT(E10,1)&lt;RIGHT(E10,1),1,0)+IF(LEFT(F10,1)&lt;RIGHT(F10,1),1,0)+IF(LEFT(G10,1)&lt;RIGHT(G10,1),1,0)+IF(LEFT(H10,1)&lt;RIGHT(H10,1),1,0)</f>
        <v>0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73">
        <f>IF(SUM(L10:O10)=0,"",RANK(K10,K10:K14,0))</f>
      </c>
      <c r="Q10" s="2" t="str">
        <f>B10</f>
        <v>高松商業Ａ</v>
      </c>
    </row>
    <row r="11" spans="1:17" s="7" customFormat="1" ht="28.5" customHeight="1">
      <c r="A11" s="3">
        <v>2</v>
      </c>
      <c r="B11" s="335" t="str">
        <f>IF('予選ﾘｰｸﾞ一覧'!L7="","",'予選ﾘｰｸﾞ一覧'!L7)</f>
        <v>平城Ａ</v>
      </c>
      <c r="C11" s="336"/>
      <c r="D11" s="95" t="str">
        <f>IF(LEFT(E10,1)="W","L W/O",IF(LEFT(E10,1)="L","W W/O",IF(E10="-","-",RIGHT(E10,1)&amp;"-"&amp;LEFT(E10,1))))</f>
        <v>-</v>
      </c>
      <c r="E11" s="10"/>
      <c r="F11" s="9" t="s">
        <v>125</v>
      </c>
      <c r="G11" s="9" t="s">
        <v>125</v>
      </c>
      <c r="H11" s="9" t="s">
        <v>125</v>
      </c>
      <c r="I11" s="347" t="str">
        <f>IF(SUM(L11:O11)=0,"/",L11+N11&amp;"/"&amp;M11+O11)</f>
        <v>/</v>
      </c>
      <c r="J11" s="348"/>
      <c r="K11" s="12">
        <f>IF(SUM(L11:O11)=0,"",L11*2+M11+N11*2)</f>
      </c>
      <c r="L11" s="16">
        <f>IF(LEFT(D11,1)&gt;RIGHT(D11,1),1,0)+IF(LEFT(E11,1)&gt;RIGHT(E11,1),1,0)+IF(LEFT(F11,1)&gt;RIGHT(F11,1),1,0)+IF(LEFT(G11,1)&gt;RIGHT(G11,1),1,0)+IF(LEFT(H11,1)&gt;RIGHT(H11,1),1,0)</f>
        <v>0</v>
      </c>
      <c r="M11" s="261">
        <f>IF(LEFT(D11,1)&lt;RIGHT(D11,1),1,0)+IF(LEFT(E11,1)&lt;RIGHT(E11,1),1,0)+IF(LEFT(F11,1)&lt;RIGHT(F11,1),1,0)+IF(LEFT(G11,1)&lt;RIGHT(G11,1),1,0)+IF(LEFT(H11,1)&lt;RIGHT(H11,1),1,0)</f>
        <v>0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IF(SUM(L11:O11)=0,"",RANK(K11,K10:K14,0))</f>
      </c>
      <c r="Q11" s="2" t="str">
        <f>B11</f>
        <v>平城Ａ</v>
      </c>
    </row>
    <row r="12" spans="1:17" ht="28.5" customHeight="1">
      <c r="A12" s="3">
        <v>3</v>
      </c>
      <c r="B12" s="335" t="str">
        <f>IF('予選ﾘｰｸﾞ一覧'!L9="","",'予選ﾘｰｸﾞ一覧'!L9)</f>
        <v>岐阜第一</v>
      </c>
      <c r="C12" s="336"/>
      <c r="D12" s="95" t="str">
        <f>IF(LEFT(F10,1)="W","L W/O",IF(LEFT(F10,1)="L","W W/O",IF(F10="-","-",RIGHT(F10,1)&amp;"-"&amp;LEFT(F10,1))))</f>
        <v>-</v>
      </c>
      <c r="E12" s="96" t="str">
        <f>IF(LEFT(F11,1)="W","L W/O",IF(LEFT(F11,1)="L","W W/O",IF(F11="-","-",RIGHT(F11,1)&amp;"-"&amp;LEFT(F11,1))))</f>
        <v>-</v>
      </c>
      <c r="F12" s="10"/>
      <c r="G12" s="9" t="s">
        <v>125</v>
      </c>
      <c r="H12" s="9" t="s">
        <v>125</v>
      </c>
      <c r="I12" s="347" t="str">
        <f>IF(SUM(L12:O12)=0,"/",L12+N12&amp;"/"&amp;M12+O12)</f>
        <v>/</v>
      </c>
      <c r="J12" s="348"/>
      <c r="K12" s="12">
        <f>IF(SUM(L12:O12)=0,"",L12*2+M12+N12*2)</f>
      </c>
      <c r="L12" s="16">
        <f>IF(LEFT(D12,1)&gt;RIGHT(D12,1),1,0)+IF(LEFT(E12,1)&gt;RIGHT(E12,1),1,0)+IF(LEFT(F12,1)&gt;RIGHT(F12,1),1,0)+IF(LEFT(G12,1)&gt;RIGHT(G12,1),1,0)+IF(LEFT(H12,1)&gt;RIGHT(H12,1),1,0)</f>
        <v>0</v>
      </c>
      <c r="M12" s="261">
        <f>IF(LEFT(D12,1)&lt;RIGHT(D12,1),1,0)+IF(LEFT(E12,1)&lt;RIGHT(E12,1),1,0)+IF(LEFT(F12,1)&lt;RIGHT(F12,1),1,0)+IF(LEFT(G12,1)&lt;RIGHT(G12,1),1,0)+IF(LEFT(H12,1)&lt;RIGHT(H12,1),1,0)</f>
        <v>0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IF(SUM(L12:O12)=0,"",RANK(K12,K10:K14,0))</f>
      </c>
      <c r="Q12" s="2" t="str">
        <f>B12</f>
        <v>岐阜第一</v>
      </c>
    </row>
    <row r="13" spans="1:17" ht="28.5" customHeight="1">
      <c r="A13" s="3">
        <v>4</v>
      </c>
      <c r="B13" s="335" t="str">
        <f>IF('予選ﾘｰｸﾞ一覧'!L11="","",'予選ﾘｰｸﾞ一覧'!L11)</f>
        <v>伊予農業Ｂ</v>
      </c>
      <c r="C13" s="336"/>
      <c r="D13" s="95" t="str">
        <f>IF(LEFT(G10,1)="W","L W/O",IF(LEFT(G10,1)="L","W W/O",IF(G10="-","-",RIGHT(G10,1)&amp;"-"&amp;LEFT(G10,1))))</f>
        <v>-</v>
      </c>
      <c r="E13" s="96" t="str">
        <f>IF(LEFT(G11,1)="W","L W/O",IF(LEFT(G11,1)="L","W W/O",IF(G11="-","-",RIGHT(G11,1)&amp;"-"&amp;LEFT(G11,1))))</f>
        <v>-</v>
      </c>
      <c r="F13" s="96" t="str">
        <f>IF(LEFT(G12,1)="W","L W/O",IF(LEFT(G12,1)="L","W W/O",IF(G12="-","-",RIGHT(G12,1)&amp;"-"&amp;LEFT(G12,1))))</f>
        <v>-</v>
      </c>
      <c r="G13" s="10"/>
      <c r="H13" s="9" t="s">
        <v>125</v>
      </c>
      <c r="I13" s="347" t="str">
        <f>IF(SUM(L13:O13)=0,"/",L13+N13&amp;"/"&amp;M13+O13)</f>
        <v>/</v>
      </c>
      <c r="J13" s="348"/>
      <c r="K13" s="12">
        <f>IF(SUM(L13:O13)=0,"",L13*2+M13+N13*2)</f>
      </c>
      <c r="L13" s="16">
        <f>IF(LEFT(D13,1)&gt;RIGHT(D13,1),1,0)+IF(LEFT(E13,1)&gt;RIGHT(E13,1),1,0)+IF(LEFT(F13,1)&gt;RIGHT(F13,1),1,0)+IF(LEFT(G13,1)&gt;RIGHT(G13,1),1,0)+IF(LEFT(H13,1)&gt;RIGHT(H13,1),1,0)</f>
        <v>0</v>
      </c>
      <c r="M13" s="261">
        <f>IF(LEFT(D13,1)&lt;RIGHT(D13,1),1,0)+IF(LEFT(E13,1)&lt;RIGHT(E13,1),1,0)+IF(LEFT(F13,1)&lt;RIGHT(F13,1),1,0)+IF(LEFT(G13,1)&lt;RIGHT(G13,1),1,0)+IF(LEFT(H13,1)&lt;RIGHT(H13,1),1,0)</f>
        <v>0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IF(SUM(L13:O13)=0,"",RANK(K13,K10:K14,0))</f>
      </c>
      <c r="Q13" s="2" t="str">
        <f>B13</f>
        <v>伊予農業Ｂ</v>
      </c>
    </row>
    <row r="14" spans="1:17" ht="28.5" customHeight="1" thickBot="1">
      <c r="A14" s="4">
        <v>5</v>
      </c>
      <c r="B14" s="337" t="str">
        <f>IF('予選ﾘｰｸﾞ一覧'!L13="","",'予選ﾘｰｸﾞ一覧'!L13)</f>
        <v>興陽</v>
      </c>
      <c r="C14" s="338"/>
      <c r="D14" s="97" t="str">
        <f>IF(LEFT(H10,1)="W","L W/O",IF(LEFT(H10,1)="L","W W/O",IF(H10="-","-",RIGHT(H10,1)&amp;"-"&amp;LEFT(H10,1))))</f>
        <v>-</v>
      </c>
      <c r="E14" s="98" t="str">
        <f>IF(LEFT(H11,1)="W","L W/O",IF(LEFT(H11,1)="L","W W/O",IF(H11="-","-",RIGHT(H11,1)&amp;"-"&amp;LEFT(H11,1))))</f>
        <v>-</v>
      </c>
      <c r="F14" s="98" t="str">
        <f>IF(LEFT(H12,1)="W","L W/O",IF(LEFT(H12,1)="L","W W/O",IF(H12="-","-",RIGHT(H12,1)&amp;"-"&amp;LEFT(H12,1))))</f>
        <v>-</v>
      </c>
      <c r="G14" s="98" t="str">
        <f>IF(LEFT(H13,1)="W","L W/O",IF(LEFT(H13,1)="L","W W/O",IF(H13="-","-",RIGHT(H13,1)&amp;"-"&amp;LEFT(H13,1))))</f>
        <v>-</v>
      </c>
      <c r="H14" s="11"/>
      <c r="I14" s="349" t="str">
        <f>IF(SUM(L14:O14)=0,"/",L14+N14&amp;"/"&amp;M14+O14)</f>
        <v>/</v>
      </c>
      <c r="J14" s="356"/>
      <c r="K14" s="14">
        <f>IF(SUM(L14:O14)=0,"",L14*2+M14+N14*2)</f>
      </c>
      <c r="L14" s="19">
        <f>IF(LEFT(D14,1)&gt;RIGHT(D14,1),1,0)+IF(LEFT(E14,1)&gt;RIGHT(E14,1),1,0)+IF(LEFT(F14,1)&gt;RIGHT(F14,1),1,0)+IF(LEFT(G14,1)&gt;RIGHT(G14,1),1,0)+IF(LEFT(H14,1)&gt;RIGHT(H14,1),1,0)</f>
        <v>0</v>
      </c>
      <c r="M14" s="257">
        <f>IF(LEFT(D14,1)&lt;RIGHT(D14,1),1,0)+IF(LEFT(E14,1)&lt;RIGHT(E14,1),1,0)+IF(LEFT(F14,1)&lt;RIGHT(F14,1),1,0)+IF(LEFT(G14,1)&lt;RIGHT(G14,1),1,0)+IF(LEFT(H14,1)&lt;RIGHT(H14,1),1,0)</f>
        <v>0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IF(SUM(L14:O14)=0,"",RANK(K14,K10:K14,0))</f>
      </c>
      <c r="Q14" s="2" t="str">
        <f>B14</f>
        <v>興陽</v>
      </c>
    </row>
    <row r="15" spans="1:7" s="5" customFormat="1" ht="28.5" customHeight="1">
      <c r="A15" s="381"/>
      <c r="B15" s="381"/>
      <c r="C15" s="187"/>
      <c r="D15" s="134"/>
      <c r="E15" s="134"/>
      <c r="F15" s="134"/>
      <c r="G15" s="134"/>
    </row>
    <row r="16" spans="2:16" s="5" customFormat="1" ht="28.5" customHeight="1">
      <c r="B16" s="380"/>
      <c r="C16" s="380"/>
      <c r="D16" s="28"/>
      <c r="E16" s="183"/>
      <c r="F16" s="183"/>
      <c r="G16" s="183"/>
      <c r="H16" s="162"/>
      <c r="I16" s="162"/>
      <c r="J16" s="162"/>
      <c r="L16" s="163"/>
      <c r="M16" s="163"/>
      <c r="N16" s="163"/>
      <c r="O16" s="163"/>
      <c r="P16" s="184"/>
    </row>
    <row r="17" spans="2:16" s="5" customFormat="1" ht="28.5" customHeight="1">
      <c r="B17" s="380"/>
      <c r="C17" s="380"/>
      <c r="D17" s="28"/>
      <c r="E17" s="28"/>
      <c r="F17" s="183"/>
      <c r="G17" s="183"/>
      <c r="H17" s="185"/>
      <c r="I17" s="162"/>
      <c r="J17" s="162"/>
      <c r="L17" s="163"/>
      <c r="M17" s="163"/>
      <c r="N17" s="163"/>
      <c r="O17" s="163"/>
      <c r="P17" s="184"/>
    </row>
    <row r="18" spans="2:16" s="5" customFormat="1" ht="28.5" customHeight="1">
      <c r="B18" s="380"/>
      <c r="C18" s="380"/>
      <c r="D18" s="28"/>
      <c r="E18" s="28"/>
      <c r="F18" s="28"/>
      <c r="G18" s="183"/>
      <c r="H18" s="186"/>
      <c r="I18" s="162"/>
      <c r="J18" s="162"/>
      <c r="L18" s="163"/>
      <c r="M18" s="163"/>
      <c r="N18" s="163"/>
      <c r="O18" s="163"/>
      <c r="P18" s="184"/>
    </row>
    <row r="19" spans="2:16" s="5" customFormat="1" ht="28.5" customHeight="1">
      <c r="B19" s="380"/>
      <c r="C19" s="380"/>
      <c r="D19" s="28"/>
      <c r="E19" s="28"/>
      <c r="F19" s="28"/>
      <c r="G19" s="28"/>
      <c r="H19" s="186"/>
      <c r="I19" s="162"/>
      <c r="J19" s="162"/>
      <c r="L19" s="163"/>
      <c r="M19" s="163"/>
      <c r="N19" s="163"/>
      <c r="O19" s="163"/>
      <c r="P19" s="184"/>
    </row>
    <row r="20" spans="2:16" s="5" customFormat="1" ht="28.5" customHeight="1">
      <c r="B20" s="189"/>
      <c r="C20" s="189"/>
      <c r="D20" s="28"/>
      <c r="E20" s="28"/>
      <c r="F20" s="28"/>
      <c r="G20" s="28"/>
      <c r="H20" s="186"/>
      <c r="I20" s="162"/>
      <c r="J20" s="162"/>
      <c r="L20" s="163"/>
      <c r="M20" s="163"/>
      <c r="N20" s="163"/>
      <c r="O20" s="163"/>
      <c r="P20" s="184"/>
    </row>
    <row r="22" spans="1:16" ht="28.5" customHeight="1" thickBot="1">
      <c r="A22" s="22"/>
      <c r="B22" s="27"/>
      <c r="C22" s="27"/>
      <c r="D22" s="28"/>
      <c r="E22" s="28"/>
      <c r="F22" s="28"/>
      <c r="G22" s="28"/>
      <c r="H22" s="28"/>
      <c r="I22" s="162"/>
      <c r="J22" s="162"/>
      <c r="K22" s="29"/>
      <c r="L22" s="30"/>
      <c r="M22" s="30"/>
      <c r="N22" s="30"/>
      <c r="O22" s="30"/>
      <c r="P22" s="5"/>
    </row>
    <row r="23" spans="1:16" ht="28.5" customHeight="1">
      <c r="A23" s="364"/>
      <c r="B23" s="365"/>
      <c r="C23" s="289" t="s">
        <v>39</v>
      </c>
      <c r="D23" s="290"/>
      <c r="E23" s="290"/>
      <c r="F23" s="290"/>
      <c r="G23" s="294"/>
      <c r="H23" s="132"/>
      <c r="I23" s="132"/>
      <c r="J23" s="132"/>
      <c r="K23" s="7"/>
      <c r="L23" s="7"/>
      <c r="M23" s="7"/>
      <c r="N23" s="7"/>
      <c r="O23" s="7"/>
      <c r="P23" s="7"/>
    </row>
    <row r="24" spans="1:16" ht="28.5" customHeight="1" thickBot="1">
      <c r="A24" s="366"/>
      <c r="B24" s="367"/>
      <c r="C24" s="222" t="s">
        <v>121</v>
      </c>
      <c r="D24" s="223" t="s">
        <v>122</v>
      </c>
      <c r="E24" s="223" t="s">
        <v>65</v>
      </c>
      <c r="F24" s="223" t="s">
        <v>64</v>
      </c>
      <c r="G24" s="225" t="s">
        <v>123</v>
      </c>
      <c r="H24" s="252"/>
      <c r="I24" s="133"/>
      <c r="J24" s="133"/>
      <c r="K24" s="7"/>
      <c r="L24" s="7"/>
      <c r="M24" s="7"/>
      <c r="N24" s="7"/>
      <c r="O24" s="7"/>
      <c r="P24" s="7"/>
    </row>
    <row r="25" spans="1:16" ht="28.5" customHeight="1">
      <c r="A25" s="368">
        <v>1</v>
      </c>
      <c r="B25" s="369"/>
      <c r="C25" s="106" t="e">
        <f>VLOOKUP($A25,'男GHI'!$P$3:$Q$7,2,FALSE)</f>
        <v>#N/A</v>
      </c>
      <c r="D25" s="106" t="e">
        <f>VLOOKUP(A25,'男GHI'!$P$10:$Q$14,2,FALSE)</f>
        <v>#N/A</v>
      </c>
      <c r="E25" s="106" t="e">
        <f>VLOOKUP(A25,'男GHI'!$P$17:$Q$21,2,FALSE)</f>
        <v>#N/A</v>
      </c>
      <c r="F25" s="106" t="e">
        <f>VLOOKUP(A25,$P$3:$Q$7,2,FALSE)</f>
        <v>#N/A</v>
      </c>
      <c r="G25" s="107" t="e">
        <f>VLOOKUP(A25,$P$10:$Q$14,2,FALSE)</f>
        <v>#N/A</v>
      </c>
      <c r="H25" s="134"/>
      <c r="I25" s="134"/>
      <c r="J25" s="134"/>
      <c r="K25" s="7"/>
      <c r="L25" s="7"/>
      <c r="M25" s="7"/>
      <c r="N25" s="7"/>
      <c r="O25" s="7"/>
      <c r="P25" s="7"/>
    </row>
    <row r="26" spans="1:16" ht="28.5" customHeight="1">
      <c r="A26" s="359">
        <v>2</v>
      </c>
      <c r="B26" s="363"/>
      <c r="C26" s="109" t="e">
        <f>VLOOKUP($A26,'男GHI'!$P$3:$Q$7,2,FALSE)</f>
        <v>#N/A</v>
      </c>
      <c r="D26" s="109" t="e">
        <f>VLOOKUP(A26,'男GHI'!$P$10:$Q$14,2,FALSE)</f>
        <v>#N/A</v>
      </c>
      <c r="E26" s="109" t="e">
        <f>VLOOKUP(A26,'男GHI'!$P$17:$Q$21,2,FALSE)</f>
        <v>#N/A</v>
      </c>
      <c r="F26" s="109" t="e">
        <f>VLOOKUP(A26,$P$3:$Q$7,2,FALSE)</f>
        <v>#N/A</v>
      </c>
      <c r="G26" s="110" t="e">
        <f>VLOOKUP(A26,$P$10:$Q$14,2,FALSE)</f>
        <v>#N/A</v>
      </c>
      <c r="H26" s="134"/>
      <c r="I26" s="141"/>
      <c r="J26" s="142"/>
      <c r="K26" s="156"/>
      <c r="L26" s="156"/>
      <c r="M26" s="156"/>
      <c r="N26" s="156"/>
      <c r="O26" s="156"/>
      <c r="P26" s="156"/>
    </row>
    <row r="27" spans="1:16" ht="28.5" customHeight="1">
      <c r="A27" s="359">
        <v>3</v>
      </c>
      <c r="B27" s="363"/>
      <c r="C27" s="109" t="e">
        <f>VLOOKUP($A27,'男GHI'!$P$3:$Q$7,2,FALSE)</f>
        <v>#N/A</v>
      </c>
      <c r="D27" s="109" t="e">
        <f>VLOOKUP(A27,'男GHI'!$P$10:$Q$14,2,FALSE)</f>
        <v>#N/A</v>
      </c>
      <c r="E27" s="109" t="e">
        <f>VLOOKUP(A27,'男GHI'!$P$17:$Q$21,2,FALSE)</f>
        <v>#N/A</v>
      </c>
      <c r="F27" s="109" t="e">
        <f>VLOOKUP(A27,$P$3:$Q$7,2,FALSE)</f>
        <v>#N/A</v>
      </c>
      <c r="G27" s="110" t="e">
        <f>VLOOKUP(A27,$P$10:$Q$14,2,FALSE)</f>
        <v>#N/A</v>
      </c>
      <c r="H27" s="134"/>
      <c r="I27" s="134"/>
      <c r="J27" s="134"/>
      <c r="K27" s="7"/>
      <c r="L27" s="7"/>
      <c r="M27" s="7"/>
      <c r="N27" s="7"/>
      <c r="O27" s="7"/>
      <c r="P27" s="7"/>
    </row>
    <row r="28" spans="1:10" ht="28.5" customHeight="1">
      <c r="A28" s="359">
        <v>4</v>
      </c>
      <c r="B28" s="360"/>
      <c r="C28" s="109" t="e">
        <f>VLOOKUP($A28,'男GHI'!$P$3:$Q$7,2,FALSE)</f>
        <v>#N/A</v>
      </c>
      <c r="D28" s="109" t="e">
        <f>VLOOKUP(A28,'男GHI'!$P$10:$Q$14,2,FALSE)</f>
        <v>#N/A</v>
      </c>
      <c r="E28" s="109" t="e">
        <f>VLOOKUP(A28,'男GHI'!$P$17:$Q$21,2,FALSE)</f>
        <v>#N/A</v>
      </c>
      <c r="F28" s="109" t="e">
        <f>VLOOKUP(A28,$P$3:$Q$7,2,FALSE)</f>
        <v>#N/A</v>
      </c>
      <c r="G28" s="111" t="e">
        <f>VLOOKUP(A28,$P$10:$Q$14,2,FALSE)</f>
        <v>#N/A</v>
      </c>
      <c r="H28" s="134"/>
      <c r="I28" s="134"/>
      <c r="J28" s="134"/>
    </row>
    <row r="29" spans="1:10" ht="28.5" customHeight="1" thickBot="1">
      <c r="A29" s="361">
        <v>5</v>
      </c>
      <c r="B29" s="362"/>
      <c r="C29" s="112" t="e">
        <f>VLOOKUP($A29,'男GHI'!$P$3:$Q$7,2,FALSE)</f>
        <v>#N/A</v>
      </c>
      <c r="D29" s="112" t="e">
        <f>VLOOKUP(A29,'男GHI'!$P$10:$Q$14,2,FALSE)</f>
        <v>#N/A</v>
      </c>
      <c r="E29" s="112" t="e">
        <f>VLOOKUP(A29,'男GHI'!$P$17:$Q$21,2,FALSE)</f>
        <v>#N/A</v>
      </c>
      <c r="F29" s="131" t="e">
        <f>VLOOKUP(A29,$P$3:$Q$7,2,FALSE)</f>
        <v>#N/A</v>
      </c>
      <c r="G29" s="251" t="e">
        <f>VLOOKUP(A29,$P$10:$Q$14,2,FALSE)</f>
        <v>#N/A</v>
      </c>
      <c r="H29" s="134"/>
      <c r="I29" s="134"/>
      <c r="J29" s="134"/>
    </row>
  </sheetData>
  <sheetProtection/>
  <mergeCells count="38">
    <mergeCell ref="I12:J12"/>
    <mergeCell ref="I13:J13"/>
    <mergeCell ref="B14:C14"/>
    <mergeCell ref="I14:J14"/>
    <mergeCell ref="A29:B29"/>
    <mergeCell ref="A25:B25"/>
    <mergeCell ref="A26:B26"/>
    <mergeCell ref="A27:B27"/>
    <mergeCell ref="A28:B28"/>
    <mergeCell ref="B18:C18"/>
    <mergeCell ref="B19:C19"/>
    <mergeCell ref="A23:B24"/>
    <mergeCell ref="C23:G23"/>
    <mergeCell ref="B16:C16"/>
    <mergeCell ref="B17:C17"/>
    <mergeCell ref="A15:B15"/>
    <mergeCell ref="B7:C7"/>
    <mergeCell ref="I2:J2"/>
    <mergeCell ref="I3:J3"/>
    <mergeCell ref="I4:J4"/>
    <mergeCell ref="I5:J5"/>
    <mergeCell ref="I6:J6"/>
    <mergeCell ref="I7:J7"/>
    <mergeCell ref="B11:C11"/>
    <mergeCell ref="B13:C13"/>
    <mergeCell ref="A9:B9"/>
    <mergeCell ref="B12:C12"/>
    <mergeCell ref="B10:C10"/>
    <mergeCell ref="I9:J9"/>
    <mergeCell ref="I10:J10"/>
    <mergeCell ref="I11:J11"/>
    <mergeCell ref="B3:C3"/>
    <mergeCell ref="B6:C6"/>
    <mergeCell ref="B5:C5"/>
    <mergeCell ref="A1:B1"/>
    <mergeCell ref="C1:D1"/>
    <mergeCell ref="A2:B2"/>
    <mergeCell ref="B4:C4"/>
  </mergeCells>
  <conditionalFormatting sqref="C25:I29">
    <cfRule type="expression" priority="1" dxfId="0" stopIfTrue="1">
      <formula>ISERROR(C25)=TRUE</formula>
    </cfRule>
  </conditionalFormatting>
  <dataValidations count="1">
    <dataValidation allowBlank="1" showInputMessage="1" showErrorMessage="1" imeMode="off" sqref="E16:G16 F17:G17 G18 E3:H3 F4:G4 H4:H6 G5 E10:H10 F11:G11 H11:H13 G12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明朝,標準"－9－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tabSelected="1" view="pageLayout" workbookViewId="0" topLeftCell="A16">
      <selection activeCell="A1" sqref="A1:L18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45" t="s">
        <v>5</v>
      </c>
      <c r="B1" s="345"/>
      <c r="C1" s="345" t="s">
        <v>9</v>
      </c>
      <c r="D1" s="345"/>
      <c r="E1" s="128" t="s">
        <v>11</v>
      </c>
      <c r="F1" s="127" t="s">
        <v>57</v>
      </c>
      <c r="G1" s="129"/>
      <c r="H1" s="25"/>
      <c r="I1" s="25"/>
      <c r="J1" s="25"/>
      <c r="K1" s="25"/>
      <c r="L1" s="2"/>
      <c r="M1" s="2"/>
      <c r="N1" s="2"/>
      <c r="O1" s="2"/>
      <c r="P1" s="2"/>
    </row>
    <row r="2" spans="1:16" ht="30" customHeight="1" thickBot="1">
      <c r="A2" s="339" t="s">
        <v>202</v>
      </c>
      <c r="B2" s="340"/>
      <c r="C2" s="84" t="s">
        <v>186</v>
      </c>
      <c r="D2" s="99" t="str">
        <f>IF(B3="","",B3)</f>
        <v>鹿児島女Ａ</v>
      </c>
      <c r="E2" s="100" t="str">
        <f>IF(B4="","",B4)</f>
        <v>岡山東商Ａ</v>
      </c>
      <c r="F2" s="100" t="str">
        <f>IF(B5="","",B5)</f>
        <v>高瀬</v>
      </c>
      <c r="G2" s="100" t="str">
        <f>IF(B6="","",B6)</f>
        <v>郡山Ｂ</v>
      </c>
      <c r="H2" s="101" t="str">
        <f>IF(B7="","",B7)</f>
        <v>鳥取西Ｂ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30" customHeight="1">
      <c r="A3" s="67">
        <v>1</v>
      </c>
      <c r="B3" s="341" t="str">
        <f>IF('予選ﾘｰｸﾞ一覧'!B19="","",'予選ﾘｰｸﾞ一覧'!B19)</f>
        <v>鹿児島女Ａ</v>
      </c>
      <c r="C3" s="342"/>
      <c r="D3" s="94"/>
      <c r="E3" s="68" t="s">
        <v>125</v>
      </c>
      <c r="F3" s="68" t="s">
        <v>126</v>
      </c>
      <c r="G3" s="68" t="s">
        <v>126</v>
      </c>
      <c r="H3" s="68" t="s">
        <v>126</v>
      </c>
      <c r="I3" s="355" t="str">
        <f>IF(SUM(L3:O3)=0,"/",L3+N3&amp;"/"&amp;M3+O3)</f>
        <v>/</v>
      </c>
      <c r="J3" s="354"/>
      <c r="K3" s="69">
        <f>IF(SUM(L3:O3)=0,"",L3*2+M3+N3*2)</f>
      </c>
      <c r="L3" s="70">
        <f>IF(LEFT(D3,1)&gt;RIGHT(D3,1),1,0)+IF(LEFT(E3,1)&gt;RIGHT(E3,1),1,0)+IF(LEFT(F3,1)&gt;RIGHT(F3,1),1,0)+IF(LEFT(G3,1)&gt;RIGHT(G3,1),1,0)+IF(LEFT(H3,1)&gt;RIGHT(H3,1),1,0)</f>
        <v>0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IF(SUM(L3:O3)=0,"",RANK(K3,K3:O7,0))</f>
      </c>
      <c r="Q3" s="2" t="str">
        <f>B3</f>
        <v>鹿児島女Ａ</v>
      </c>
    </row>
    <row r="4" spans="1:17" s="7" customFormat="1" ht="30" customHeight="1">
      <c r="A4" s="3">
        <v>2</v>
      </c>
      <c r="B4" s="335" t="str">
        <f>IF('予選ﾘｰｸﾞ一覧'!B21="","",'予選ﾘｰｸﾞ一覧'!B21)</f>
        <v>岡山東商Ａ</v>
      </c>
      <c r="C4" s="336"/>
      <c r="D4" s="95" t="str">
        <f>IF(LEFT(E3,1)="W","L W/O",IF(LEFT(E3,1)="L","W W/O",IF(E3="-","-",RIGHT(E3,1)&amp;"-"&amp;LEFT(E3,1))))</f>
        <v>-</v>
      </c>
      <c r="E4" s="10"/>
      <c r="F4" s="9" t="s">
        <v>127</v>
      </c>
      <c r="G4" s="9" t="s">
        <v>126</v>
      </c>
      <c r="H4" s="9" t="s">
        <v>126</v>
      </c>
      <c r="I4" s="347" t="str">
        <f>IF(SUM(L4:O4)=0,"/",L4+N4&amp;"/"&amp;M4+O4)</f>
        <v>/</v>
      </c>
      <c r="J4" s="348"/>
      <c r="K4" s="12">
        <f>IF(SUM(L4:O4)=0,"",L4*2+M4+N4*2)</f>
      </c>
      <c r="L4" s="16">
        <f>IF(LEFT(D4,1)&gt;RIGHT(D4,1),1,0)+IF(LEFT(E4,1)&gt;RIGHT(E4,1),1,0)+IF(LEFT(F4,1)&gt;RIGHT(F4,1),1,0)+IF(LEFT(G4,1)&gt;RIGHT(G4,1),1,0)+IF(LEFT(H4,1)&gt;RIGHT(H4,1),1,0)</f>
        <v>0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</c>
      <c r="Q4" s="2" t="str">
        <f>B4</f>
        <v>岡山東商Ａ</v>
      </c>
    </row>
    <row r="5" spans="1:17" ht="30" customHeight="1">
      <c r="A5" s="3">
        <v>3</v>
      </c>
      <c r="B5" s="335" t="str">
        <f>IF('予選ﾘｰｸﾞ一覧'!B23="","",'予選ﾘｰｸﾞ一覧'!B23)</f>
        <v>高瀬</v>
      </c>
      <c r="C5" s="346"/>
      <c r="D5" s="95" t="str">
        <f>IF(LEFT(F3,1)="W","L W/O",IF(LEFT(F3,1)="L","W W/O",IF(F3="-","-",RIGHT(F3,1)&amp;"-"&amp;LEFT(F3,1))))</f>
        <v>-</v>
      </c>
      <c r="E5" s="96" t="str">
        <f>IF(LEFT(F4,1)="W","L W/O",IF(LEFT(F4,1)="L","W W/O",IF(F4="-","-",RIGHT(F4,1)&amp;"-"&amp;LEFT(F4,1))))</f>
        <v>-</v>
      </c>
      <c r="F5" s="10"/>
      <c r="G5" s="9" t="s">
        <v>126</v>
      </c>
      <c r="H5" s="9" t="s">
        <v>126</v>
      </c>
      <c r="I5" s="347" t="str">
        <f>IF(SUM(L5:O5)=0,"/",L5+N5&amp;"/"&amp;M5+O5)</f>
        <v>/</v>
      </c>
      <c r="J5" s="348"/>
      <c r="K5" s="12">
        <f>IF(SUM(L5:O5)=0,"",L5*2+M5+N5*2)</f>
      </c>
      <c r="L5" s="16">
        <f>IF(LEFT(D5,1)&gt;RIGHT(D5,1),1,0)+IF(LEFT(E5,1)&gt;RIGHT(E5,1),1,0)+IF(LEFT(F5,1)&gt;RIGHT(F5,1),1,0)+IF(LEFT(G5,1)&gt;RIGHT(G5,1),1,0)+IF(LEFT(H5,1)&gt;RIGHT(H5,1),1,0)</f>
        <v>0</v>
      </c>
      <c r="M5" s="17">
        <f>IF(LEFT(D5,1)&lt;RIGHT(D5,1),1,0)+IF(LEFT(E5,1)&lt;RIGHT(E5,1),1,0)+IF(LEFT(F5,1)&lt;RIGHT(F5,1),1,0)+IF(LEFT(G5,1)&lt;RIGHT(G5,1),1,0)+IF(LEFT(H5,1)&lt;RIGHT(H5,1),1,0)</f>
        <v>0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</c>
      <c r="Q5" s="2" t="str">
        <f>B5</f>
        <v>高瀬</v>
      </c>
    </row>
    <row r="6" spans="1:17" ht="30" customHeight="1">
      <c r="A6" s="3">
        <v>4</v>
      </c>
      <c r="B6" s="335" t="str">
        <f>IF('予選ﾘｰｸﾞ一覧'!B25="","",'予選ﾘｰｸﾞ一覧'!B25)</f>
        <v>郡山Ｂ</v>
      </c>
      <c r="C6" s="346"/>
      <c r="D6" s="95" t="str">
        <f>IF(LEFT(G3,1)="W","L W/O",IF(LEFT(G3,1)="L","W W/O",IF(G3="-","-",RIGHT(G3,1)&amp;"-"&amp;LEFT(G3,1))))</f>
        <v>-</v>
      </c>
      <c r="E6" s="96" t="str">
        <f>IF(LEFT(G4,1)="W","L W/O",IF(LEFT(G4,1)="L","W W/O",IF(G4="-","-",RIGHT(G4,1)&amp;"-"&amp;LEFT(G4,1))))</f>
        <v>-</v>
      </c>
      <c r="F6" s="96" t="str">
        <f>IF(LEFT(G5,1)="W","L W/O",IF(LEFT(G5,1)="L","W W/O",IF(G5="-","-",RIGHT(G5,1)&amp;"-"&amp;LEFT(G5,1))))</f>
        <v>-</v>
      </c>
      <c r="G6" s="10"/>
      <c r="H6" s="9" t="s">
        <v>126</v>
      </c>
      <c r="I6" s="347" t="str">
        <f>IF(SUM(L6:O6)=0,"/",L6+N6&amp;"/"&amp;M6+O6)</f>
        <v>/</v>
      </c>
      <c r="J6" s="348"/>
      <c r="K6" s="12">
        <f>IF(SUM(L6:O6)=0,"",L6*2+M6+N6*2)</f>
      </c>
      <c r="L6" s="16">
        <f>IF(LEFT(D6,1)&gt;RIGHT(D6,1),1,0)+IF(LEFT(E6,1)&gt;RIGHT(E6,1),1,0)+IF(LEFT(F6,1)&gt;RIGHT(F6,1),1,0)+IF(LEFT(G6,1)&gt;RIGHT(G6,1),1,0)+IF(LEFT(H6,1)&gt;RIGHT(H6,1),1,0)</f>
        <v>0</v>
      </c>
      <c r="M6" s="261">
        <f>IF(LEFT(D6,1)&lt;RIGHT(D6,1),1,0)+IF(LEFT(E6,1)&lt;RIGHT(E6,1),1,0)+IF(LEFT(F6,1)&lt;RIGHT(F6,1),1,0)+IF(LEFT(G6,1)&lt;RIGHT(G6,1),1,0)+IF(LEFT(H6,1)&lt;RIGHT(H6,1),1,0)</f>
        <v>0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</c>
      <c r="Q6" s="2" t="str">
        <f>B6</f>
        <v>郡山Ｂ</v>
      </c>
    </row>
    <row r="7" spans="1:17" ht="30" customHeight="1" thickBot="1">
      <c r="A7" s="4">
        <v>5</v>
      </c>
      <c r="B7" s="337" t="str">
        <f>IF('予選ﾘｰｸﾞ一覧'!B27="","",'予選ﾘｰｸﾞ一覧'!B27)</f>
        <v>鳥取西Ｂ</v>
      </c>
      <c r="C7" s="338"/>
      <c r="D7" s="97" t="str">
        <f>IF(LEFT(H3,1)="W","L W/O",IF(LEFT(H3,1)="L","W W/O",IF(H3="-","-",RIGHT(H3,1)&amp;"-"&amp;LEFT(H3,1))))</f>
        <v>-</v>
      </c>
      <c r="E7" s="98" t="str">
        <f>IF(LEFT(H4,1)="W","L W/O",IF(LEFT(H4,1)="L","W W/O",IF(H4="-","-",RIGHT(H4,1)&amp;"-"&amp;LEFT(H4,1))))</f>
        <v>-</v>
      </c>
      <c r="F7" s="98" t="str">
        <f>IF(LEFT(H5,1)="W","L W/O",IF(LEFT(H5,1)="L","W W/O",IF(H5="-","-",RIGHT(H5,1)&amp;"-"&amp;LEFT(H5,1))))</f>
        <v>-</v>
      </c>
      <c r="G7" s="98" t="str">
        <f>IF(LEFT(H6,1)="W","L W/O",IF(LEFT(H6,1)="L","W W/O",IF(H6="-","-",RIGHT(H6,1)&amp;"-"&amp;LEFT(H6,1))))</f>
        <v>-</v>
      </c>
      <c r="H7" s="11"/>
      <c r="I7" s="349" t="str">
        <f>IF(SUM(L7:O7)=0,"/",L7+N7&amp;"/"&amp;M7+O7)</f>
        <v>/</v>
      </c>
      <c r="J7" s="350"/>
      <c r="K7" s="14">
        <f>IF(SUM(L7:O7)=0,"",L7*2+M7+N7*2)</f>
      </c>
      <c r="L7" s="19">
        <f>IF(LEFT(D7,1)&gt;RIGHT(D7,1),1,0)+IF(LEFT(E7,1)&gt;RIGHT(E7,1),1,0)+IF(LEFT(F7,1)&gt;RIGHT(F7,1),1,0)+IF(LEFT(G7,1)&gt;RIGHT(G7,1),1,0)+IF(LEFT(H7,1)&gt;RIGHT(H7,1),1,0)</f>
        <v>0</v>
      </c>
      <c r="M7" s="257">
        <f>IF(LEFT(D7,1)&lt;RIGHT(D7,1),1,0)+IF(LEFT(E7,1)&lt;RIGHT(E7,1),1,0)+IF(LEFT(F7,1)&lt;RIGHT(F7,1),1,0)+IF(LEFT(G7,1)&lt;RIGHT(G7,1),1,0)+IF(LEFT(H7,1)&lt;RIGHT(H7,1),1,0)</f>
        <v>0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</c>
      <c r="Q7" s="2" t="str">
        <f>B7</f>
        <v>鳥取西Ｂ</v>
      </c>
    </row>
    <row r="8" spans="1:16" ht="30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37"/>
      <c r="M8" s="259"/>
      <c r="N8" s="259"/>
      <c r="O8" s="259"/>
      <c r="P8" s="8"/>
    </row>
    <row r="9" spans="1:17" ht="30" customHeight="1" thickBot="1">
      <c r="A9" s="339" t="s">
        <v>193</v>
      </c>
      <c r="B9" s="340"/>
      <c r="C9" s="84" t="s">
        <v>187</v>
      </c>
      <c r="D9" s="99" t="str">
        <f>IF(B10="","",B10)</f>
        <v>倉吉北</v>
      </c>
      <c r="E9" s="100" t="str">
        <f>IF(B11="","",B11)</f>
        <v>小倉西Ａ</v>
      </c>
      <c r="F9" s="100" t="str">
        <f>IF(B12="","",B12)</f>
        <v>奈良北</v>
      </c>
      <c r="G9" s="100" t="str">
        <f>IF(B13="","",B13)</f>
        <v>美作Ｂ</v>
      </c>
      <c r="H9" s="101" t="str">
        <f>IF(B14="","",B14)</f>
        <v>大洲農業</v>
      </c>
      <c r="I9" s="351" t="s">
        <v>8</v>
      </c>
      <c r="J9" s="352"/>
      <c r="K9" s="76" t="s">
        <v>1</v>
      </c>
      <c r="L9" s="77" t="s">
        <v>2</v>
      </c>
      <c r="M9" s="260" t="s">
        <v>3</v>
      </c>
      <c r="N9" s="260" t="s">
        <v>7</v>
      </c>
      <c r="O9" s="260" t="s">
        <v>6</v>
      </c>
      <c r="P9" s="78" t="s">
        <v>0</v>
      </c>
      <c r="Q9" s="7"/>
    </row>
    <row r="10" spans="1:17" ht="30" customHeight="1">
      <c r="A10" s="67">
        <v>1</v>
      </c>
      <c r="B10" s="341" t="str">
        <f>IF('予選ﾘｰｸﾞ一覧'!C19="","",'予選ﾘｰｸﾞ一覧'!C19)</f>
        <v>倉吉北</v>
      </c>
      <c r="C10" s="342"/>
      <c r="D10" s="94"/>
      <c r="E10" s="68" t="s">
        <v>128</v>
      </c>
      <c r="F10" s="68" t="s">
        <v>128</v>
      </c>
      <c r="G10" s="68" t="s">
        <v>128</v>
      </c>
      <c r="H10" s="68" t="s">
        <v>128</v>
      </c>
      <c r="I10" s="353" t="str">
        <f>IF(SUM(L10:O10)=0,"/",L10+N10&amp;"/"&amp;M10+O10)</f>
        <v>/</v>
      </c>
      <c r="J10" s="354"/>
      <c r="K10" s="164">
        <f>IF(SUM(L10:O10)=0,"",L10*2+M10+N10*2)</f>
      </c>
      <c r="L10" s="165">
        <f>IF(LEFT(D10,1)&gt;RIGHT(D10,1),1,0)+IF(LEFT(E10,1)&gt;RIGHT(E10,1),1,0)+IF(LEFT(F10,1)&gt;RIGHT(F10,1),1,0)+IF(LEFT(G10,1)&gt;RIGHT(G10,1),1,0)+IF(LEFT(H10,1)&gt;RIGHT(H10,1),1,0)</f>
        <v>0</v>
      </c>
      <c r="M10" s="166">
        <f>IF(LEFT(D10,1)&lt;RIGHT(D10,1),1,0)+IF(LEFT(E10,1)&lt;RIGHT(E10,1),1,0)+IF(LEFT(F10,1)&lt;RIGHT(F10,1),1,0)+IF(LEFT(G10,1)&lt;RIGHT(G10,1),1,0)+IF(LEFT(H10,1)&lt;RIGHT(H10,1),1,0)</f>
        <v>0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168">
        <f>IF(SUM(L10:O10)=0,"",RANK(K10,$K$10:$K$14,0))</f>
      </c>
      <c r="Q10" s="7" t="str">
        <f>B10</f>
        <v>倉吉北</v>
      </c>
    </row>
    <row r="11" spans="1:17" s="7" customFormat="1" ht="30" customHeight="1">
      <c r="A11" s="3">
        <v>2</v>
      </c>
      <c r="B11" s="335" t="str">
        <f>IF('予選ﾘｰｸﾞ一覧'!C21="","",'予選ﾘｰｸﾞ一覧'!C21)</f>
        <v>小倉西Ａ</v>
      </c>
      <c r="C11" s="336"/>
      <c r="D11" s="95" t="str">
        <f>IF(LEFT(E10,1)="W","L W/O",IF(LEFT(E10,1)="L","W W/O",IF(E10="-","-",RIGHT(E10,1)&amp;"-"&amp;LEFT(E10,1))))</f>
        <v>-</v>
      </c>
      <c r="E11" s="10"/>
      <c r="F11" s="9" t="s">
        <v>129</v>
      </c>
      <c r="G11" s="9" t="s">
        <v>129</v>
      </c>
      <c r="H11" s="9" t="s">
        <v>129</v>
      </c>
      <c r="I11" s="343" t="str">
        <f>IF(SUM(L11:O11)=0,"/",L11+N11&amp;"/"&amp;M11+O11)</f>
        <v>/</v>
      </c>
      <c r="J11" s="344"/>
      <c r="K11" s="169">
        <f>IF(SUM(L11:O11)=0,"",L11*2+M11+N11*2)</f>
      </c>
      <c r="L11" s="16">
        <f>IF(LEFT(D11,1)&gt;RIGHT(D11,1),1,0)+IF(LEFT(E11,1)&gt;RIGHT(E11,1),1,0)+IF(LEFT(F11,1)&gt;RIGHT(F11,1),1,0)+IF(LEFT(G11,1)&gt;RIGHT(G11,1),1,0)+IF(LEFT(H11,1)&gt;RIGHT(H11,1),1,0)</f>
        <v>0</v>
      </c>
      <c r="M11" s="261">
        <f>IF(LEFT(D11,1)&lt;RIGHT(D11,1),1,0)+IF(LEFT(E11,1)&lt;RIGHT(E11,1),1,0)+IF(LEFT(F11,1)&lt;RIGHT(F11,1),1,0)+IF(LEFT(G11,1)&lt;RIGHT(G11,1),1,0)+IF(LEFT(H11,1)&lt;RIGHT(H11,1),1,0)</f>
        <v>0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IF(SUM(L11:O11)=0,"",RANK(K11,$K$10:$K$14,0))</f>
      </c>
      <c r="Q11" s="2" t="str">
        <f>B11</f>
        <v>小倉西Ａ</v>
      </c>
    </row>
    <row r="12" spans="1:17" ht="30" customHeight="1">
      <c r="A12" s="3">
        <v>3</v>
      </c>
      <c r="B12" s="335" t="str">
        <f>IF('予選ﾘｰｸﾞ一覧'!C23="","",'予選ﾘｰｸﾞ一覧'!C23)</f>
        <v>奈良北</v>
      </c>
      <c r="C12" s="336"/>
      <c r="D12" s="95" t="str">
        <f>IF(LEFT(F10,1)="W","L W/O",IF(LEFT(F10,1)="L","W W/O",IF(F10="-","-",RIGHT(F10,1)&amp;"-"&amp;LEFT(F10,1))))</f>
        <v>-</v>
      </c>
      <c r="E12" s="96" t="str">
        <f>IF(LEFT(F11,1)="W","L W/O",IF(LEFT(F11,1)="L","W W/O",IF(F11="-","-",RIGHT(F11,1)&amp;"-"&amp;LEFT(F11,1))))</f>
        <v>-</v>
      </c>
      <c r="F12" s="10"/>
      <c r="G12" s="9" t="s">
        <v>129</v>
      </c>
      <c r="H12" s="9" t="s">
        <v>129</v>
      </c>
      <c r="I12" s="343" t="str">
        <f>IF(SUM(L12:O12)=0,"/",L12+N12&amp;"/"&amp;M12+O12)</f>
        <v>/</v>
      </c>
      <c r="J12" s="344"/>
      <c r="K12" s="169">
        <f>IF(SUM(L12:O12)=0,"",L12*2+M12+N12*2)</f>
      </c>
      <c r="L12" s="16">
        <f>IF(LEFT(D12,1)&gt;RIGHT(D12,1),1,0)+IF(LEFT(E12,1)&gt;RIGHT(E12,1),1,0)+IF(LEFT(F12,1)&gt;RIGHT(F12,1),1,0)+IF(LEFT(G12,1)&gt;RIGHT(G12,1),1,0)+IF(LEFT(H12,1)&gt;RIGHT(H12,1),1,0)</f>
        <v>0</v>
      </c>
      <c r="M12" s="261">
        <f>IF(LEFT(D12,1)&lt;RIGHT(D12,1),1,0)+IF(LEFT(E12,1)&lt;RIGHT(E12,1),1,0)+IF(LEFT(F12,1)&lt;RIGHT(F12,1),1,0)+IF(LEFT(G12,1)&lt;RIGHT(G12,1),1,0)+IF(LEFT(H12,1)&lt;RIGHT(H12,1),1,0)</f>
        <v>0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IF(SUM(L12:O12)=0,"",RANK(K12,$K$10:$K$14,0))</f>
      </c>
      <c r="Q12" s="2" t="str">
        <f>B12</f>
        <v>奈良北</v>
      </c>
    </row>
    <row r="13" spans="1:17" ht="30" customHeight="1">
      <c r="A13" s="3">
        <v>4</v>
      </c>
      <c r="B13" s="335" t="str">
        <f>IF('予選ﾘｰｸﾞ一覧'!C25="","",'予選ﾘｰｸﾞ一覧'!C25)</f>
        <v>美作Ｂ</v>
      </c>
      <c r="C13" s="336"/>
      <c r="D13" s="95" t="str">
        <f>IF(LEFT(G10,1)="W","L W/O",IF(LEFT(G10,1)="L","W W/O",IF(G10="-","-",RIGHT(G10,1)&amp;"-"&amp;LEFT(G10,1))))</f>
        <v>-</v>
      </c>
      <c r="E13" s="96" t="str">
        <f>IF(LEFT(G11,1)="W","L W/O",IF(LEFT(G11,1)="L","W W/O",IF(G11="-","-",RIGHT(G11,1)&amp;"-"&amp;LEFT(G11,1))))</f>
        <v>-</v>
      </c>
      <c r="F13" s="96" t="str">
        <f>IF(LEFT(G12,1)="W","L W/O",IF(LEFT(G12,1)="L","W W/O",IF(G12="-","-",RIGHT(G12,1)&amp;"-"&amp;LEFT(G12,1))))</f>
        <v>-</v>
      </c>
      <c r="G13" s="10"/>
      <c r="H13" s="9" t="s">
        <v>129</v>
      </c>
      <c r="I13" s="347" t="str">
        <f>IF(SUM(L13:O13)=0,"/",L13+N13&amp;"/"&amp;M13+O13)</f>
        <v>/</v>
      </c>
      <c r="J13" s="348"/>
      <c r="K13" s="12">
        <f>IF(SUM(L13:O13)=0,"",L13*2+M13+N13*2)</f>
      </c>
      <c r="L13" s="16">
        <f>IF(LEFT(D13,1)&gt;RIGHT(D13,1),1,0)+IF(LEFT(E13,1)&gt;RIGHT(E13,1),1,0)+IF(LEFT(F13,1)&gt;RIGHT(F13,1),1,0)+IF(LEFT(G13,1)&gt;RIGHT(G13,1),1,0)+IF(LEFT(H13,1)&gt;RIGHT(H13,1),1,0)</f>
        <v>0</v>
      </c>
      <c r="M13" s="261">
        <f>IF(LEFT(D13,1)&lt;RIGHT(D13,1),1,0)+IF(LEFT(E13,1)&lt;RIGHT(E13,1),1,0)+IF(LEFT(F13,1)&lt;RIGHT(F13,1),1,0)+IF(LEFT(G13,1)&lt;RIGHT(G13,1),1,0)+IF(LEFT(H13,1)&lt;RIGHT(H13,1),1,0)</f>
        <v>0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IF(SUM(L13:O13)=0,"",RANK(K13,$K$10:$K$14,0))</f>
      </c>
      <c r="Q13" s="2" t="str">
        <f>B13</f>
        <v>美作Ｂ</v>
      </c>
    </row>
    <row r="14" spans="1:17" ht="30" customHeight="1" thickBot="1">
      <c r="A14" s="4">
        <v>5</v>
      </c>
      <c r="B14" s="337" t="str">
        <f>IF('予選ﾘｰｸﾞ一覧'!C27="","",'予選ﾘｰｸﾞ一覧'!C27)</f>
        <v>大洲農業</v>
      </c>
      <c r="C14" s="338"/>
      <c r="D14" s="97" t="str">
        <f>IF(LEFT(H10,1)="W","L W/O",IF(LEFT(H10,1)="L","W W/O",IF(H10="-","-",RIGHT(H10,1)&amp;"-"&amp;LEFT(H10,1))))</f>
        <v>-</v>
      </c>
      <c r="E14" s="98" t="str">
        <f>IF(LEFT(H11,1)="W","L W/O",IF(LEFT(H11,1)="L","W W/O",IF(H11="-","-",RIGHT(H11,1)&amp;"-"&amp;LEFT(H11,1))))</f>
        <v>-</v>
      </c>
      <c r="F14" s="98" t="str">
        <f>IF(LEFT(H12,1)="W","L W/O",IF(LEFT(H12,1)="L","W W/O",IF(H12="-","-",RIGHT(H12,1)&amp;"-"&amp;LEFT(H12,1))))</f>
        <v>-</v>
      </c>
      <c r="G14" s="98" t="str">
        <f>IF(LEFT(H13,1)="W","L W/O",IF(LEFT(H13,1)="L","W W/O",IF(H13="-","-",RIGHT(H13,1)&amp;"-"&amp;LEFT(H13,1))))</f>
        <v>-</v>
      </c>
      <c r="H14" s="11"/>
      <c r="I14" s="349" t="str">
        <f>IF(SUM(L14:O14)=0,"/",L14+N14&amp;"/"&amp;M14+O14)</f>
        <v>/</v>
      </c>
      <c r="J14" s="356"/>
      <c r="K14" s="14">
        <f>IF(SUM(L14:O14)=0,"",L14*2+M14+N14*2)</f>
      </c>
      <c r="L14" s="19">
        <f>IF(LEFT(D14,1)&gt;RIGHT(D14,1),1,0)+IF(LEFT(E14,1)&gt;RIGHT(E14,1),1,0)+IF(LEFT(F14,1)&gt;RIGHT(F14,1),1,0)+IF(LEFT(G14,1)&gt;RIGHT(G14,1),1,0)+IF(LEFT(H14,1)&gt;RIGHT(H14,1),1,0)</f>
        <v>0</v>
      </c>
      <c r="M14" s="257">
        <f>IF(LEFT(D14,1)&lt;RIGHT(D14,1),1,0)+IF(LEFT(E14,1)&lt;RIGHT(E14,1),1,0)+IF(LEFT(F14,1)&lt;RIGHT(F14,1),1,0)+IF(LEFT(G14,1)&lt;RIGHT(G14,1),1,0)+IF(LEFT(H14,1)&lt;RIGHT(H14,1),1,0)</f>
        <v>0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IF(SUM(L14:O14)=0,"",RANK(K14,$K$10:$K$14,0))</f>
      </c>
      <c r="Q14" s="2" t="str">
        <f>B14</f>
        <v>大洲農業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30"/>
      <c r="M15" s="163"/>
      <c r="N15" s="163"/>
      <c r="O15" s="163"/>
      <c r="P15" s="8"/>
    </row>
    <row r="16" spans="1:16" ht="30" customHeight="1" thickBot="1">
      <c r="A16" s="339" t="s">
        <v>194</v>
      </c>
      <c r="B16" s="340"/>
      <c r="C16" s="84" t="s">
        <v>188</v>
      </c>
      <c r="D16" s="99" t="str">
        <f>IF(B17="","",B17)</f>
        <v>高知中央</v>
      </c>
      <c r="E16" s="100" t="str">
        <f>IF(B18="","",B18)</f>
        <v>早鞆</v>
      </c>
      <c r="F16" s="100" t="str">
        <f>IF(B19="","",B19)</f>
        <v>興陽</v>
      </c>
      <c r="G16" s="100" t="str">
        <f>IF(B20="","",B20)</f>
        <v>高松商業Ｂ</v>
      </c>
      <c r="H16" s="101" t="str">
        <f>IF(B21="","",B21)</f>
        <v>高田商業</v>
      </c>
      <c r="I16" s="351" t="s">
        <v>8</v>
      </c>
      <c r="J16" s="352"/>
      <c r="K16" s="76" t="s">
        <v>1</v>
      </c>
      <c r="L16" s="77" t="s">
        <v>2</v>
      </c>
      <c r="M16" s="260" t="s">
        <v>3</v>
      </c>
      <c r="N16" s="260" t="s">
        <v>7</v>
      </c>
      <c r="O16" s="260" t="s">
        <v>6</v>
      </c>
      <c r="P16" s="78" t="s">
        <v>0</v>
      </c>
    </row>
    <row r="17" spans="1:17" ht="30" customHeight="1">
      <c r="A17" s="67">
        <v>1</v>
      </c>
      <c r="B17" s="341" t="str">
        <f>IF('予選ﾘｰｸﾞ一覧'!D19="","",'予選ﾘｰｸﾞ一覧'!D19)</f>
        <v>高知中央</v>
      </c>
      <c r="C17" s="342"/>
      <c r="D17" s="94"/>
      <c r="E17" s="68" t="s">
        <v>128</v>
      </c>
      <c r="F17" s="68" t="s">
        <v>128</v>
      </c>
      <c r="G17" s="68" t="s">
        <v>128</v>
      </c>
      <c r="H17" s="68" t="s">
        <v>128</v>
      </c>
      <c r="I17" s="355" t="str">
        <f>IF(SUM(L17:O17)=0,"/",L17+N17&amp;"/"&amp;M17+O17)</f>
        <v>/</v>
      </c>
      <c r="J17" s="354"/>
      <c r="K17" s="69">
        <f>IF(SUM(L17:O17)=0,"",L17*2+M17+N17*2)</f>
      </c>
      <c r="L17" s="70">
        <f>IF(LEFT(D17,1)&gt;RIGHT(D17,1),1,0)+IF(LEFT(E17,1)&gt;RIGHT(E17,1),1,0)+IF(LEFT(F17,1)&gt;RIGHT(F17,1),1,0)+IF(LEFT(G17,1)&gt;RIGHT(G17,1),1,0)+IF(LEFT(H17,1)&gt;RIGHT(H17,1),1,0)</f>
        <v>0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</c>
      <c r="Q17" s="2" t="str">
        <f>B17</f>
        <v>高知中央</v>
      </c>
    </row>
    <row r="18" spans="1:17" ht="30" customHeight="1">
      <c r="A18" s="3">
        <v>2</v>
      </c>
      <c r="B18" s="335" t="str">
        <f>IF('予選ﾘｰｸﾞ一覧'!D21="","",'予選ﾘｰｸﾞ一覧'!D21)</f>
        <v>早鞆</v>
      </c>
      <c r="C18" s="336"/>
      <c r="D18" s="95" t="str">
        <f>IF(LEFT(E17,1)="W","L W/O",IF(LEFT(E17,1)="L","W W/O",IF(E17="-","-",RIGHT(E17,1)&amp;"-"&amp;LEFT(E17,1))))</f>
        <v>-</v>
      </c>
      <c r="E18" s="10"/>
      <c r="F18" s="9" t="s">
        <v>129</v>
      </c>
      <c r="G18" s="9" t="s">
        <v>129</v>
      </c>
      <c r="H18" s="9" t="s">
        <v>129</v>
      </c>
      <c r="I18" s="347" t="str">
        <f>IF(SUM(L18:O18)=0,"/",L18+N18&amp;"/"&amp;M18+O18)</f>
        <v>/</v>
      </c>
      <c r="J18" s="348"/>
      <c r="K18" s="12">
        <f>IF(SUM(L18:O18)=0,"",L18*2+M18+N18*2)</f>
      </c>
      <c r="L18" s="16">
        <f>IF(LEFT(D18,1)&gt;RIGHT(D18,1),1,0)+IF(LEFT(E18,1)&gt;RIGHT(E18,1),1,0)+IF(LEFT(F18,1)&gt;RIGHT(F18,1),1,0)+IF(LEFT(G18,1)&gt;RIGHT(G18,1),1,0)+IF(LEFT(H18,1)&gt;RIGHT(H18,1),1,0)</f>
        <v>0</v>
      </c>
      <c r="M18" s="17">
        <f>IF(LEFT(D18,1)&lt;RIGHT(D18,1),1,0)+IF(LEFT(E18,1)&lt;RIGHT(E18,1),1,0)+IF(LEFT(F18,1)&lt;RIGHT(F18,1),1,0)+IF(LEFT(G18,1)&lt;RIGHT(G18,1),1,0)+IF(LEFT(H18,1)&lt;RIGHT(H18,1),1,0)</f>
        <v>0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</c>
      <c r="Q18" s="2" t="str">
        <f>B18</f>
        <v>早鞆</v>
      </c>
    </row>
    <row r="19" spans="1:17" ht="30" customHeight="1">
      <c r="A19" s="3">
        <v>3</v>
      </c>
      <c r="B19" s="335" t="str">
        <f>IF('予選ﾘｰｸﾞ一覧'!D23="","",'予選ﾘｰｸﾞ一覧'!D23)</f>
        <v>興陽</v>
      </c>
      <c r="C19" s="336"/>
      <c r="D19" s="95" t="str">
        <f>IF(LEFT(F17,1)="W","L W/O",IF(LEFT(F17,1)="L","W W/O",IF(F17="-","-",RIGHT(F17,1)&amp;"-"&amp;LEFT(F17,1))))</f>
        <v>-</v>
      </c>
      <c r="E19" s="96" t="str">
        <f>IF(LEFT(F18,1)="W","L W/O",IF(LEFT(F18,1)="L","W W/O",IF(F18="-","-",RIGHT(F18,1)&amp;"-"&amp;LEFT(F18,1))))</f>
        <v>-</v>
      </c>
      <c r="F19" s="10"/>
      <c r="G19" s="9" t="s">
        <v>129</v>
      </c>
      <c r="H19" s="9" t="s">
        <v>129</v>
      </c>
      <c r="I19" s="343" t="str">
        <f>IF(SUM(L19:O19)=0,"/",L19+N19&amp;"/"&amp;M19+O19)</f>
        <v>/</v>
      </c>
      <c r="J19" s="344"/>
      <c r="K19" s="12">
        <f>IF(SUM(L19:O19)=0,"",L19*2+M19+N19*2)</f>
      </c>
      <c r="L19" s="16">
        <f>IF(LEFT(D19,1)&gt;RIGHT(D19,1),1,0)+IF(LEFT(E19,1)&gt;RIGHT(E19,1),1,0)+IF(LEFT(F19,1)&gt;RIGHT(F19,1),1,0)+IF(LEFT(G19,1)&gt;RIGHT(G19,1),1,0)+IF(LEFT(H19,1)&gt;RIGHT(H19,1),1,0)</f>
        <v>0</v>
      </c>
      <c r="M19" s="17">
        <f>IF(LEFT(D19,1)&lt;RIGHT(D19,1),1,0)+IF(LEFT(E19,1)&lt;RIGHT(E19,1),1,0)+IF(LEFT(F19,1)&lt;RIGHT(F19,1),1,0)+IF(LEFT(G19,1)&lt;RIGHT(G19,1),1,0)+IF(LEFT(H19,1)&lt;RIGHT(H19,1),1,0)</f>
        <v>0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</c>
      <c r="Q19" s="2" t="str">
        <f>B19</f>
        <v>興陽</v>
      </c>
    </row>
    <row r="20" spans="1:17" ht="30" customHeight="1">
      <c r="A20" s="3">
        <v>4</v>
      </c>
      <c r="B20" s="335" t="str">
        <f>IF('予選ﾘｰｸﾞ一覧'!D25="","",'予選ﾘｰｸﾞ一覧'!D25)</f>
        <v>高松商業Ｂ</v>
      </c>
      <c r="C20" s="336"/>
      <c r="D20" s="95" t="str">
        <f>IF(LEFT(G17,1)="W","L W/O",IF(LEFT(G17,1)="L","W W/O",IF(G17="-","-",RIGHT(G17,1)&amp;"-"&amp;LEFT(G17,1))))</f>
        <v>-</v>
      </c>
      <c r="E20" s="96" t="str">
        <f>IF(LEFT(G18,1)="W","L W/O",IF(LEFT(G18,1)="L","W W/O",IF(G18="-","-",RIGHT(G18,1)&amp;"-"&amp;LEFT(G18,1))))</f>
        <v>-</v>
      </c>
      <c r="F20" s="96" t="str">
        <f>IF(LEFT(G19,1)="W","L W/O",IF(LEFT(G19,1)="L","W W/O",IF(G19="-","-",RIGHT(G19,1)&amp;"-"&amp;LEFT(G19,1))))</f>
        <v>-</v>
      </c>
      <c r="G20" s="10"/>
      <c r="H20" s="9" t="s">
        <v>129</v>
      </c>
      <c r="I20" s="343" t="str">
        <f>IF(SUM(L20:O20)=0,"/",L20+N20&amp;"/"&amp;M20+O20)</f>
        <v>/</v>
      </c>
      <c r="J20" s="344"/>
      <c r="K20" s="12">
        <f>IF(SUM(L20:O20)=0,"",L20*2+M20+N20*2)</f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0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</c>
      <c r="Q20" s="2" t="str">
        <f>B20</f>
        <v>高松商業Ｂ</v>
      </c>
    </row>
    <row r="21" spans="1:17" ht="30" customHeight="1" thickBot="1">
      <c r="A21" s="4">
        <v>5</v>
      </c>
      <c r="B21" s="337" t="str">
        <f>IF('予選ﾘｰｸﾞ一覧'!D27="","",'予選ﾘｰｸﾞ一覧'!D27)</f>
        <v>高田商業</v>
      </c>
      <c r="C21" s="338"/>
      <c r="D21" s="97" t="str">
        <f>IF(LEFT(H17,1)="W","L W/O",IF(LEFT(H17,1)="L","W W/O",IF(H17="-","-",RIGHT(H17,1)&amp;"-"&amp;LEFT(H17,1))))</f>
        <v>-</v>
      </c>
      <c r="E21" s="98" t="str">
        <f>IF(LEFT(H18,1)="W","L W/O",IF(LEFT(H18,1)="L","W W/O",IF(H18="-","-",RIGHT(H18,1)&amp;"-"&amp;LEFT(H18,1))))</f>
        <v>-</v>
      </c>
      <c r="F21" s="98" t="str">
        <f>IF(LEFT(H19,1)="W","L W/O",IF(LEFT(H19,1)="L","W W/O",IF(H19="-","-",RIGHT(H19,1)&amp;"-"&amp;LEFT(H19,1))))</f>
        <v>-</v>
      </c>
      <c r="G21" s="98" t="str">
        <f>IF(LEFT(H20,1)="W","L W/O",IF(LEFT(H20,1)="L","W W/O",IF(H20="-","-",RIGHT(H20,1)&amp;"-"&amp;LEFT(H20,1))))</f>
        <v>-</v>
      </c>
      <c r="H21" s="11"/>
      <c r="I21" s="357" t="str">
        <f>IF(SUM(L21:O21)=0,"/",L21+N21&amp;"/"&amp;M21+O21)</f>
        <v>/</v>
      </c>
      <c r="J21" s="358"/>
      <c r="K21" s="14">
        <f>IF(SUM(L21:O21)=0,"",L21*2+M21+N21*2)</f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0">
        <f>IF(LEFT(D21,1)&lt;RIGHT(D21,1),1,0)+IF(LEFT(E21,1)&lt;RIGHT(E21,1),1,0)+IF(LEFT(F21,1)&lt;RIGHT(F21,1),1,0)+IF(LEFT(G21,1)&lt;RIGHT(G21,1),1,0)+IF(LEFT(H21,1)&lt;RIGHT(H21,1),1,0)</f>
        <v>0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</c>
      <c r="Q21" s="2" t="str">
        <f>B21</f>
        <v>高田商業</v>
      </c>
    </row>
    <row r="22" spans="1:16" ht="30" customHeight="1" thickBot="1">
      <c r="A22" s="5"/>
      <c r="B22" s="38"/>
      <c r="C22" s="38"/>
      <c r="D22" s="171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30" customHeight="1" thickBot="1">
      <c r="A23" s="5"/>
      <c r="B23" s="38"/>
      <c r="C23" s="38"/>
      <c r="D23" s="92" t="s">
        <v>114</v>
      </c>
      <c r="E23" s="93" t="s">
        <v>115</v>
      </c>
      <c r="F23" s="93" t="s">
        <v>116</v>
      </c>
      <c r="G23" s="93" t="s">
        <v>117</v>
      </c>
      <c r="H23" s="160" t="s">
        <v>118</v>
      </c>
      <c r="I23" s="5"/>
      <c r="J23" s="5"/>
      <c r="K23" s="5"/>
      <c r="L23" s="6"/>
      <c r="M23" s="6"/>
      <c r="N23" s="6"/>
      <c r="O23" s="6"/>
      <c r="P23" s="5"/>
    </row>
    <row r="24" spans="2:16" ht="30" customHeight="1">
      <c r="B24" s="384" t="s">
        <v>237</v>
      </c>
      <c r="C24" s="385"/>
      <c r="D24" s="215" t="s">
        <v>40</v>
      </c>
      <c r="E24" s="211" t="s">
        <v>41</v>
      </c>
      <c r="F24" s="211" t="s">
        <v>42</v>
      </c>
      <c r="G24" s="211" t="s">
        <v>43</v>
      </c>
      <c r="H24" s="212" t="s">
        <v>44</v>
      </c>
      <c r="I24" s="7"/>
      <c r="J24" s="161"/>
      <c r="K24" s="161"/>
      <c r="L24" s="161"/>
      <c r="M24" s="161"/>
      <c r="N24" s="161"/>
      <c r="O24" s="161"/>
      <c r="P24" s="161"/>
    </row>
    <row r="25" spans="2:16" ht="30" customHeight="1">
      <c r="B25" s="386" t="s">
        <v>238</v>
      </c>
      <c r="C25" s="387"/>
      <c r="D25" s="213" t="s">
        <v>41</v>
      </c>
      <c r="E25" s="213" t="s">
        <v>40</v>
      </c>
      <c r="F25" s="213" t="s">
        <v>42</v>
      </c>
      <c r="G25" s="216" t="s">
        <v>43</v>
      </c>
      <c r="H25" s="214" t="s">
        <v>44</v>
      </c>
      <c r="I25" s="7"/>
      <c r="J25" s="161"/>
      <c r="K25" s="161"/>
      <c r="L25" s="161"/>
      <c r="M25" s="161"/>
      <c r="N25" s="161"/>
      <c r="O25" s="161"/>
      <c r="P25" s="161"/>
    </row>
    <row r="26" spans="2:16" ht="30" customHeight="1" thickBot="1">
      <c r="B26" s="382" t="s">
        <v>239</v>
      </c>
      <c r="C26" s="383"/>
      <c r="D26" s="217" t="s">
        <v>67</v>
      </c>
      <c r="E26" s="90" t="s">
        <v>43</v>
      </c>
      <c r="F26" s="90" t="s">
        <v>68</v>
      </c>
      <c r="G26" s="208" t="s">
        <v>225</v>
      </c>
      <c r="H26" s="209" t="s">
        <v>175</v>
      </c>
      <c r="I26" s="205"/>
      <c r="J26" s="206"/>
      <c r="K26" s="206"/>
      <c r="L26" s="206"/>
      <c r="M26" s="206"/>
      <c r="N26" s="206"/>
      <c r="O26" s="206"/>
      <c r="P26" s="206"/>
    </row>
    <row r="27" spans="7:16" ht="30" customHeight="1" thickBot="1">
      <c r="G27" s="210" t="s">
        <v>226</v>
      </c>
      <c r="H27" s="202" t="s">
        <v>176</v>
      </c>
      <c r="I27" s="7"/>
      <c r="J27" s="7"/>
      <c r="K27" s="7"/>
      <c r="L27" s="7"/>
      <c r="M27" s="7"/>
      <c r="N27" s="7"/>
      <c r="O27" s="7"/>
      <c r="P27" s="7"/>
    </row>
    <row r="28" ht="30" customHeight="1">
      <c r="B28" s="7"/>
    </row>
    <row r="29" ht="30" customHeight="1">
      <c r="B29" s="7"/>
    </row>
  </sheetData>
  <sheetProtection/>
  <mergeCells count="41">
    <mergeCell ref="B26:C26"/>
    <mergeCell ref="B24:C24"/>
    <mergeCell ref="B21:C21"/>
    <mergeCell ref="I19:J19"/>
    <mergeCell ref="B25:C25"/>
    <mergeCell ref="I20:J20"/>
    <mergeCell ref="I21:J21"/>
    <mergeCell ref="B20:C20"/>
    <mergeCell ref="B19:C19"/>
    <mergeCell ref="I14:J14"/>
    <mergeCell ref="I16:J16"/>
    <mergeCell ref="I17:J17"/>
    <mergeCell ref="I18:J18"/>
    <mergeCell ref="I10:J10"/>
    <mergeCell ref="I11:J11"/>
    <mergeCell ref="I12:J12"/>
    <mergeCell ref="I13:J13"/>
    <mergeCell ref="I6:J6"/>
    <mergeCell ref="I7:J7"/>
    <mergeCell ref="I9:J9"/>
    <mergeCell ref="B6:C6"/>
    <mergeCell ref="B7:C7"/>
    <mergeCell ref="I2:J2"/>
    <mergeCell ref="I3:J3"/>
    <mergeCell ref="I4:J4"/>
    <mergeCell ref="I5:J5"/>
    <mergeCell ref="B18:C18"/>
    <mergeCell ref="A1:B1"/>
    <mergeCell ref="C1:D1"/>
    <mergeCell ref="B3:C3"/>
    <mergeCell ref="B4:C4"/>
    <mergeCell ref="A2:B2"/>
    <mergeCell ref="A9:B9"/>
    <mergeCell ref="B12:C12"/>
    <mergeCell ref="B5:C5"/>
    <mergeCell ref="A16:B16"/>
    <mergeCell ref="B14:C14"/>
    <mergeCell ref="B17:C17"/>
    <mergeCell ref="B10:C10"/>
    <mergeCell ref="B13:C13"/>
    <mergeCell ref="B11:C11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明朝,標準"－10－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Q29"/>
  <sheetViews>
    <sheetView tabSelected="1" view="pageBreakPreview" zoomScaleSheetLayoutView="100" workbookViewId="0" topLeftCell="A1">
      <selection activeCell="A1" sqref="A1:L18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71" t="s">
        <v>5</v>
      </c>
      <c r="B1" s="371"/>
      <c r="C1" s="371" t="s">
        <v>9</v>
      </c>
      <c r="D1" s="371"/>
      <c r="E1" s="32" t="s">
        <v>10</v>
      </c>
      <c r="F1" s="91" t="s">
        <v>57</v>
      </c>
      <c r="G1" s="25"/>
      <c r="H1" s="25"/>
      <c r="I1" s="25"/>
      <c r="J1" s="25"/>
      <c r="K1" s="25"/>
      <c r="L1" s="2"/>
      <c r="M1" s="2"/>
      <c r="N1" s="2"/>
      <c r="O1" s="2"/>
      <c r="P1" s="2"/>
    </row>
    <row r="2" spans="1:17" ht="30" customHeight="1" thickBot="1">
      <c r="A2" s="339" t="s">
        <v>195</v>
      </c>
      <c r="B2" s="340"/>
      <c r="C2" s="84" t="s">
        <v>189</v>
      </c>
      <c r="D2" s="79" t="str">
        <f>IF(B3="","",B3)</f>
        <v>昇陽</v>
      </c>
      <c r="E2" s="74" t="str">
        <f>IF(B4="","",B4)</f>
        <v>玉名女子</v>
      </c>
      <c r="F2" s="74" t="str">
        <f>IF(B5="","",B5)</f>
        <v>岡山商大附</v>
      </c>
      <c r="G2" s="74" t="str">
        <f>IF(B6="","",B6)</f>
        <v>川之石Ｂ</v>
      </c>
      <c r="H2" s="75" t="s">
        <v>8</v>
      </c>
      <c r="I2" s="76" t="s">
        <v>1</v>
      </c>
      <c r="J2" s="78" t="s">
        <v>0</v>
      </c>
      <c r="L2" s="77" t="s">
        <v>2</v>
      </c>
      <c r="M2" s="26" t="s">
        <v>3</v>
      </c>
      <c r="N2" s="26" t="s">
        <v>7</v>
      </c>
      <c r="O2" s="82" t="s">
        <v>6</v>
      </c>
      <c r="Q2" s="5"/>
    </row>
    <row r="3" spans="1:17" ht="30" customHeight="1">
      <c r="A3" s="67">
        <v>1</v>
      </c>
      <c r="B3" s="341" t="str">
        <f>IF('予選ﾘｰｸﾞ一覧'!E19="","",'予選ﾘｰｸﾞ一覧'!E19)</f>
        <v>昇陽</v>
      </c>
      <c r="C3" s="342"/>
      <c r="D3" s="94"/>
      <c r="E3" s="68" t="s">
        <v>125</v>
      </c>
      <c r="F3" s="68" t="s">
        <v>125</v>
      </c>
      <c r="G3" s="68" t="s">
        <v>125</v>
      </c>
      <c r="H3" s="102" t="str">
        <f>IF(SUM(L3:O3)=0,"/",L3+N3&amp;"/"&amp;M3+O3)</f>
        <v>/</v>
      </c>
      <c r="I3" s="69">
        <f>IF(SUM(L3:O3)=0,"",L3*2+M3+N3*2)</f>
      </c>
      <c r="J3" s="73">
        <f>IF(SUM(L3:O3)=0,"",RANK(I3,$I$3:$I$6,0))</f>
      </c>
      <c r="K3" s="7"/>
      <c r="L3" s="70">
        <f>IF(LEFT(D3,1)&gt;RIGHT(D3,1),1,0)+IF(LEFT(E3,1)&gt;RIGHT(E3,1),1,0)+IF(LEFT(F3,1)&gt;RIGHT(F3,1),1,0)+IF(LEFT(G3,1)&gt;RIGHT(G3,1),1,0)</f>
        <v>0</v>
      </c>
      <c r="M3" s="71">
        <f>IF(LEFT(D3,1)&lt;RIGHT(D3,1),1,0)+IF(LEFT(E3,1)&lt;RIGHT(E3,1),1,0)+IF(LEFT(F3,1)&lt;RIGHT(F3,1),1,0)+IF(LEFT(G3,1)&lt;RIGHT(G3,1),1,0)</f>
        <v>0</v>
      </c>
      <c r="N3" s="72">
        <f>IF(LEFT(G3,1)="W",1,0)+IF(LEFT(F3,1)="W",1,0)+IF(LEFT(E3,1)="W",1,0)+IF(LEFT(D3,1)="W",1,0)</f>
        <v>0</v>
      </c>
      <c r="O3" s="83">
        <f>IF(LEFT(G3,1)="L",1,0)+IF(LEFT(F3,1)="L",1,0)+IF(LEFT(E3,1)="L",1,0)+IF(LEFT(D3,1)="L",1,0)</f>
        <v>0</v>
      </c>
      <c r="P3" s="130">
        <f>J3</f>
      </c>
      <c r="Q3" s="2" t="str">
        <f>B3</f>
        <v>昇陽</v>
      </c>
    </row>
    <row r="4" spans="1:17" s="7" customFormat="1" ht="30" customHeight="1">
      <c r="A4" s="3">
        <v>2</v>
      </c>
      <c r="B4" s="335" t="str">
        <f>IF('予選ﾘｰｸﾞ一覧'!E21="","",'予選ﾘｰｸﾞ一覧'!E21)</f>
        <v>玉名女子</v>
      </c>
      <c r="C4" s="336"/>
      <c r="D4" s="95" t="str">
        <f>IF(LEFT(E3,1)="W","L W/O",IF(LEFT(E3,1)="L","W W/O",IF(E3="-","-",RIGHT(E3,1)&amp;"-"&amp;LEFT(E3,1))))</f>
        <v>-</v>
      </c>
      <c r="E4" s="10"/>
      <c r="F4" s="9" t="s">
        <v>125</v>
      </c>
      <c r="G4" s="9" t="s">
        <v>125</v>
      </c>
      <c r="H4" s="103" t="str">
        <f>IF(SUM(L4:O4)=0,"/",L4+N4&amp;"/"&amp;M4+O4)</f>
        <v>/</v>
      </c>
      <c r="I4" s="12">
        <f>IF(SUM(L4:O4)=0,"",L4*2+M4+N4*2)</f>
      </c>
      <c r="J4" s="13">
        <f>IF(SUM(L4:O4)=0,"",RANK(I4,$I$3:$I$6,0))</f>
      </c>
      <c r="K4" s="2"/>
      <c r="L4" s="70">
        <f>IF(LEFT(D4,1)&gt;RIGHT(D4,1),1,0)+IF(LEFT(E4,1)&gt;RIGHT(E4,1),1,0)+IF(LEFT(F4,1)&gt;RIGHT(F4,1),1,0)+IF(LEFT(G4,1)&gt;RIGHT(G4,1),1,0)</f>
        <v>0</v>
      </c>
      <c r="M4" s="71">
        <f>IF(LEFT(D4,1)&lt;RIGHT(D4,1),1,0)+IF(LEFT(E4,1)&lt;RIGHT(E4,1),1,0)+IF(LEFT(F4,1)&lt;RIGHT(F4,1),1,0)+IF(LEFT(G4,1)&lt;RIGHT(G4,1),1,0)</f>
        <v>0</v>
      </c>
      <c r="N4" s="72">
        <f>IF(LEFT(G4,1)="W",1,0)+IF(LEFT(F4,1)="W",1,0)+IF(LEFT(E4,1)="W",1,0)+IF(LEFT(D4,1)="W",1,0)</f>
        <v>0</v>
      </c>
      <c r="O4" s="83">
        <f>IF(LEFT(G4,1)="L",1,0)+IF(LEFT(F4,1)="L",1,0)+IF(LEFT(E4,1)="L",1,0)+IF(LEFT(D4,1)="L",1,0)</f>
        <v>0</v>
      </c>
      <c r="P4" s="130">
        <f>J4</f>
      </c>
      <c r="Q4" s="2" t="str">
        <f>B4</f>
        <v>玉名女子</v>
      </c>
    </row>
    <row r="5" spans="1:17" ht="30" customHeight="1">
      <c r="A5" s="3">
        <v>3</v>
      </c>
      <c r="B5" s="335" t="str">
        <f>IF('予選ﾘｰｸﾞ一覧'!E23="","",'予選ﾘｰｸﾞ一覧'!E23)</f>
        <v>岡山商大附</v>
      </c>
      <c r="C5" s="336"/>
      <c r="D5" s="95" t="str">
        <f>IF(LEFT(F3,1)="W","L W/O",IF(LEFT(F3,1)="L","W W/O",IF(F3="-","-",RIGHT(F3,1)&amp;"-"&amp;LEFT(F3,1))))</f>
        <v>-</v>
      </c>
      <c r="E5" s="96" t="str">
        <f>IF(LEFT(F4,1)="W","L W/O",IF(LEFT(F4,1)="L","W W/O",IF(F4="-","-",RIGHT(F4,1)&amp;"-"&amp;LEFT(F4,1))))</f>
        <v>-</v>
      </c>
      <c r="F5" s="10"/>
      <c r="G5" s="9" t="s">
        <v>125</v>
      </c>
      <c r="H5" s="104" t="str">
        <f>IF(SUM(L5:O5)=0,"/",L5+N5&amp;"/"&amp;M5+O5)</f>
        <v>/</v>
      </c>
      <c r="I5" s="169">
        <f>IF(SUM(L5:O5)=0,"",L5*2+M5+N5*2)</f>
      </c>
      <c r="J5" s="170">
        <f>IF(SUM(L5:O5)=0,"",RANK(I5,$I$3:$I$6,0))</f>
      </c>
      <c r="L5" s="70">
        <f>IF(LEFT(D5,1)&gt;RIGHT(D5,1),1,0)+IF(LEFT(E5,1)&gt;RIGHT(E5,1),1,0)+IF(LEFT(F5,1)&gt;RIGHT(F5,1),1,0)+IF(LEFT(G5,1)&gt;RIGHT(G5,1),1,0)</f>
        <v>0</v>
      </c>
      <c r="M5" s="71">
        <f>IF(LEFT(D5,1)&lt;RIGHT(D5,1),1,0)+IF(LEFT(E5,1)&lt;RIGHT(E5,1),1,0)+IF(LEFT(F5,1)&lt;RIGHT(F5,1),1,0)+IF(LEFT(G5,1)&lt;RIGHT(G5,1),1,0)</f>
        <v>0</v>
      </c>
      <c r="N5" s="72">
        <f>IF(LEFT(G5,1)="W",1,0)+IF(LEFT(F5,1)="W",1,0)+IF(LEFT(E5,1)="W",1,0)+IF(LEFT(D5,1)="W",1,0)</f>
        <v>0</v>
      </c>
      <c r="O5" s="83">
        <f>IF(LEFT(G5,1)="L",1,0)+IF(LEFT(F5,1)="L",1,0)+IF(LEFT(E5,1)="L",1,0)+IF(LEFT(D5,1)="L",1,0)</f>
        <v>0</v>
      </c>
      <c r="P5" s="130">
        <f>J5</f>
      </c>
      <c r="Q5" s="2" t="str">
        <f>B5</f>
        <v>岡山商大附</v>
      </c>
    </row>
    <row r="6" spans="1:17" ht="30" customHeight="1" thickBot="1">
      <c r="A6" s="4">
        <v>4</v>
      </c>
      <c r="B6" s="337" t="str">
        <f>IF('予選ﾘｰｸﾞ一覧'!E25="","",'予選ﾘｰｸﾞ一覧'!E25)</f>
        <v>川之石Ｂ</v>
      </c>
      <c r="C6" s="338"/>
      <c r="D6" s="97" t="str">
        <f>IF(LEFT(G3,1)="W","L W/O",IF(LEFT(G3,1)="L","W W/O",IF(G3="-","-",RIGHT(G3,1)&amp;"-"&amp;LEFT(G3,1))))</f>
        <v>-</v>
      </c>
      <c r="E6" s="98" t="str">
        <f>IF(LEFT(G4,1)="W","L W/O",IF(LEFT(G4,1)="L","W W/O",IF(G4="-","-",RIGHT(G4,1)&amp;"-"&amp;LEFT(G4,1))))</f>
        <v>-</v>
      </c>
      <c r="F6" s="98" t="str">
        <f>IF(LEFT(G5,1)="W","L W/O",IF(LEFT(G5,1)="L","W W/O",IF(G5="-","-",RIGHT(G5,1)&amp;"-"&amp;LEFT(G5,1))))</f>
        <v>-</v>
      </c>
      <c r="G6" s="11"/>
      <c r="H6" s="105" t="str">
        <f>IF(SUM(L6:O6)=0,"/",L6+N6&amp;"/"&amp;M6+O6)</f>
        <v>/</v>
      </c>
      <c r="I6" s="173">
        <f>IF(SUM(L6:O6)=0,"",L6*2+M6+N6*2)</f>
      </c>
      <c r="J6" s="174">
        <f>IF(SUM(L6:O6)=0,"",RANK(I6,$I$3:$I$6,0))</f>
      </c>
      <c r="L6" s="70">
        <f>IF(LEFT(D6,1)&gt;RIGHT(D6,1),1,0)+IF(LEFT(E6,1)&gt;RIGHT(E6,1),1,0)+IF(LEFT(F6,1)&gt;RIGHT(F6,1),1,0)+IF(LEFT(G6,1)&gt;RIGHT(G6,1),1,0)</f>
        <v>0</v>
      </c>
      <c r="M6" s="71">
        <f>IF(LEFT(D6,1)&lt;RIGHT(D6,1),1,0)+IF(LEFT(E6,1)&lt;RIGHT(E6,1),1,0)+IF(LEFT(F6,1)&lt;RIGHT(F6,1),1,0)+IF(LEFT(G6,1)&lt;RIGHT(G6,1),1,0)</f>
        <v>0</v>
      </c>
      <c r="N6" s="72">
        <f>IF(LEFT(G6,1)="W",1,0)+IF(LEFT(F6,1)="W",1,0)+IF(LEFT(E6,1)="W",1,0)+IF(LEFT(D6,1)="W",1,0)</f>
        <v>0</v>
      </c>
      <c r="O6" s="83">
        <f>IF(LEFT(G6,1)="L",1,0)+IF(LEFT(F6,1)="L",1,0)+IF(LEFT(E6,1)="L",1,0)+IF(LEFT(D6,1)="L",1,0)</f>
        <v>0</v>
      </c>
      <c r="P6" s="130">
        <f>J6</f>
      </c>
      <c r="Q6" s="2" t="str">
        <f>B6</f>
        <v>川之石Ｂ</v>
      </c>
    </row>
    <row r="7" spans="2:16" s="22" customFormat="1" ht="30" customHeight="1">
      <c r="B7" s="27"/>
      <c r="C7" s="27"/>
      <c r="D7" s="28"/>
      <c r="E7" s="28"/>
      <c r="F7" s="28"/>
      <c r="G7" s="28"/>
      <c r="H7" s="28"/>
      <c r="I7" s="162"/>
      <c r="J7" s="162"/>
      <c r="K7" s="29"/>
      <c r="L7" s="30"/>
      <c r="M7" s="30"/>
      <c r="N7" s="30"/>
      <c r="O7" s="30"/>
      <c r="P7" s="5"/>
    </row>
    <row r="8" spans="2:16" s="22" customFormat="1" ht="30" customHeight="1" thickBot="1">
      <c r="B8" s="27"/>
      <c r="C8" s="27"/>
      <c r="D8" s="28"/>
      <c r="E8" s="28"/>
      <c r="F8" s="28"/>
      <c r="G8" s="28"/>
      <c r="H8" s="28"/>
      <c r="I8" s="29"/>
      <c r="J8" s="162"/>
      <c r="K8" s="29"/>
      <c r="L8" s="30"/>
      <c r="M8" s="163"/>
      <c r="N8" s="30"/>
      <c r="O8" s="30"/>
      <c r="P8" s="5"/>
    </row>
    <row r="9" spans="1:17" ht="30" customHeight="1" thickBot="1">
      <c r="A9" s="339" t="s">
        <v>196</v>
      </c>
      <c r="B9" s="340"/>
      <c r="C9" s="84" t="s">
        <v>190</v>
      </c>
      <c r="D9" s="79" t="str">
        <f>IF(B10="","",B10)</f>
        <v>城南</v>
      </c>
      <c r="E9" s="74" t="str">
        <f>IF(B11="","",B11)</f>
        <v>高松中央Ａ</v>
      </c>
      <c r="F9" s="74" t="str">
        <f>IF(B12="","",B12)</f>
        <v>柳井商工</v>
      </c>
      <c r="G9" s="74" t="str">
        <f>IF(B13="","",B13)</f>
        <v>香芝</v>
      </c>
      <c r="H9" s="75" t="s">
        <v>8</v>
      </c>
      <c r="I9" s="76" t="s">
        <v>1</v>
      </c>
      <c r="J9" s="78" t="s">
        <v>0</v>
      </c>
      <c r="L9" s="77" t="s">
        <v>2</v>
      </c>
      <c r="M9" s="26" t="s">
        <v>3</v>
      </c>
      <c r="N9" s="26" t="s">
        <v>7</v>
      </c>
      <c r="O9" s="82" t="s">
        <v>6</v>
      </c>
      <c r="Q9" s="5"/>
    </row>
    <row r="10" spans="1:17" ht="30" customHeight="1">
      <c r="A10" s="67">
        <v>1</v>
      </c>
      <c r="B10" s="341" t="str">
        <f>IF('予選ﾘｰｸﾞ一覧'!F19="","",'予選ﾘｰｸﾞ一覧'!F19)</f>
        <v>城南</v>
      </c>
      <c r="C10" s="342"/>
      <c r="D10" s="94"/>
      <c r="E10" s="68" t="s">
        <v>125</v>
      </c>
      <c r="F10" s="68" t="s">
        <v>125</v>
      </c>
      <c r="G10" s="68" t="s">
        <v>125</v>
      </c>
      <c r="H10" s="102" t="str">
        <f>IF(SUM(L10:O10)=0,"/",L10+N10&amp;"/"&amp;M10+O10)</f>
        <v>/</v>
      </c>
      <c r="I10" s="69">
        <f>IF(SUM(L10:O10)=0,"",L10*2+M10+N10*2)</f>
      </c>
      <c r="J10" s="73">
        <f>IF(SUM(L10:O10)=0,"",RANK(I10,$I$10:$I$13,0))</f>
      </c>
      <c r="K10" s="7"/>
      <c r="L10" s="70">
        <f>IF(LEFT(D10,1)&gt;RIGHT(D10,1),1,0)+IF(LEFT(E10,1)&gt;RIGHT(E10,1),1,0)+IF(LEFT(F10,1)&gt;RIGHT(F10,1),1,0)+IF(LEFT(G10,1)&gt;RIGHT(G10,1),1,0)</f>
        <v>0</v>
      </c>
      <c r="M10" s="71">
        <f>IF(LEFT(D10,1)&lt;RIGHT(D10,1),1,0)+IF(LEFT(E10,1)&lt;RIGHT(E10,1),1,0)+IF(LEFT(F10,1)&lt;RIGHT(F10,1),1,0)+IF(LEFT(G10,1)&lt;RIGHT(G10,1),1,0)</f>
        <v>0</v>
      </c>
      <c r="N10" s="72">
        <f>IF(LEFT(G10,1)="W",1,0)+IF(LEFT(F10,1)="W",1,0)+IF(LEFT(E10,1)="W",1,0)+IF(LEFT(D10,1)="W",1,0)</f>
        <v>0</v>
      </c>
      <c r="O10" s="83">
        <f>IF(LEFT(G10,1)="L",1,0)+IF(LEFT(F10,1)="L",1,0)+IF(LEFT(E10,1)="L",1,0)+IF(LEFT(D10,1)="L",1,0)</f>
        <v>0</v>
      </c>
      <c r="P10" s="130">
        <f>J10</f>
      </c>
      <c r="Q10" s="2" t="str">
        <f>B10</f>
        <v>城南</v>
      </c>
    </row>
    <row r="11" spans="1:17" s="7" customFormat="1" ht="30" customHeight="1">
      <c r="A11" s="3">
        <v>2</v>
      </c>
      <c r="B11" s="335" t="str">
        <f>IF('予選ﾘｰｸﾞ一覧'!F21="","",'予選ﾘｰｸﾞ一覧'!F21)</f>
        <v>高松中央Ａ</v>
      </c>
      <c r="C11" s="336"/>
      <c r="D11" s="95" t="str">
        <f>IF(LEFT(E10,1)="W","L W/O",IF(LEFT(E10,1)="L","W W/O",IF(E10="-","-",RIGHT(E10,1)&amp;"-"&amp;LEFT(E10,1))))</f>
        <v>-</v>
      </c>
      <c r="E11" s="10"/>
      <c r="F11" s="9" t="s">
        <v>125</v>
      </c>
      <c r="G11" s="9" t="s">
        <v>125</v>
      </c>
      <c r="H11" s="103" t="str">
        <f>IF(SUM(L11:O11)=0,"/",L11+N11&amp;"/"&amp;M11+O11)</f>
        <v>/</v>
      </c>
      <c r="I11" s="12">
        <f>IF(SUM(L11:O11)=0,"",L11*2+M11+N11*2)</f>
      </c>
      <c r="J11" s="13">
        <f>IF(SUM(L11:O11)=0,"",RANK(I11,$I$10:$I$13,0))</f>
      </c>
      <c r="K11" s="2"/>
      <c r="L11" s="70">
        <f>IF(LEFT(D11,1)&gt;RIGHT(D11,1),1,0)+IF(LEFT(E11,1)&gt;RIGHT(E11,1),1,0)+IF(LEFT(F11,1)&gt;RIGHT(F11,1),1,0)+IF(LEFT(G11,1)&gt;RIGHT(G11,1),1,0)</f>
        <v>0</v>
      </c>
      <c r="M11" s="71">
        <f>IF(LEFT(D11,1)&lt;RIGHT(D11,1),1,0)+IF(LEFT(E11,1)&lt;RIGHT(E11,1),1,0)+IF(LEFT(F11,1)&lt;RIGHT(F11,1),1,0)+IF(LEFT(G11,1)&lt;RIGHT(G11,1),1,0)</f>
        <v>0</v>
      </c>
      <c r="N11" s="72">
        <f>IF(LEFT(G11,1)="W",1,0)+IF(LEFT(F11,1)="W",1,0)+IF(LEFT(E11,1)="W",1,0)+IF(LEFT(D11,1)="W",1,0)</f>
        <v>0</v>
      </c>
      <c r="O11" s="83">
        <f>IF(LEFT(G11,1)="L",1,0)+IF(LEFT(F11,1)="L",1,0)+IF(LEFT(E11,1)="L",1,0)+IF(LEFT(D11,1)="L",1,0)</f>
        <v>0</v>
      </c>
      <c r="P11" s="130">
        <f>J11</f>
      </c>
      <c r="Q11" s="2" t="str">
        <f>B11</f>
        <v>高松中央Ａ</v>
      </c>
    </row>
    <row r="12" spans="1:17" ht="30" customHeight="1">
      <c r="A12" s="3">
        <v>3</v>
      </c>
      <c r="B12" s="335" t="str">
        <f>IF('予選ﾘｰｸﾞ一覧'!F23="","",'予選ﾘｰｸﾞ一覧'!F23)</f>
        <v>柳井商工</v>
      </c>
      <c r="C12" s="336"/>
      <c r="D12" s="95" t="str">
        <f>IF(LEFT(F10,1)="W","L W/O",IF(LEFT(F10,1)="L","W W/O",IF(F10="-","-",RIGHT(F10,1)&amp;"-"&amp;LEFT(F10,1))))</f>
        <v>-</v>
      </c>
      <c r="E12" s="96" t="str">
        <f>IF(LEFT(F11,1)="W","L W/O",IF(LEFT(F11,1)="L","W W/O",IF(F11="-","-",RIGHT(F11,1)&amp;"-"&amp;LEFT(F11,1))))</f>
        <v>-</v>
      </c>
      <c r="F12" s="10"/>
      <c r="G12" s="9" t="s">
        <v>125</v>
      </c>
      <c r="H12" s="104" t="str">
        <f>IF(SUM(L12:O12)=0,"/",L12+N12&amp;"/"&amp;M12+O12)</f>
        <v>/</v>
      </c>
      <c r="I12" s="169">
        <f>IF(SUM(L12:O12)=0,"",L12*2+M12+N12*2)</f>
      </c>
      <c r="J12" s="170">
        <f>IF(SUM(L12:O12)=0,"",RANK(I12,$I$10:$I$13,0))</f>
      </c>
      <c r="L12" s="70">
        <f>IF(LEFT(D12,1)&gt;RIGHT(D12,1),1,0)+IF(LEFT(E12,1)&gt;RIGHT(E12,1),1,0)+IF(LEFT(F12,1)&gt;RIGHT(F12,1),1,0)+IF(LEFT(G12,1)&gt;RIGHT(G12,1),1,0)</f>
        <v>0</v>
      </c>
      <c r="M12" s="71">
        <f>IF(LEFT(D12,1)&lt;RIGHT(D12,1),1,0)+IF(LEFT(E12,1)&lt;RIGHT(E12,1),1,0)+IF(LEFT(F12,1)&lt;RIGHT(F12,1),1,0)+IF(LEFT(G12,1)&lt;RIGHT(G12,1),1,0)</f>
        <v>0</v>
      </c>
      <c r="N12" s="72">
        <f>IF(LEFT(G12,1)="W",1,0)+IF(LEFT(F12,1)="W",1,0)+IF(LEFT(E12,1)="W",1,0)+IF(LEFT(D12,1)="W",1,0)</f>
        <v>0</v>
      </c>
      <c r="O12" s="83">
        <f>IF(LEFT(G12,1)="L",1,0)+IF(LEFT(F12,1)="L",1,0)+IF(LEFT(E12,1)="L",1,0)+IF(LEFT(D12,1)="L",1,0)</f>
        <v>0</v>
      </c>
      <c r="P12" s="130">
        <f>J12</f>
      </c>
      <c r="Q12" s="2" t="str">
        <f>B12</f>
        <v>柳井商工</v>
      </c>
    </row>
    <row r="13" spans="1:17" ht="30" customHeight="1" thickBot="1">
      <c r="A13" s="4">
        <v>4</v>
      </c>
      <c r="B13" s="337" t="str">
        <f>IF('予選ﾘｰｸﾞ一覧'!F25="","",'予選ﾘｰｸﾞ一覧'!F25)</f>
        <v>香芝</v>
      </c>
      <c r="C13" s="338"/>
      <c r="D13" s="97" t="str">
        <f>IF(LEFT(G10,1)="W","L W/O",IF(LEFT(G10,1)="L","W W/O",IF(G10="-","-",RIGHT(G10,1)&amp;"-"&amp;LEFT(G10,1))))</f>
        <v>-</v>
      </c>
      <c r="E13" s="98" t="str">
        <f>IF(LEFT(G11,1)="W","L W/O",IF(LEFT(G11,1)="L","W W/O",IF(G11="-","-",RIGHT(G11,1)&amp;"-"&amp;LEFT(G11,1))))</f>
        <v>-</v>
      </c>
      <c r="F13" s="98" t="str">
        <f>IF(LEFT(G12,1)="W","L W/O",IF(LEFT(G12,1)="L","W W/O",IF(G12="-","-",RIGHT(G12,1)&amp;"-"&amp;LEFT(G12,1))))</f>
        <v>-</v>
      </c>
      <c r="G13" s="11"/>
      <c r="H13" s="105" t="str">
        <f>IF(SUM(L13:O13)=0,"/",L13+N13&amp;"/"&amp;M13+O13)</f>
        <v>/</v>
      </c>
      <c r="I13" s="173">
        <f>IF(SUM(L13:O13)=0,"",L13*2+M13+N13*2)</f>
      </c>
      <c r="J13" s="174">
        <f>IF(SUM(L13:O13)=0,"",RANK(I13,$I$10:$I$13,0))</f>
      </c>
      <c r="L13" s="70">
        <f>IF(LEFT(D13,1)&gt;RIGHT(D13,1),1,0)+IF(LEFT(E13,1)&gt;RIGHT(E13,1),1,0)+IF(LEFT(F13,1)&gt;RIGHT(F13,1),1,0)+IF(LEFT(G13,1)&gt;RIGHT(G13,1),1,0)</f>
        <v>0</v>
      </c>
      <c r="M13" s="71">
        <f>IF(LEFT(D13,1)&lt;RIGHT(D13,1),1,0)+IF(LEFT(E13,1)&lt;RIGHT(E13,1),1,0)+IF(LEFT(F13,1)&lt;RIGHT(F13,1),1,0)+IF(LEFT(G13,1)&lt;RIGHT(G13,1),1,0)</f>
        <v>0</v>
      </c>
      <c r="N13" s="72">
        <f>IF(LEFT(G13,1)="W",1,0)+IF(LEFT(F13,1)="W",1,0)+IF(LEFT(E13,1)="W",1,0)+IF(LEFT(D13,1)="W",1,0)</f>
        <v>0</v>
      </c>
      <c r="O13" s="83">
        <f>IF(LEFT(G13,1)="L",1,0)+IF(LEFT(F13,1)="L",1,0)+IF(LEFT(E13,1)="L",1,0)+IF(LEFT(D13,1)="L",1,0)</f>
        <v>0</v>
      </c>
      <c r="P13" s="130">
        <f>J13</f>
      </c>
      <c r="Q13" s="2" t="str">
        <f>B13</f>
        <v>香芝</v>
      </c>
    </row>
    <row r="14" spans="1:16" ht="30" customHeight="1">
      <c r="A14" s="22"/>
      <c r="B14" s="27"/>
      <c r="C14" s="27"/>
      <c r="D14" s="28"/>
      <c r="E14" s="28"/>
      <c r="F14" s="28"/>
      <c r="G14" s="28"/>
      <c r="H14" s="28"/>
      <c r="I14" s="162"/>
      <c r="J14" s="162"/>
      <c r="K14" s="29"/>
      <c r="L14" s="30"/>
      <c r="M14" s="30"/>
      <c r="N14" s="30"/>
      <c r="O14" s="30"/>
      <c r="P14" s="5"/>
    </row>
    <row r="15" spans="1:17" ht="30" customHeight="1">
      <c r="A15" s="5"/>
      <c r="B15" s="27"/>
      <c r="C15" s="27"/>
      <c r="D15" s="28"/>
      <c r="E15" s="28"/>
      <c r="F15" s="28"/>
      <c r="G15" s="28"/>
      <c r="H15" s="28"/>
      <c r="I15" s="162"/>
      <c r="J15" s="162"/>
      <c r="K15" s="162"/>
      <c r="L15" s="163"/>
      <c r="M15" s="163"/>
      <c r="N15" s="163"/>
      <c r="O15" s="163"/>
      <c r="P15" s="5"/>
      <c r="Q15" s="5"/>
    </row>
    <row r="16" spans="1:17" ht="30" customHeight="1">
      <c r="A16" s="188"/>
      <c r="B16" s="188"/>
      <c r="C16" s="187"/>
      <c r="D16" s="134"/>
      <c r="E16" s="134"/>
      <c r="F16" s="134"/>
      <c r="G16" s="134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s="7" customFormat="1" ht="30" customHeight="1">
      <c r="A17" s="5"/>
      <c r="B17" s="189"/>
      <c r="C17" s="189"/>
      <c r="D17" s="28"/>
      <c r="E17" s="183"/>
      <c r="F17" s="183"/>
      <c r="G17" s="183"/>
      <c r="H17" s="162"/>
      <c r="I17" s="162"/>
      <c r="J17" s="162"/>
      <c r="K17" s="5"/>
      <c r="L17" s="163"/>
      <c r="M17" s="163"/>
      <c r="N17" s="163"/>
      <c r="O17" s="163"/>
      <c r="P17" s="184"/>
      <c r="Q17" s="5"/>
    </row>
    <row r="18" spans="1:17" ht="30" customHeight="1">
      <c r="A18" s="5"/>
      <c r="B18" s="189"/>
      <c r="C18" s="189"/>
      <c r="D18" s="28"/>
      <c r="E18" s="28"/>
      <c r="F18" s="183"/>
      <c r="G18" s="183"/>
      <c r="H18" s="185"/>
      <c r="I18" s="162"/>
      <c r="J18" s="162"/>
      <c r="K18" s="5"/>
      <c r="L18" s="163"/>
      <c r="M18" s="163"/>
      <c r="N18" s="163"/>
      <c r="O18" s="163"/>
      <c r="P18" s="184"/>
      <c r="Q18" s="5"/>
    </row>
    <row r="19" spans="1:17" ht="30" customHeight="1">
      <c r="A19" s="5"/>
      <c r="B19" s="189"/>
      <c r="C19" s="189"/>
      <c r="D19" s="28"/>
      <c r="E19" s="28"/>
      <c r="F19" s="28"/>
      <c r="G19" s="183"/>
      <c r="H19" s="186"/>
      <c r="I19" s="162"/>
      <c r="J19" s="162"/>
      <c r="K19" s="5"/>
      <c r="L19" s="163"/>
      <c r="M19" s="163"/>
      <c r="N19" s="163"/>
      <c r="O19" s="163"/>
      <c r="P19" s="184"/>
      <c r="Q19" s="5"/>
    </row>
    <row r="20" spans="1:17" ht="30" customHeight="1">
      <c r="A20" s="5"/>
      <c r="B20" s="189"/>
      <c r="C20" s="189"/>
      <c r="D20" s="28"/>
      <c r="E20" s="28"/>
      <c r="F20" s="28"/>
      <c r="G20" s="28"/>
      <c r="H20" s="186"/>
      <c r="I20" s="162"/>
      <c r="J20" s="162"/>
      <c r="K20" s="5"/>
      <c r="L20" s="163"/>
      <c r="M20" s="163"/>
      <c r="N20" s="163"/>
      <c r="O20" s="163"/>
      <c r="P20" s="184"/>
      <c r="Q20" s="5"/>
    </row>
    <row r="21" spans="1:16" ht="30" customHeight="1" thickBot="1">
      <c r="A21" s="22"/>
      <c r="B21" s="27"/>
      <c r="C21" s="27"/>
      <c r="D21" s="28"/>
      <c r="E21" s="28"/>
      <c r="F21" s="28"/>
      <c r="G21" s="28"/>
      <c r="H21" s="28"/>
      <c r="I21" s="162"/>
      <c r="J21" s="162"/>
      <c r="K21" s="29"/>
      <c r="L21" s="30"/>
      <c r="M21" s="30"/>
      <c r="N21" s="30"/>
      <c r="O21" s="30"/>
      <c r="P21" s="5"/>
    </row>
    <row r="22" spans="1:16" ht="30" customHeight="1">
      <c r="A22" s="364"/>
      <c r="B22" s="365"/>
      <c r="C22" s="289" t="s">
        <v>38</v>
      </c>
      <c r="D22" s="290"/>
      <c r="E22" s="290"/>
      <c r="F22" s="290"/>
      <c r="G22" s="290"/>
      <c r="H22" s="190"/>
      <c r="I22" s="132"/>
      <c r="J22" s="132"/>
      <c r="K22" s="7"/>
      <c r="L22" s="7"/>
      <c r="M22" s="7"/>
      <c r="N22" s="7"/>
      <c r="O22" s="7"/>
      <c r="P22" s="7"/>
    </row>
    <row r="23" spans="1:16" ht="30" customHeight="1" thickBot="1">
      <c r="A23" s="366"/>
      <c r="B23" s="367"/>
      <c r="C23" s="222" t="s">
        <v>58</v>
      </c>
      <c r="D23" s="223" t="s">
        <v>59</v>
      </c>
      <c r="E23" s="223" t="s">
        <v>60</v>
      </c>
      <c r="F23" s="223" t="s">
        <v>61</v>
      </c>
      <c r="G23" s="224" t="s">
        <v>62</v>
      </c>
      <c r="H23" s="191"/>
      <c r="I23" s="133"/>
      <c r="J23" s="133"/>
      <c r="K23" s="7"/>
      <c r="L23" s="7"/>
      <c r="M23" s="7"/>
      <c r="N23" s="7"/>
      <c r="O23" s="7"/>
      <c r="P23" s="7"/>
    </row>
    <row r="24" spans="1:16" ht="30" customHeight="1">
      <c r="A24" s="368">
        <v>1</v>
      </c>
      <c r="B24" s="369"/>
      <c r="C24" s="106" t="e">
        <f>VLOOKUP($A24,'男ABC'!$P$3:$Q$7,2,FALSE)</f>
        <v>#N/A</v>
      </c>
      <c r="D24" s="106" t="e">
        <f>VLOOKUP(A24,'男ABC'!$P$10:$Q$14,2,FALSE)</f>
        <v>#N/A</v>
      </c>
      <c r="E24" s="106" t="e">
        <f>VLOOKUP(A24,'男ABC'!$P$17:$Q$21,2,FALSE)</f>
        <v>#N/A</v>
      </c>
      <c r="F24" s="106" t="e">
        <f>VLOOKUP(A24,$P$3:$Q$7,2,FALSE)</f>
        <v>#N/A</v>
      </c>
      <c r="G24" s="113" t="e">
        <f>VLOOKUP(A24,$P$10:$Q$14,2,FALSE)</f>
        <v>#N/A</v>
      </c>
      <c r="H24" s="192"/>
      <c r="I24" s="134"/>
      <c r="J24" s="134"/>
      <c r="K24" s="7"/>
      <c r="L24" s="7"/>
      <c r="M24" s="7"/>
      <c r="N24" s="7"/>
      <c r="O24" s="7"/>
      <c r="P24" s="7"/>
    </row>
    <row r="25" spans="1:16" ht="30" customHeight="1">
      <c r="A25" s="359">
        <v>2</v>
      </c>
      <c r="B25" s="363"/>
      <c r="C25" s="109" t="e">
        <f>VLOOKUP($A25,'男ABC'!$P$3:$Q$7,2,FALSE)</f>
        <v>#N/A</v>
      </c>
      <c r="D25" s="109" t="e">
        <f>VLOOKUP(A25,'男ABC'!$P$10:$Q$14,2,FALSE)</f>
        <v>#N/A</v>
      </c>
      <c r="E25" s="109" t="e">
        <f>VLOOKUP(A25,'男ABC'!$P$17:$Q$21,2,FALSE)</f>
        <v>#N/A</v>
      </c>
      <c r="F25" s="109" t="e">
        <f>VLOOKUP(A25,$P$3:$Q$7,2,FALSE)</f>
        <v>#N/A</v>
      </c>
      <c r="G25" s="117" t="e">
        <f>VLOOKUP(A25,$P$10:$Q$14,2,FALSE)</f>
        <v>#N/A</v>
      </c>
      <c r="H25" s="192"/>
      <c r="I25" s="141"/>
      <c r="J25" s="142"/>
      <c r="K25" s="156"/>
      <c r="L25" s="156"/>
      <c r="M25" s="156"/>
      <c r="N25" s="156"/>
      <c r="O25" s="156"/>
      <c r="P25" s="156"/>
    </row>
    <row r="26" spans="1:16" ht="30" customHeight="1">
      <c r="A26" s="359">
        <v>3</v>
      </c>
      <c r="B26" s="363"/>
      <c r="C26" s="109" t="e">
        <f>VLOOKUP($A26,'男ABC'!$P$3:$Q$7,2,FALSE)</f>
        <v>#N/A</v>
      </c>
      <c r="D26" s="109" t="e">
        <f>VLOOKUP(A26,'男ABC'!$P$10:$Q$14,2,FALSE)</f>
        <v>#N/A</v>
      </c>
      <c r="E26" s="109" t="e">
        <f>VLOOKUP(A26,'男ABC'!$P$17:$Q$21,2,FALSE)</f>
        <v>#N/A</v>
      </c>
      <c r="F26" s="109" t="e">
        <f>VLOOKUP(A26,$P$3:$Q$7,2,FALSE)</f>
        <v>#N/A</v>
      </c>
      <c r="G26" s="117" t="e">
        <f>VLOOKUP(A26,$P$10:$Q$14,2,FALSE)</f>
        <v>#N/A</v>
      </c>
      <c r="H26" s="192"/>
      <c r="I26" s="134"/>
      <c r="J26" s="134"/>
      <c r="K26" s="7"/>
      <c r="L26" s="7"/>
      <c r="M26" s="7"/>
      <c r="N26" s="7"/>
      <c r="O26" s="7"/>
      <c r="P26" s="7"/>
    </row>
    <row r="27" spans="1:10" ht="30" customHeight="1" thickBot="1">
      <c r="A27" s="359">
        <v>4</v>
      </c>
      <c r="B27" s="360"/>
      <c r="C27" s="109" t="e">
        <f>VLOOKUP($A27,'男ABC'!$P$3:$Q$7,2,FALSE)</f>
        <v>#N/A</v>
      </c>
      <c r="D27" s="109" t="e">
        <f>VLOOKUP(A27,'男ABC'!$P$10:$Q$14,2,FALSE)</f>
        <v>#N/A</v>
      </c>
      <c r="E27" s="109" t="e">
        <f>VLOOKUP(A27,'男ABC'!$P$17:$Q$21,2,FALSE)</f>
        <v>#N/A</v>
      </c>
      <c r="F27" s="203" t="e">
        <f>VLOOKUP(A27,$P$3:$Q$7,2,FALSE)</f>
        <v>#N/A</v>
      </c>
      <c r="G27" s="117" t="e">
        <f>VLOOKUP(A27,$P$10:$Q$14,2,FALSE)</f>
        <v>#N/A</v>
      </c>
      <c r="H27" s="192"/>
      <c r="I27" s="134"/>
      <c r="J27" s="134"/>
    </row>
    <row r="28" spans="1:10" ht="30" customHeight="1" thickBot="1">
      <c r="A28" s="361">
        <v>5</v>
      </c>
      <c r="B28" s="362"/>
      <c r="C28" s="112" t="e">
        <f>VLOOKUP($A28,'男ABC'!$P$3:$Q$7,2,FALSE)</f>
        <v>#N/A</v>
      </c>
      <c r="D28" s="112" t="e">
        <f>VLOOKUP(A28,'男ABC'!$P$10:$Q$14,2,FALSE)</f>
        <v>#N/A</v>
      </c>
      <c r="E28" s="131" t="e">
        <f>VLOOKUP(A28,'男ABC'!$P$17:$Q$21,2,FALSE)</f>
        <v>#N/A</v>
      </c>
      <c r="F28" s="135"/>
      <c r="G28" s="194"/>
      <c r="H28" s="134"/>
      <c r="I28" s="134"/>
      <c r="J28" s="134"/>
    </row>
    <row r="29" ht="25.5" customHeight="1">
      <c r="H29" s="5"/>
    </row>
  </sheetData>
  <sheetProtection/>
  <mergeCells count="19">
    <mergeCell ref="A22:B23"/>
    <mergeCell ref="B11:C11"/>
    <mergeCell ref="A27:B27"/>
    <mergeCell ref="A28:B28"/>
    <mergeCell ref="B12:C12"/>
    <mergeCell ref="B13:C13"/>
    <mergeCell ref="A25:B25"/>
    <mergeCell ref="A26:B26"/>
    <mergeCell ref="A24:B24"/>
    <mergeCell ref="C22:G22"/>
    <mergeCell ref="A1:B1"/>
    <mergeCell ref="C1:D1"/>
    <mergeCell ref="A9:B9"/>
    <mergeCell ref="B10:C10"/>
    <mergeCell ref="B5:C5"/>
    <mergeCell ref="A2:B2"/>
    <mergeCell ref="B3:C3"/>
    <mergeCell ref="B4:C4"/>
    <mergeCell ref="B6:C6"/>
  </mergeCells>
  <conditionalFormatting sqref="C24:I28">
    <cfRule type="expression" priority="1" dxfId="0" stopIfTrue="1">
      <formula>ISERROR(C24)=TRUE</formula>
    </cfRule>
  </conditionalFormatting>
  <dataValidations count="1">
    <dataValidation allowBlank="1" showInputMessage="1" showErrorMessage="1" imeMode="off" sqref="E17:G17 F18:G18 G19 G12 E10:G10 F11:G11 G5 E3:G3 F4:G4"/>
  </dataValidations>
  <printOptions/>
  <pageMargins left="0.4724409448818898" right="0.3937007874015748" top="0.3937007874015748" bottom="0.7874015748031497" header="0.5118110236220472" footer="0.3937007874015748"/>
  <pageSetup fitToHeight="1" fitToWidth="1" horizontalDpi="300" verticalDpi="300" orientation="portrait" paperSize="9" scale="99" r:id="rId1"/>
  <headerFooter alignWithMargins="0">
    <oddFooter>&amp;C&amp;"ＭＳ 明朝,標準"－11－</oddFooter>
  </headerFooter>
  <colBreaks count="1" manualBreakCount="1">
    <brk id="16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Q29"/>
  <sheetViews>
    <sheetView tabSelected="1" view="pageBreakPreview" zoomScaleSheetLayoutView="100" workbookViewId="0" topLeftCell="A19">
      <selection activeCell="A1" sqref="A1:L18"/>
    </sheetView>
  </sheetViews>
  <sheetFormatPr defaultColWidth="9.00390625" defaultRowHeight="25.5" customHeight="1"/>
  <cols>
    <col min="1" max="2" width="4.625" style="2" customWidth="1"/>
    <col min="3" max="3" width="10.625" style="2" customWidth="1"/>
    <col min="4" max="8" width="10.75390625" style="2" customWidth="1"/>
    <col min="9" max="11" width="5.375" style="2" customWidth="1"/>
    <col min="12" max="13" width="7.00390625" style="2" hidden="1" customWidth="1"/>
    <col min="14" max="15" width="7.125" style="2" hidden="1" customWidth="1"/>
    <col min="16" max="16" width="5.375" style="2" customWidth="1"/>
    <col min="17" max="16384" width="9.00390625" style="2" customWidth="1"/>
  </cols>
  <sheetData>
    <row r="1" spans="1:16" s="1" customFormat="1" ht="30" customHeight="1" thickBot="1">
      <c r="A1" s="345" t="s">
        <v>5</v>
      </c>
      <c r="B1" s="345"/>
      <c r="C1" s="345" t="s">
        <v>9</v>
      </c>
      <c r="D1" s="345"/>
      <c r="E1" s="128" t="s">
        <v>167</v>
      </c>
      <c r="F1" s="127" t="s">
        <v>63</v>
      </c>
      <c r="G1" s="129"/>
      <c r="H1" s="25"/>
      <c r="I1" s="25"/>
      <c r="J1" s="25"/>
      <c r="K1" s="25"/>
      <c r="L1" s="2"/>
      <c r="M1" s="2"/>
      <c r="N1" s="2"/>
      <c r="O1" s="2"/>
      <c r="P1" s="2"/>
    </row>
    <row r="2" spans="1:16" ht="30" customHeight="1" thickBot="1">
      <c r="A2" s="339" t="s">
        <v>197</v>
      </c>
      <c r="B2" s="340"/>
      <c r="C2" s="84" t="s">
        <v>220</v>
      </c>
      <c r="D2" s="99" t="str">
        <f>IF(B3="","",B3)</f>
        <v>徳島市立</v>
      </c>
      <c r="E2" s="100" t="str">
        <f>IF(B4="","",B4)</f>
        <v>常翔学園</v>
      </c>
      <c r="F2" s="100" t="str">
        <f>IF(B5="","",B5)</f>
        <v>金光学園</v>
      </c>
      <c r="G2" s="100" t="str">
        <f>IF(B6="","",B6)</f>
        <v>一条</v>
      </c>
      <c r="H2" s="101" t="str">
        <f>IF(B7="","",B7)</f>
        <v>小倉西Ｂ</v>
      </c>
      <c r="I2" s="351" t="s">
        <v>8</v>
      </c>
      <c r="J2" s="352"/>
      <c r="K2" s="76" t="s">
        <v>1</v>
      </c>
      <c r="L2" s="77" t="s">
        <v>2</v>
      </c>
      <c r="M2" s="26" t="s">
        <v>3</v>
      </c>
      <c r="N2" s="26" t="s">
        <v>7</v>
      </c>
      <c r="O2" s="26" t="s">
        <v>6</v>
      </c>
      <c r="P2" s="78" t="s">
        <v>0</v>
      </c>
    </row>
    <row r="3" spans="1:17" ht="30" customHeight="1">
      <c r="A3" s="67">
        <v>1</v>
      </c>
      <c r="B3" s="341" t="str">
        <f>IF('予選ﾘｰｸﾞ一覧'!G19="","",'予選ﾘｰｸﾞ一覧'!G19)</f>
        <v>徳島市立</v>
      </c>
      <c r="C3" s="342"/>
      <c r="D3" s="94"/>
      <c r="E3" s="68" t="s">
        <v>125</v>
      </c>
      <c r="F3" s="68" t="s">
        <v>126</v>
      </c>
      <c r="G3" s="68" t="s">
        <v>126</v>
      </c>
      <c r="H3" s="68" t="s">
        <v>126</v>
      </c>
      <c r="I3" s="355" t="str">
        <f>IF(SUM(L3:O3)=0,"/",L3+N3&amp;"/"&amp;M3+O3)</f>
        <v>/</v>
      </c>
      <c r="J3" s="354"/>
      <c r="K3" s="69">
        <f>IF(SUM(L3:O3)=0,"",L3*2+M3+N3*2)</f>
      </c>
      <c r="L3" s="70">
        <f>IF(LEFT(D3,1)&gt;RIGHT(D3,1),1,0)+IF(LEFT(E3,1)&gt;RIGHT(E3,1),1,0)+IF(LEFT(F3,1)&gt;RIGHT(F3,1),1,0)+IF(LEFT(G3,1)&gt;RIGHT(G3,1),1,0)+IF(LEFT(H3,1)&gt;RIGHT(H3,1),1,0)</f>
        <v>0</v>
      </c>
      <c r="M3" s="71">
        <f>IF(LEFT(D3,1)&lt;RIGHT(D3,1),1,0)+IF(LEFT(E3,1)&lt;RIGHT(E3,1),1,0)+IF(LEFT(F3,1)&lt;RIGHT(F3,1),1,0)+IF(LEFT(G3,1)&lt;RIGHT(G3,1),1,0)+IF(LEFT(H3,1)&lt;RIGHT(H3,1),1,0)</f>
        <v>0</v>
      </c>
      <c r="N3" s="72">
        <f>IF(LEFT(H3,1)="W",1,0)+IF(LEFT(G3,1)="W",1,0)+IF(LEFT(F3,1)="W",1,0)+IF(LEFT(E3,1)="W",1,0)+IF(LEFT(D3,1)="W",1,0)</f>
        <v>0</v>
      </c>
      <c r="O3" s="72">
        <f>IF(LEFT(H3,1)="L",1,0)+IF(LEFT(G3,1)="L",1,0)+IF(LEFT(F3,1)="L",1,0)+IF(LEFT(E3,1)="L",1,0)+IF(LEFT(D3,1)="L",1,0)</f>
        <v>0</v>
      </c>
      <c r="P3" s="73">
        <f>IF(SUM(L3:O3)=0,"",RANK(K3,K3:O7,0))</f>
      </c>
      <c r="Q3" s="2" t="str">
        <f>B3</f>
        <v>徳島市立</v>
      </c>
    </row>
    <row r="4" spans="1:17" s="7" customFormat="1" ht="30" customHeight="1">
      <c r="A4" s="3">
        <v>2</v>
      </c>
      <c r="B4" s="335" t="str">
        <f>IF('予選ﾘｰｸﾞ一覧'!G21="","",'予選ﾘｰｸﾞ一覧'!G21)</f>
        <v>常翔学園</v>
      </c>
      <c r="C4" s="336"/>
      <c r="D4" s="95" t="str">
        <f>IF(LEFT(E3,1)="W","L W/O",IF(LEFT(E3,1)="L","W W/O",IF(E3="-","-",RIGHT(E3,1)&amp;"-"&amp;LEFT(E3,1))))</f>
        <v>-</v>
      </c>
      <c r="E4" s="10"/>
      <c r="F4" s="9" t="s">
        <v>127</v>
      </c>
      <c r="G4" s="9" t="s">
        <v>126</v>
      </c>
      <c r="H4" s="9" t="s">
        <v>126</v>
      </c>
      <c r="I4" s="347" t="str">
        <f>IF(SUM(L4:O4)=0,"/",L4+N4&amp;"/"&amp;M4+O4)</f>
        <v>/</v>
      </c>
      <c r="J4" s="348"/>
      <c r="K4" s="12">
        <f>IF(SUM(L4:O4)=0,"",L4*2+M4+N4*2)</f>
      </c>
      <c r="L4" s="16">
        <f>IF(LEFT(D4,1)&gt;RIGHT(D4,1),1,0)+IF(LEFT(E4,1)&gt;RIGHT(E4,1),1,0)+IF(LEFT(F4,1)&gt;RIGHT(F4,1),1,0)+IF(LEFT(G4,1)&gt;RIGHT(G4,1),1,0)+IF(LEFT(H4,1)&gt;RIGHT(H4,1),1,0)</f>
        <v>0</v>
      </c>
      <c r="M4" s="17">
        <f>IF(LEFT(D4,1)&lt;RIGHT(D4,1),1,0)+IF(LEFT(E4,1)&lt;RIGHT(E4,1),1,0)+IF(LEFT(F4,1)&lt;RIGHT(F4,1),1,0)+IF(LEFT(G4,1)&lt;RIGHT(G4,1),1,0)+IF(LEFT(H4,1)&lt;RIGHT(H4,1),1,0)</f>
        <v>0</v>
      </c>
      <c r="N4" s="18">
        <f>IF(LEFT(H4,1)="W",1,0)+IF(LEFT(G4,1)="W",1,0)+IF(LEFT(F4,1)="W",1,0)+IF(LEFT(E4,1)="W",1,0)+IF(LEFT(D4,1)="W",1,0)</f>
        <v>0</v>
      </c>
      <c r="O4" s="18">
        <f>IF(LEFT(H4,1)="L",1,0)+IF(LEFT(G4,1)="L",1,0)+IF(LEFT(F4,1)="L",1,0)+IF(LEFT(E4,1)="L",1,0)+IF(LEFT(D4,1)="L",1,0)</f>
        <v>0</v>
      </c>
      <c r="P4" s="13">
        <f>IF(SUM(L4:O4)=0,"",RANK(K4,K3:K7,0))</f>
      </c>
      <c r="Q4" s="2" t="str">
        <f>B4</f>
        <v>常翔学園</v>
      </c>
    </row>
    <row r="5" spans="1:17" ht="30" customHeight="1">
      <c r="A5" s="3">
        <v>3</v>
      </c>
      <c r="B5" s="335" t="str">
        <f>IF('予選ﾘｰｸﾞ一覧'!G23="","",'予選ﾘｰｸﾞ一覧'!G23)</f>
        <v>金光学園</v>
      </c>
      <c r="C5" s="346"/>
      <c r="D5" s="95" t="str">
        <f>IF(LEFT(F3,1)="W","L W/O",IF(LEFT(F3,1)="L","W W/O",IF(F3="-","-",RIGHT(F3,1)&amp;"-"&amp;LEFT(F3,1))))</f>
        <v>-</v>
      </c>
      <c r="E5" s="96" t="str">
        <f>IF(LEFT(F4,1)="W","L W/O",IF(LEFT(F4,1)="L","W W/O",IF(F4="-","-",RIGHT(F4,1)&amp;"-"&amp;LEFT(F4,1))))</f>
        <v>-</v>
      </c>
      <c r="F5" s="10"/>
      <c r="G5" s="9" t="s">
        <v>126</v>
      </c>
      <c r="H5" s="9" t="s">
        <v>126</v>
      </c>
      <c r="I5" s="347" t="str">
        <f>IF(SUM(L5:O5)=0,"/",L5+N5&amp;"/"&amp;M5+O5)</f>
        <v>/</v>
      </c>
      <c r="J5" s="348"/>
      <c r="K5" s="12">
        <f>IF(SUM(L5:O5)=0,"",L5*2+M5+N5*2)</f>
      </c>
      <c r="L5" s="16">
        <f>IF(LEFT(D5,1)&gt;RIGHT(D5,1),1,0)+IF(LEFT(E5,1)&gt;RIGHT(E5,1),1,0)+IF(LEFT(F5,1)&gt;RIGHT(F5,1),1,0)+IF(LEFT(G5,1)&gt;RIGHT(G5,1),1,0)+IF(LEFT(H5,1)&gt;RIGHT(H5,1),1,0)</f>
        <v>0</v>
      </c>
      <c r="M5" s="17">
        <f>IF(LEFT(D5,1)&lt;RIGHT(D5,1),1,0)+IF(LEFT(E5,1)&lt;RIGHT(E5,1),1,0)+IF(LEFT(F5,1)&lt;RIGHT(F5,1),1,0)+IF(LEFT(G5,1)&lt;RIGHT(G5,1),1,0)+IF(LEFT(H5,1)&lt;RIGHT(H5,1),1,0)</f>
        <v>0</v>
      </c>
      <c r="N5" s="18">
        <f>IF(LEFT(H5,1)="W",1,0)+IF(LEFT(G5,1)="W",1,0)+IF(LEFT(F5,1)="W",1,0)+IF(LEFT(E5,1)="W",1,0)+IF(LEFT(D5,1)="W",1,0)</f>
        <v>0</v>
      </c>
      <c r="O5" s="18">
        <f>IF(LEFT(H5,1)="L",1,0)+IF(LEFT(G5,1)="L",1,0)+IF(LEFT(F5,1)="L",1,0)+IF(LEFT(E5,1)="L",1,0)+IF(LEFT(D5,1)="L",1,0)</f>
        <v>0</v>
      </c>
      <c r="P5" s="13">
        <f>IF(SUM(L5:O5)=0,"",RANK(K5,K3:K7,0))</f>
      </c>
      <c r="Q5" s="2" t="str">
        <f>B5</f>
        <v>金光学園</v>
      </c>
    </row>
    <row r="6" spans="1:17" ht="30" customHeight="1">
      <c r="A6" s="3">
        <v>4</v>
      </c>
      <c r="B6" s="335" t="str">
        <f>IF('予選ﾘｰｸﾞ一覧'!G25="","",'予選ﾘｰｸﾞ一覧'!G25)</f>
        <v>一条</v>
      </c>
      <c r="C6" s="346"/>
      <c r="D6" s="95" t="str">
        <f>IF(LEFT(G3,1)="W","L W/O",IF(LEFT(G3,1)="L","W W/O",IF(G3="-","-",RIGHT(G3,1)&amp;"-"&amp;LEFT(G3,1))))</f>
        <v>-</v>
      </c>
      <c r="E6" s="96" t="str">
        <f>IF(LEFT(G4,1)="W","L W/O",IF(LEFT(G4,1)="L","W W/O",IF(G4="-","-",RIGHT(G4,1)&amp;"-"&amp;LEFT(G4,1))))</f>
        <v>-</v>
      </c>
      <c r="F6" s="96" t="str">
        <f>IF(LEFT(G5,1)="W","L W/O",IF(LEFT(G5,1)="L","W W/O",IF(G5="-","-",RIGHT(G5,1)&amp;"-"&amp;LEFT(G5,1))))</f>
        <v>-</v>
      </c>
      <c r="G6" s="10"/>
      <c r="H6" s="9" t="s">
        <v>126</v>
      </c>
      <c r="I6" s="347" t="str">
        <f>IF(SUM(L6:O6)=0,"/",L6+N6&amp;"/"&amp;M6+O6)</f>
        <v>/</v>
      </c>
      <c r="J6" s="348"/>
      <c r="K6" s="12">
        <f>IF(SUM(L6:O6)=0,"",L6*2+M6+N6*2)</f>
      </c>
      <c r="L6" s="263">
        <f>IF(LEFT(D6,1)&gt;RIGHT(D6,1),1,0)+IF(LEFT(E6,1)&gt;RIGHT(E6,1),1,0)+IF(LEFT(F6,1)&gt;RIGHT(F6,1),1,0)+IF(LEFT(G6,1)&gt;RIGHT(G6,1),1,0)+IF(LEFT(H6,1)&gt;RIGHT(H6,1),1,0)</f>
        <v>0</v>
      </c>
      <c r="M6" s="261">
        <f>IF(LEFT(D6,1)&lt;RIGHT(D6,1),1,0)+IF(LEFT(E6,1)&lt;RIGHT(E6,1),1,0)+IF(LEFT(F6,1)&lt;RIGHT(F6,1),1,0)+IF(LEFT(G6,1)&lt;RIGHT(G6,1),1,0)+IF(LEFT(H6,1)&lt;RIGHT(H6,1),1,0)</f>
        <v>0</v>
      </c>
      <c r="N6" s="262">
        <f>IF(LEFT(H6,1)="W",1,0)+IF(LEFT(G6,1)="W",1,0)+IF(LEFT(F6,1)="W",1,0)+IF(LEFT(E6,1)="W",1,0)+IF(LEFT(D6,1)="W",1,0)</f>
        <v>0</v>
      </c>
      <c r="O6" s="262">
        <f>IF(LEFT(H6,1)="L",1,0)+IF(LEFT(G6,1)="L",1,0)+IF(LEFT(F6,1)="L",1,0)+IF(LEFT(E6,1)="L",1,0)+IF(LEFT(D6,1)="L",1,0)</f>
        <v>0</v>
      </c>
      <c r="P6" s="13">
        <f>IF(SUM(L6:O6)=0,"",RANK(K6,K3:K7,0))</f>
      </c>
      <c r="Q6" s="2" t="str">
        <f>B6</f>
        <v>一条</v>
      </c>
    </row>
    <row r="7" spans="1:17" ht="30" customHeight="1" thickBot="1">
      <c r="A7" s="4">
        <v>5</v>
      </c>
      <c r="B7" s="337" t="str">
        <f>IF('予選ﾘｰｸﾞ一覧'!G27="","",'予選ﾘｰｸﾞ一覧'!G27)</f>
        <v>小倉西Ｂ</v>
      </c>
      <c r="C7" s="338"/>
      <c r="D7" s="97" t="str">
        <f>IF(LEFT(H3,1)="W","L W/O",IF(LEFT(H3,1)="L","W W/O",IF(H3="-","-",RIGHT(H3,1)&amp;"-"&amp;LEFT(H3,1))))</f>
        <v>-</v>
      </c>
      <c r="E7" s="98" t="str">
        <f>IF(LEFT(H4,1)="W","L W/O",IF(LEFT(H4,1)="L","W W/O",IF(H4="-","-",RIGHT(H4,1)&amp;"-"&amp;LEFT(H4,1))))</f>
        <v>-</v>
      </c>
      <c r="F7" s="98" t="str">
        <f>IF(LEFT(H5,1)="W","L W/O",IF(LEFT(H5,1)="L","W W/O",IF(H5="-","-",RIGHT(H5,1)&amp;"-"&amp;LEFT(H5,1))))</f>
        <v>-</v>
      </c>
      <c r="G7" s="98" t="str">
        <f>IF(LEFT(H6,1)="W","L W/O",IF(LEFT(H6,1)="L","W W/O",IF(H6="-","-",RIGHT(H6,1)&amp;"-"&amp;LEFT(H6,1))))</f>
        <v>-</v>
      </c>
      <c r="H7" s="11"/>
      <c r="I7" s="349" t="str">
        <f>IF(SUM(L7:O7)=0,"/",L7+N7&amp;"/"&amp;M7+O7)</f>
        <v>/</v>
      </c>
      <c r="J7" s="350"/>
      <c r="K7" s="14">
        <f>IF(SUM(L7:O7)=0,"",L7*2+M7+N7*2)</f>
      </c>
      <c r="L7" s="264">
        <f>IF(LEFT(D7,1)&gt;RIGHT(D7,1),1,0)+IF(LEFT(E7,1)&gt;RIGHT(E7,1),1,0)+IF(LEFT(F7,1)&gt;RIGHT(F7,1),1,0)+IF(LEFT(G7,1)&gt;RIGHT(G7,1),1,0)+IF(LEFT(H7,1)&gt;RIGHT(H7,1),1,0)</f>
        <v>0</v>
      </c>
      <c r="M7" s="257">
        <f>IF(LEFT(D7,1)&lt;RIGHT(D7,1),1,0)+IF(LEFT(E7,1)&lt;RIGHT(E7,1),1,0)+IF(LEFT(F7,1)&lt;RIGHT(F7,1),1,0)+IF(LEFT(G7,1)&lt;RIGHT(G7,1),1,0)+IF(LEFT(H7,1)&lt;RIGHT(H7,1),1,0)</f>
        <v>0</v>
      </c>
      <c r="N7" s="258">
        <f>IF(LEFT(H7,1)="W",1,0)+IF(LEFT(G7,1)="W",1,0)+IF(LEFT(F7,1)="W",1,0)+IF(LEFT(E7,1)="W",1,0)+IF(LEFT(D7,1)="W",1,0)</f>
        <v>0</v>
      </c>
      <c r="O7" s="258">
        <f>IF(LEFT(H7,1)="L",1,0)+IF(LEFT(G7,1)="L",1,0)+IF(LEFT(F7,1)="L",1,0)+IF(LEFT(E7,1)="L",1,0)+IF(LEFT(D7,1)="L",1,0)</f>
        <v>0</v>
      </c>
      <c r="P7" s="15">
        <f>IF(SUM(L7:O7)=0,"",RANK(K7,K3:K7,0))</f>
      </c>
      <c r="Q7" s="2" t="str">
        <f>B7</f>
        <v>小倉西Ｂ</v>
      </c>
    </row>
    <row r="8" spans="1:16" ht="30" customHeight="1" thickBot="1">
      <c r="A8" s="33"/>
      <c r="B8" s="34"/>
      <c r="C8" s="34"/>
      <c r="D8" s="35"/>
      <c r="E8" s="35"/>
      <c r="F8" s="35"/>
      <c r="G8" s="35"/>
      <c r="H8" s="35"/>
      <c r="I8" s="36"/>
      <c r="J8" s="172"/>
      <c r="K8" s="36"/>
      <c r="L8" s="259"/>
      <c r="M8" s="259"/>
      <c r="N8" s="259"/>
      <c r="O8" s="259"/>
      <c r="P8" s="8"/>
    </row>
    <row r="9" spans="1:17" ht="30" customHeight="1" thickBot="1">
      <c r="A9" s="339" t="s">
        <v>198</v>
      </c>
      <c r="B9" s="340"/>
      <c r="C9" s="84" t="s">
        <v>191</v>
      </c>
      <c r="D9" s="99" t="str">
        <f>IF(B10="","",B10)</f>
        <v>佐賀商</v>
      </c>
      <c r="E9" s="100" t="str">
        <f>IF(B11="","",B11)</f>
        <v>美作Ａ</v>
      </c>
      <c r="F9" s="100" t="str">
        <f>IF(B12="","",B12)</f>
        <v>呉青山</v>
      </c>
      <c r="G9" s="100" t="str">
        <f>IF(B13="","",B13)</f>
        <v>奈良朱雀</v>
      </c>
      <c r="H9" s="101" t="str">
        <f>IF(B14="","",B14)</f>
        <v>高松中央Ｂ</v>
      </c>
      <c r="I9" s="351" t="s">
        <v>8</v>
      </c>
      <c r="J9" s="352"/>
      <c r="K9" s="76" t="s">
        <v>1</v>
      </c>
      <c r="L9" s="265" t="s">
        <v>2</v>
      </c>
      <c r="M9" s="260" t="s">
        <v>3</v>
      </c>
      <c r="N9" s="260" t="s">
        <v>7</v>
      </c>
      <c r="O9" s="260" t="s">
        <v>6</v>
      </c>
      <c r="P9" s="78" t="s">
        <v>0</v>
      </c>
      <c r="Q9" s="7"/>
    </row>
    <row r="10" spans="1:17" ht="30" customHeight="1">
      <c r="A10" s="67">
        <v>1</v>
      </c>
      <c r="B10" s="341" t="str">
        <f>IF('予選ﾘｰｸﾞ一覧'!H19="","",'予選ﾘｰｸﾞ一覧'!H19)</f>
        <v>佐賀商</v>
      </c>
      <c r="C10" s="342"/>
      <c r="D10" s="94"/>
      <c r="E10" s="68" t="s">
        <v>128</v>
      </c>
      <c r="F10" s="68" t="s">
        <v>128</v>
      </c>
      <c r="G10" s="68" t="s">
        <v>128</v>
      </c>
      <c r="H10" s="68" t="s">
        <v>128</v>
      </c>
      <c r="I10" s="353" t="str">
        <f>IF(SUM(L10:O10)=0,"/",L10+N10&amp;"/"&amp;M10+O10)</f>
        <v>/</v>
      </c>
      <c r="J10" s="354"/>
      <c r="K10" s="164">
        <f>IF(SUM(L10:O10)=0,"",L10*2+M10+N10*2)</f>
      </c>
      <c r="L10" s="165">
        <f>IF(LEFT(D10,1)&gt;RIGHT(D10,1),1,0)+IF(LEFT(E10,1)&gt;RIGHT(E10,1),1,0)+IF(LEFT(F10,1)&gt;RIGHT(F10,1),1,0)+IF(LEFT(G10,1)&gt;RIGHT(G10,1),1,0)+IF(LEFT(H10,1)&gt;RIGHT(H10,1),1,0)</f>
        <v>0</v>
      </c>
      <c r="M10" s="166">
        <f>IF(LEFT(D10,1)&lt;RIGHT(D10,1),1,0)+IF(LEFT(E10,1)&lt;RIGHT(E10,1),1,0)+IF(LEFT(F10,1)&lt;RIGHT(F10,1),1,0)+IF(LEFT(G10,1)&lt;RIGHT(G10,1),1,0)+IF(LEFT(H10,1)&lt;RIGHT(H10,1),1,0)</f>
        <v>0</v>
      </c>
      <c r="N10" s="167">
        <f>IF(LEFT(H10,1)="W",1,0)+IF(LEFT(G10,1)="W",1,0)+IF(LEFT(F10,1)="W",1,0)+IF(LEFT(E10,1)="W",1,0)+IF(LEFT(D10,1)="W",1,0)</f>
        <v>0</v>
      </c>
      <c r="O10" s="167">
        <f>IF(LEFT(H10,1)="L",1,0)+IF(LEFT(G10,1)="L",1,0)+IF(LEFT(F10,1)="L",1,0)+IF(LEFT(E10,1)="L",1,0)+IF(LEFT(D10,1)="L",1,0)</f>
        <v>0</v>
      </c>
      <c r="P10" s="168">
        <f>IF(SUM(L10:O10)=0,"",RANK(K10,$K$10:$K$14,0))</f>
      </c>
      <c r="Q10" s="7" t="str">
        <f>B10</f>
        <v>佐賀商</v>
      </c>
    </row>
    <row r="11" spans="1:17" s="7" customFormat="1" ht="30" customHeight="1">
      <c r="A11" s="3">
        <v>2</v>
      </c>
      <c r="B11" s="335" t="str">
        <f>IF('予選ﾘｰｸﾞ一覧'!H21="","",'予選ﾘｰｸﾞ一覧'!H21)</f>
        <v>美作Ａ</v>
      </c>
      <c r="C11" s="336"/>
      <c r="D11" s="95" t="str">
        <f>IF(LEFT(E10,1)="W","L W/O",IF(LEFT(E10,1)="L","W W/O",IF(E10="-","-",RIGHT(E10,1)&amp;"-"&amp;LEFT(E10,1))))</f>
        <v>-</v>
      </c>
      <c r="E11" s="10"/>
      <c r="F11" s="9" t="s">
        <v>129</v>
      </c>
      <c r="G11" s="9" t="s">
        <v>129</v>
      </c>
      <c r="H11" s="9" t="s">
        <v>129</v>
      </c>
      <c r="I11" s="343" t="str">
        <f>IF(SUM(L11:O11)=0,"/",L11+N11&amp;"/"&amp;M11+O11)</f>
        <v>/</v>
      </c>
      <c r="J11" s="344"/>
      <c r="K11" s="169">
        <f>IF(SUM(L11:O11)=0,"",L11*2+M11+N11*2)</f>
      </c>
      <c r="L11" s="263">
        <f>IF(LEFT(D11,1)&gt;RIGHT(D11,1),1,0)+IF(LEFT(E11,1)&gt;RIGHT(E11,1),1,0)+IF(LEFT(F11,1)&gt;RIGHT(F11,1),1,0)+IF(LEFT(G11,1)&gt;RIGHT(G11,1),1,0)+IF(LEFT(H11,1)&gt;RIGHT(H11,1),1,0)</f>
        <v>0</v>
      </c>
      <c r="M11" s="261">
        <f>IF(LEFT(D11,1)&lt;RIGHT(D11,1),1,0)+IF(LEFT(E11,1)&lt;RIGHT(E11,1),1,0)+IF(LEFT(F11,1)&lt;RIGHT(F11,1),1,0)+IF(LEFT(G11,1)&lt;RIGHT(G11,1),1,0)+IF(LEFT(H11,1)&lt;RIGHT(H11,1),1,0)</f>
        <v>0</v>
      </c>
      <c r="N11" s="262">
        <f>IF(LEFT(H11,1)="W",1,0)+IF(LEFT(G11,1)="W",1,0)+IF(LEFT(F11,1)="W",1,0)+IF(LEFT(E11,1)="W",1,0)+IF(LEFT(D11,1)="W",1,0)</f>
        <v>0</v>
      </c>
      <c r="O11" s="262">
        <f>IF(LEFT(H11,1)="L",1,0)+IF(LEFT(G11,1)="L",1,0)+IF(LEFT(F11,1)="L",1,0)+IF(LEFT(E11,1)="L",1,0)+IF(LEFT(D11,1)="L",1,0)</f>
        <v>0</v>
      </c>
      <c r="P11" s="13">
        <f>IF(SUM(L11:O11)=0,"",RANK(K11,$K$10:$K$14,0))</f>
      </c>
      <c r="Q11" s="2" t="str">
        <f>B11</f>
        <v>美作Ａ</v>
      </c>
    </row>
    <row r="12" spans="1:17" ht="30" customHeight="1">
      <c r="A12" s="3">
        <v>3</v>
      </c>
      <c r="B12" s="335" t="str">
        <f>IF('予選ﾘｰｸﾞ一覧'!H23="","",'予選ﾘｰｸﾞ一覧'!H23)</f>
        <v>呉青山</v>
      </c>
      <c r="C12" s="336"/>
      <c r="D12" s="95" t="str">
        <f>IF(LEFT(F10,1)="W","L W/O",IF(LEFT(F10,1)="L","W W/O",IF(F10="-","-",RIGHT(F10,1)&amp;"-"&amp;LEFT(F10,1))))</f>
        <v>-</v>
      </c>
      <c r="E12" s="96" t="str">
        <f>IF(LEFT(F11,1)="W","L W/O",IF(LEFT(F11,1)="L","W W/O",IF(F11="-","-",RIGHT(F11,1)&amp;"-"&amp;LEFT(F11,1))))</f>
        <v>-</v>
      </c>
      <c r="F12" s="10"/>
      <c r="G12" s="9" t="s">
        <v>129</v>
      </c>
      <c r="H12" s="9" t="s">
        <v>129</v>
      </c>
      <c r="I12" s="343" t="str">
        <f>IF(SUM(L12:O12)=0,"/",L12+N12&amp;"/"&amp;M12+O12)</f>
        <v>/</v>
      </c>
      <c r="J12" s="344"/>
      <c r="K12" s="169">
        <f>IF(SUM(L12:O12)=0,"",L12*2+M12+N12*2)</f>
      </c>
      <c r="L12" s="263">
        <f>IF(LEFT(D12,1)&gt;RIGHT(D12,1),1,0)+IF(LEFT(E12,1)&gt;RIGHT(E12,1),1,0)+IF(LEFT(F12,1)&gt;RIGHT(F12,1),1,0)+IF(LEFT(G12,1)&gt;RIGHT(G12,1),1,0)+IF(LEFT(H12,1)&gt;RIGHT(H12,1),1,0)</f>
        <v>0</v>
      </c>
      <c r="M12" s="261">
        <f>IF(LEFT(D12,1)&lt;RIGHT(D12,1),1,0)+IF(LEFT(E12,1)&lt;RIGHT(E12,1),1,0)+IF(LEFT(F12,1)&lt;RIGHT(F12,1),1,0)+IF(LEFT(G12,1)&lt;RIGHT(G12,1),1,0)+IF(LEFT(H12,1)&lt;RIGHT(H12,1),1,0)</f>
        <v>0</v>
      </c>
      <c r="N12" s="262">
        <f>IF(LEFT(H12,1)="W",1,0)+IF(LEFT(G12,1)="W",1,0)+IF(LEFT(F12,1)="W",1,0)+IF(LEFT(E12,1)="W",1,0)+IF(LEFT(D12,1)="W",1,0)</f>
        <v>0</v>
      </c>
      <c r="O12" s="262">
        <f>IF(LEFT(H12,1)="L",1,0)+IF(LEFT(G12,1)="L",1,0)+IF(LEFT(F12,1)="L",1,0)+IF(LEFT(E12,1)="L",1,0)+IF(LEFT(D12,1)="L",1,0)</f>
        <v>0</v>
      </c>
      <c r="P12" s="13">
        <f>IF(SUM(L12:O12)=0,"",RANK(K12,$K$10:$K$14,0))</f>
      </c>
      <c r="Q12" s="2" t="str">
        <f>B12</f>
        <v>呉青山</v>
      </c>
    </row>
    <row r="13" spans="1:17" ht="30" customHeight="1">
      <c r="A13" s="3">
        <v>4</v>
      </c>
      <c r="B13" s="335" t="str">
        <f>IF('予選ﾘｰｸﾞ一覧'!H25="","",'予選ﾘｰｸﾞ一覧'!H25)</f>
        <v>奈良朱雀</v>
      </c>
      <c r="C13" s="336"/>
      <c r="D13" s="95" t="str">
        <f>IF(LEFT(G10,1)="W","L W/O",IF(LEFT(G10,1)="L","W W/O",IF(G10="-","-",RIGHT(G10,1)&amp;"-"&amp;LEFT(G10,1))))</f>
        <v>-</v>
      </c>
      <c r="E13" s="96" t="str">
        <f>IF(LEFT(G11,1)="W","L W/O",IF(LEFT(G11,1)="L","W W/O",IF(G11="-","-",RIGHT(G11,1)&amp;"-"&amp;LEFT(G11,1))))</f>
        <v>-</v>
      </c>
      <c r="F13" s="96" t="str">
        <f>IF(LEFT(G12,1)="W","L W/O",IF(LEFT(G12,1)="L","W W/O",IF(G12="-","-",RIGHT(G12,1)&amp;"-"&amp;LEFT(G12,1))))</f>
        <v>-</v>
      </c>
      <c r="G13" s="10"/>
      <c r="H13" s="9" t="s">
        <v>129</v>
      </c>
      <c r="I13" s="347" t="str">
        <f>IF(SUM(L13:O13)=0,"/",L13+N13&amp;"/"&amp;M13+O13)</f>
        <v>/</v>
      </c>
      <c r="J13" s="348"/>
      <c r="K13" s="12">
        <f>IF(SUM(L13:O13)=0,"",L13*2+M13+N13*2)</f>
      </c>
      <c r="L13" s="263">
        <f>IF(LEFT(D13,1)&gt;RIGHT(D13,1),1,0)+IF(LEFT(E13,1)&gt;RIGHT(E13,1),1,0)+IF(LEFT(F13,1)&gt;RIGHT(F13,1),1,0)+IF(LEFT(G13,1)&gt;RIGHT(G13,1),1,0)+IF(LEFT(H13,1)&gt;RIGHT(H13,1),1,0)</f>
        <v>0</v>
      </c>
      <c r="M13" s="261">
        <f>IF(LEFT(D13,1)&lt;RIGHT(D13,1),1,0)+IF(LEFT(E13,1)&lt;RIGHT(E13,1),1,0)+IF(LEFT(F13,1)&lt;RIGHT(F13,1),1,0)+IF(LEFT(G13,1)&lt;RIGHT(G13,1),1,0)+IF(LEFT(H13,1)&lt;RIGHT(H13,1),1,0)</f>
        <v>0</v>
      </c>
      <c r="N13" s="262">
        <f>IF(LEFT(H13,1)="W",1,0)+IF(LEFT(G13,1)="W",1,0)+IF(LEFT(F13,1)="W",1,0)+IF(LEFT(E13,1)="W",1,0)+IF(LEFT(D13,1)="W",1,0)</f>
        <v>0</v>
      </c>
      <c r="O13" s="262">
        <f>IF(LEFT(H13,1)="L",1,0)+IF(LEFT(G13,1)="L",1,0)+IF(LEFT(F13,1)="L",1,0)+IF(LEFT(E13,1)="L",1,0)+IF(LEFT(D13,1)="L",1,0)</f>
        <v>0</v>
      </c>
      <c r="P13" s="13">
        <f>IF(SUM(L13:O13)=0,"",RANK(K13,$K$10:$K$14,0))</f>
      </c>
      <c r="Q13" s="2" t="str">
        <f>B13</f>
        <v>奈良朱雀</v>
      </c>
    </row>
    <row r="14" spans="1:17" ht="30" customHeight="1" thickBot="1">
      <c r="A14" s="4">
        <v>5</v>
      </c>
      <c r="B14" s="337" t="str">
        <f>IF('予選ﾘｰｸﾞ一覧'!H27="","",'予選ﾘｰｸﾞ一覧'!H27)</f>
        <v>高松中央Ｂ</v>
      </c>
      <c r="C14" s="338"/>
      <c r="D14" s="97" t="str">
        <f>IF(LEFT(H10,1)="W","L W/O",IF(LEFT(H10,1)="L","W W/O",IF(H10="-","-",RIGHT(H10,1)&amp;"-"&amp;LEFT(H10,1))))</f>
        <v>-</v>
      </c>
      <c r="E14" s="98" t="str">
        <f>IF(LEFT(H11,1)="W","L W/O",IF(LEFT(H11,1)="L","W W/O",IF(H11="-","-",RIGHT(H11,1)&amp;"-"&amp;LEFT(H11,1))))</f>
        <v>-</v>
      </c>
      <c r="F14" s="98" t="str">
        <f>IF(LEFT(H12,1)="W","L W/O",IF(LEFT(H12,1)="L","W W/O",IF(H12="-","-",RIGHT(H12,1)&amp;"-"&amp;LEFT(H12,1))))</f>
        <v>-</v>
      </c>
      <c r="G14" s="98" t="str">
        <f>IF(LEFT(H13,1)="W","L W/O",IF(LEFT(H13,1)="L","W W/O",IF(H13="-","-",RIGHT(H13,1)&amp;"-"&amp;LEFT(H13,1))))</f>
        <v>-</v>
      </c>
      <c r="H14" s="11"/>
      <c r="I14" s="349" t="str">
        <f>IF(SUM(L14:O14)=0,"/",L14+N14&amp;"/"&amp;M14+O14)</f>
        <v>/</v>
      </c>
      <c r="J14" s="356"/>
      <c r="K14" s="14">
        <f>IF(SUM(L14:O14)=0,"",L14*2+M14+N14*2)</f>
      </c>
      <c r="L14" s="264">
        <f>IF(LEFT(D14,1)&gt;RIGHT(D14,1),1,0)+IF(LEFT(E14,1)&gt;RIGHT(E14,1),1,0)+IF(LEFT(F14,1)&gt;RIGHT(F14,1),1,0)+IF(LEFT(G14,1)&gt;RIGHT(G14,1),1,0)+IF(LEFT(H14,1)&gt;RIGHT(H14,1),1,0)</f>
        <v>0</v>
      </c>
      <c r="M14" s="257">
        <f>IF(LEFT(D14,1)&lt;RIGHT(D14,1),1,0)+IF(LEFT(E14,1)&lt;RIGHT(E14,1),1,0)+IF(LEFT(F14,1)&lt;RIGHT(F14,1),1,0)+IF(LEFT(G14,1)&lt;RIGHT(G14,1),1,0)+IF(LEFT(H14,1)&lt;RIGHT(H14,1),1,0)</f>
        <v>0</v>
      </c>
      <c r="N14" s="258">
        <f>IF(LEFT(H14,1)="W",1,0)+IF(LEFT(G14,1)="W",1,0)+IF(LEFT(F14,1)="W",1,0)+IF(LEFT(E14,1)="W",1,0)+IF(LEFT(D14,1)="W",1,0)</f>
        <v>0</v>
      </c>
      <c r="O14" s="258">
        <f>IF(LEFT(H14,1)="L",1,0)+IF(LEFT(G14,1)="L",1,0)+IF(LEFT(F14,1)="L",1,0)+IF(LEFT(E14,1)="L",1,0)+IF(LEFT(D14,1)="L",1,0)</f>
        <v>0</v>
      </c>
      <c r="P14" s="15">
        <f>IF(SUM(L14:O14)=0,"",RANK(K14,$K$10:$K$14,0))</f>
      </c>
      <c r="Q14" s="2" t="str">
        <f>B14</f>
        <v>高松中央Ｂ</v>
      </c>
    </row>
    <row r="15" spans="1:16" ht="30" customHeight="1" thickBot="1">
      <c r="A15" s="22"/>
      <c r="B15" s="27"/>
      <c r="C15" s="27"/>
      <c r="D15" s="28"/>
      <c r="E15" s="28"/>
      <c r="F15" s="28"/>
      <c r="G15" s="28"/>
      <c r="H15" s="28"/>
      <c r="I15" s="29"/>
      <c r="J15" s="29"/>
      <c r="K15" s="29"/>
      <c r="L15" s="163"/>
      <c r="M15" s="163"/>
      <c r="N15" s="163"/>
      <c r="O15" s="163"/>
      <c r="P15" s="8"/>
    </row>
    <row r="16" spans="1:16" ht="30" customHeight="1" thickBot="1">
      <c r="A16" s="339" t="s">
        <v>199</v>
      </c>
      <c r="B16" s="340"/>
      <c r="C16" s="84" t="s">
        <v>192</v>
      </c>
      <c r="D16" s="99" t="str">
        <f>IF(B17="","",B17)</f>
        <v>高松商業Ａ</v>
      </c>
      <c r="E16" s="100" t="str">
        <f>IF(B18="","",B18)</f>
        <v>鳥取西Ａ</v>
      </c>
      <c r="F16" s="100" t="str">
        <f>IF(B19="","",B19)</f>
        <v>平城</v>
      </c>
      <c r="G16" s="100" t="str">
        <f>IF(B20="","",B20)</f>
        <v>岡山東商Ｂ</v>
      </c>
      <c r="H16" s="101" t="str">
        <f>IF(B21="","",B21)</f>
        <v>合同</v>
      </c>
      <c r="I16" s="351" t="s">
        <v>8</v>
      </c>
      <c r="J16" s="352"/>
      <c r="K16" s="76" t="s">
        <v>1</v>
      </c>
      <c r="L16" s="77" t="s">
        <v>2</v>
      </c>
      <c r="M16" s="26" t="s">
        <v>3</v>
      </c>
      <c r="N16" s="26" t="s">
        <v>7</v>
      </c>
      <c r="O16" s="26" t="s">
        <v>6</v>
      </c>
      <c r="P16" s="78" t="s">
        <v>0</v>
      </c>
    </row>
    <row r="17" spans="1:17" ht="30" customHeight="1">
      <c r="A17" s="67">
        <v>1</v>
      </c>
      <c r="B17" s="341" t="str">
        <f>IF('予選ﾘｰｸﾞ一覧'!I19="","",'予選ﾘｰｸﾞ一覧'!I19)</f>
        <v>高松商業Ａ</v>
      </c>
      <c r="C17" s="342"/>
      <c r="D17" s="94"/>
      <c r="E17" s="68" t="s">
        <v>128</v>
      </c>
      <c r="F17" s="68" t="s">
        <v>128</v>
      </c>
      <c r="G17" s="68" t="s">
        <v>128</v>
      </c>
      <c r="H17" s="68" t="s">
        <v>128</v>
      </c>
      <c r="I17" s="355" t="str">
        <f>IF(SUM(L17:O17)=0,"/",L17+N17&amp;"/"&amp;M17+O17)</f>
        <v>/</v>
      </c>
      <c r="J17" s="354"/>
      <c r="K17" s="69">
        <f>IF(SUM(L17:O17)=0,"",L17*2+M17+N17*2)</f>
      </c>
      <c r="L17" s="70">
        <f>IF(LEFT(D17,1)&gt;RIGHT(D17,1),1,0)+IF(LEFT(E17,1)&gt;RIGHT(E17,1),1,0)+IF(LEFT(F17,1)&gt;RIGHT(F17,1),1,0)+IF(LEFT(G17,1)&gt;RIGHT(G17,1),1,0)+IF(LEFT(H17,1)&gt;RIGHT(H17,1),1,0)</f>
        <v>0</v>
      </c>
      <c r="M17" s="71">
        <f>IF(LEFT(D17,1)&lt;RIGHT(D17,1),1,0)+IF(LEFT(E17,1)&lt;RIGHT(E17,1),1,0)+IF(LEFT(F17,1)&lt;RIGHT(F17,1),1,0)+IF(LEFT(G17,1)&lt;RIGHT(G17,1),1,0)+IF(LEFT(H17,1)&lt;RIGHT(H17,1),1,0)</f>
        <v>0</v>
      </c>
      <c r="N17" s="72">
        <f>IF(LEFT(H17,1)="W",1,0)+IF(LEFT(G17,1)="W",1,0)+IF(LEFT(F17,1)="W",1,0)+IF(LEFT(E17,1)="W",1,0)+IF(LEFT(D17,1)="W",1,0)</f>
        <v>0</v>
      </c>
      <c r="O17" s="72">
        <f>IF(LEFT(H17,1)="L",1,0)+IF(LEFT(G17,1)="L",1,0)+IF(LEFT(F17,1)="L",1,0)+IF(LEFT(E17,1)="L",1,0)+IF(LEFT(D17,1)="L",1,0)</f>
        <v>0</v>
      </c>
      <c r="P17" s="73">
        <f>IF(SUM(L17:O17)=0,"",RANK(K17,K17:K21,0))</f>
      </c>
      <c r="Q17" s="2" t="str">
        <f>B17</f>
        <v>高松商業Ａ</v>
      </c>
    </row>
    <row r="18" spans="1:17" ht="30" customHeight="1">
      <c r="A18" s="3">
        <v>2</v>
      </c>
      <c r="B18" s="335" t="str">
        <f>IF('予選ﾘｰｸﾞ一覧'!I21="","",'予選ﾘｰｸﾞ一覧'!I21)</f>
        <v>鳥取西Ａ</v>
      </c>
      <c r="C18" s="336"/>
      <c r="D18" s="95" t="str">
        <f>IF(LEFT(E17,1)="W","L W/O",IF(LEFT(E17,1)="L","W W/O",IF(E17="-","-",RIGHT(E17,1)&amp;"-"&amp;LEFT(E17,1))))</f>
        <v>-</v>
      </c>
      <c r="E18" s="10"/>
      <c r="F18" s="9" t="s">
        <v>129</v>
      </c>
      <c r="G18" s="9" t="s">
        <v>129</v>
      </c>
      <c r="H18" s="9" t="s">
        <v>129</v>
      </c>
      <c r="I18" s="347" t="str">
        <f>IF(SUM(L18:O18)=0,"/",L18+N18&amp;"/"&amp;M18+O18)</f>
        <v>/</v>
      </c>
      <c r="J18" s="348"/>
      <c r="K18" s="12">
        <f>IF(SUM(L18:O18)=0,"",L18*2+M18+N18*2)</f>
      </c>
      <c r="L18" s="16">
        <f>IF(LEFT(D18,1)&gt;RIGHT(D18,1),1,0)+IF(LEFT(E18,1)&gt;RIGHT(E18,1),1,0)+IF(LEFT(F18,1)&gt;RIGHT(F18,1),1,0)+IF(LEFT(G18,1)&gt;RIGHT(G18,1),1,0)+IF(LEFT(H18,1)&gt;RIGHT(H18,1),1,0)</f>
        <v>0</v>
      </c>
      <c r="M18" s="17">
        <f>IF(LEFT(D18,1)&lt;RIGHT(D18,1),1,0)+IF(LEFT(E18,1)&lt;RIGHT(E18,1),1,0)+IF(LEFT(F18,1)&lt;RIGHT(F18,1),1,0)+IF(LEFT(G18,1)&lt;RIGHT(G18,1),1,0)+IF(LEFT(H18,1)&lt;RIGHT(H18,1),1,0)</f>
        <v>0</v>
      </c>
      <c r="N18" s="18">
        <f>IF(LEFT(H18,1)="W",1,0)+IF(LEFT(G18,1)="W",1,0)+IF(LEFT(F18,1)="W",1,0)+IF(LEFT(E18,1)="W",1,0)+IF(LEFT(D18,1)="W",1,0)</f>
        <v>0</v>
      </c>
      <c r="O18" s="18">
        <f>IF(LEFT(H18,1)="L",1,0)+IF(LEFT(G18,1)="L",1,0)+IF(LEFT(F18,1)="L",1,0)+IF(LEFT(E18,1)="L",1,0)+IF(LEFT(D18,1)="L",1,0)</f>
        <v>0</v>
      </c>
      <c r="P18" s="13">
        <f>IF(SUM(L18:O18)=0,"",RANK(K18,K17:K21,0))</f>
      </c>
      <c r="Q18" s="2" t="str">
        <f>B18</f>
        <v>鳥取西Ａ</v>
      </c>
    </row>
    <row r="19" spans="1:17" ht="30" customHeight="1">
      <c r="A19" s="3">
        <v>3</v>
      </c>
      <c r="B19" s="335" t="str">
        <f>IF('予選ﾘｰｸﾞ一覧'!I23="","",'予選ﾘｰｸﾞ一覧'!I23)</f>
        <v>平城</v>
      </c>
      <c r="C19" s="336"/>
      <c r="D19" s="95" t="str">
        <f>IF(LEFT(F17,1)="W","L W/O",IF(LEFT(F17,1)="L","W W/O",IF(F17="-","-",RIGHT(F17,1)&amp;"-"&amp;LEFT(F17,1))))</f>
        <v>-</v>
      </c>
      <c r="E19" s="96" t="str">
        <f>IF(LEFT(F18,1)="W","L W/O",IF(LEFT(F18,1)="L","W W/O",IF(F18="-","-",RIGHT(F18,1)&amp;"-"&amp;LEFT(F18,1))))</f>
        <v>-</v>
      </c>
      <c r="F19" s="10"/>
      <c r="G19" s="9" t="s">
        <v>129</v>
      </c>
      <c r="H19" s="9" t="s">
        <v>129</v>
      </c>
      <c r="I19" s="343" t="str">
        <f>IF(SUM(L19:O19)=0,"/",L19+N19&amp;"/"&amp;M19+O19)</f>
        <v>/</v>
      </c>
      <c r="J19" s="344"/>
      <c r="K19" s="12">
        <f>IF(SUM(L19:O19)=0,"",L19*2+M19+N19*2)</f>
      </c>
      <c r="L19" s="16">
        <f>IF(LEFT(D19,1)&gt;RIGHT(D19,1),1,0)+IF(LEFT(E19,1)&gt;RIGHT(E19,1),1,0)+IF(LEFT(F19,1)&gt;RIGHT(F19,1),1,0)+IF(LEFT(G19,1)&gt;RIGHT(G19,1),1,0)+IF(LEFT(H19,1)&gt;RIGHT(H19,1),1,0)</f>
        <v>0</v>
      </c>
      <c r="M19" s="17">
        <f>IF(LEFT(D19,1)&lt;RIGHT(D19,1),1,0)+IF(LEFT(E19,1)&lt;RIGHT(E19,1),1,0)+IF(LEFT(F19,1)&lt;RIGHT(F19,1),1,0)+IF(LEFT(G19,1)&lt;RIGHT(G19,1),1,0)+IF(LEFT(H19,1)&lt;RIGHT(H19,1),1,0)</f>
        <v>0</v>
      </c>
      <c r="N19" s="18">
        <f>IF(LEFT(H19,1)="W",1,0)+IF(LEFT(G19,1)="W",1,0)+IF(LEFT(F19,1)="W",1,0)+IF(LEFT(E19,1)="W",1,0)+IF(LEFT(D19,1)="W",1,0)</f>
        <v>0</v>
      </c>
      <c r="O19" s="18">
        <f>IF(LEFT(H19,1)="L",1,0)+IF(LEFT(G19,1)="L",1,0)+IF(LEFT(F19,1)="L",1,0)+IF(LEFT(E19,1)="L",1,0)+IF(LEFT(D19,1)="L",1,0)</f>
        <v>0</v>
      </c>
      <c r="P19" s="13">
        <f>IF(SUM(L19:O19)=0,"",RANK(K19,K17:K21,0))</f>
      </c>
      <c r="Q19" s="2" t="str">
        <f>B19</f>
        <v>平城</v>
      </c>
    </row>
    <row r="20" spans="1:17" ht="30" customHeight="1">
      <c r="A20" s="3">
        <v>4</v>
      </c>
      <c r="B20" s="335" t="str">
        <f>IF('予選ﾘｰｸﾞ一覧'!I25="","",'予選ﾘｰｸﾞ一覧'!I25)</f>
        <v>岡山東商Ｂ</v>
      </c>
      <c r="C20" s="336"/>
      <c r="D20" s="95" t="str">
        <f>IF(LEFT(G17,1)="W","L W/O",IF(LEFT(G17,1)="L","W W/O",IF(G17="-","-",RIGHT(G17,1)&amp;"-"&amp;LEFT(G17,1))))</f>
        <v>-</v>
      </c>
      <c r="E20" s="96" t="str">
        <f>IF(LEFT(G18,1)="W","L W/O",IF(LEFT(G18,1)="L","W W/O",IF(G18="-","-",RIGHT(G18,1)&amp;"-"&amp;LEFT(G18,1))))</f>
        <v>-</v>
      </c>
      <c r="F20" s="96" t="str">
        <f>IF(LEFT(G19,1)="W","L W/O",IF(LEFT(G19,1)="L","W W/O",IF(G19="-","-",RIGHT(G19,1)&amp;"-"&amp;LEFT(G19,1))))</f>
        <v>-</v>
      </c>
      <c r="G20" s="10"/>
      <c r="H20" s="9" t="s">
        <v>129</v>
      </c>
      <c r="I20" s="343" t="str">
        <f>IF(SUM(L20:O20)=0,"/",L20+N20&amp;"/"&amp;M20+O20)</f>
        <v>/</v>
      </c>
      <c r="J20" s="344"/>
      <c r="K20" s="12">
        <f>IF(SUM(L20:O20)=0,"",L20*2+M20+N20*2)</f>
      </c>
      <c r="L20" s="16">
        <f>IF(LEFT(D20,1)&gt;RIGHT(D20,1),1,0)+IF(LEFT(E20,1)&gt;RIGHT(E20,1),1,0)+IF(LEFT(F20,1)&gt;RIGHT(F20,1),1,0)+IF(LEFT(G20,1)&gt;RIGHT(G20,1),1,0)+IF(LEFT(H20,1)&gt;RIGHT(H20,1),1,0)</f>
        <v>0</v>
      </c>
      <c r="M20" s="17">
        <f>IF(LEFT(D20,1)&lt;RIGHT(D20,1),1,0)+IF(LEFT(E20,1)&lt;RIGHT(E20,1),1,0)+IF(LEFT(F20,1)&lt;RIGHT(F20,1),1,0)+IF(LEFT(G20,1)&lt;RIGHT(G20,1),1,0)+IF(LEFT(H20,1)&lt;RIGHT(H20,1),1,0)</f>
        <v>0</v>
      </c>
      <c r="N20" s="18">
        <f>IF(LEFT(H20,1)="W",1,0)+IF(LEFT(G20,1)="W",1,0)+IF(LEFT(F20,1)="W",1,0)+IF(LEFT(E20,1)="W",1,0)+IF(LEFT(D20,1)="W",1,0)</f>
        <v>0</v>
      </c>
      <c r="O20" s="18">
        <f>IF(LEFT(H20,1)="L",1,0)+IF(LEFT(G20,1)="L",1,0)+IF(LEFT(F20,1)="L",1,0)+IF(LEFT(E20,1)="L",1,0)+IF(LEFT(D20,1)="L",1,0)</f>
        <v>0</v>
      </c>
      <c r="P20" s="13">
        <f>IF(SUM(L20:O20)=0,"",RANK(K20,K17:K21,0))</f>
      </c>
      <c r="Q20" s="2" t="str">
        <f>B20</f>
        <v>岡山東商Ｂ</v>
      </c>
    </row>
    <row r="21" spans="1:17" ht="30" customHeight="1" thickBot="1">
      <c r="A21" s="4">
        <v>5</v>
      </c>
      <c r="B21" s="337" t="str">
        <f>IF('予選ﾘｰｸﾞ一覧'!I27="","",'予選ﾘｰｸﾞ一覧'!I27)</f>
        <v>合同</v>
      </c>
      <c r="C21" s="338"/>
      <c r="D21" s="97" t="str">
        <f>IF(LEFT(H17,1)="W","L W/O",IF(LEFT(H17,1)="L","W W/O",IF(H17="-","-",RIGHT(H17,1)&amp;"-"&amp;LEFT(H17,1))))</f>
        <v>-</v>
      </c>
      <c r="E21" s="98" t="str">
        <f>IF(LEFT(H18,1)="W","L W/O",IF(LEFT(H18,1)="L","W W/O",IF(H18="-","-",RIGHT(H18,1)&amp;"-"&amp;LEFT(H18,1))))</f>
        <v>-</v>
      </c>
      <c r="F21" s="98" t="str">
        <f>IF(LEFT(H19,1)="W","L W/O",IF(LEFT(H19,1)="L","W W/O",IF(H19="-","-",RIGHT(H19,1)&amp;"-"&amp;LEFT(H19,1))))</f>
        <v>-</v>
      </c>
      <c r="G21" s="98" t="str">
        <f>IF(LEFT(H20,1)="W","L W/O",IF(LEFT(H20,1)="L","W W/O",IF(H20="-","-",RIGHT(H20,1)&amp;"-"&amp;LEFT(H20,1))))</f>
        <v>-</v>
      </c>
      <c r="H21" s="11"/>
      <c r="I21" s="357" t="str">
        <f>IF(SUM(L21:O21)=0,"/",L21+N21&amp;"/"&amp;M21+O21)</f>
        <v>/</v>
      </c>
      <c r="J21" s="358"/>
      <c r="K21" s="14">
        <f>IF(SUM(L21:O21)=0,"",L21*2+M21+N21*2)</f>
      </c>
      <c r="L21" s="19">
        <f>IF(LEFT(D21,1)&gt;RIGHT(D21,1),1,0)+IF(LEFT(E21,1)&gt;RIGHT(E21,1),1,0)+IF(LEFT(F21,1)&gt;RIGHT(F21,1),1,0)+IF(LEFT(G21,1)&gt;RIGHT(G21,1),1,0)+IF(LEFT(H21,1)&gt;RIGHT(H21,1),1,0)</f>
        <v>0</v>
      </c>
      <c r="M21" s="20">
        <f>IF(LEFT(D21,1)&lt;RIGHT(D21,1),1,0)+IF(LEFT(E21,1)&lt;RIGHT(E21,1),1,0)+IF(LEFT(F21,1)&lt;RIGHT(F21,1),1,0)+IF(LEFT(G21,1)&lt;RIGHT(G21,1),1,0)+IF(LEFT(H21,1)&lt;RIGHT(H21,1),1,0)</f>
        <v>0</v>
      </c>
      <c r="N21" s="21">
        <f>IF(LEFT(H21,1)="W",1,0)+IF(LEFT(G21,1)="W",1,0)+IF(LEFT(F21,1)="W",1,0)+IF(LEFT(E21,1)="W",1,0)+IF(LEFT(D21,1)="W",1,0)</f>
        <v>0</v>
      </c>
      <c r="O21" s="21">
        <f>IF(LEFT(H21,1)="L",1,0)+IF(LEFT(G21,1)="L",1,0)+IF(LEFT(F21,1)="L",1,0)+IF(LEFT(E21,1)="L",1,0)+IF(LEFT(D21,1)="L",1,0)</f>
        <v>0</v>
      </c>
      <c r="P21" s="15">
        <f>IF(SUM(L21:O21)=0,"",RANK(K21,K17:K21,0))</f>
      </c>
      <c r="Q21" s="2" t="str">
        <f>B21</f>
        <v>合同</v>
      </c>
    </row>
    <row r="22" spans="1:16" ht="30" customHeight="1" thickBot="1">
      <c r="A22" s="5"/>
      <c r="B22" s="38"/>
      <c r="C22" s="38"/>
      <c r="D22" s="171"/>
      <c r="E22" s="31"/>
      <c r="F22" s="31"/>
      <c r="G22" s="31"/>
      <c r="H22" s="31"/>
      <c r="I22" s="5"/>
      <c r="J22" s="5"/>
      <c r="K22" s="5"/>
      <c r="L22" s="6"/>
      <c r="M22" s="6"/>
      <c r="N22" s="6"/>
      <c r="O22" s="6"/>
      <c r="P22" s="5"/>
    </row>
    <row r="23" spans="1:16" ht="30" customHeight="1" thickBot="1">
      <c r="A23" s="5"/>
      <c r="B23" s="38"/>
      <c r="C23" s="38"/>
      <c r="D23" s="92" t="s">
        <v>114</v>
      </c>
      <c r="E23" s="93" t="s">
        <v>115</v>
      </c>
      <c r="F23" s="93" t="s">
        <v>116</v>
      </c>
      <c r="G23" s="93" t="s">
        <v>117</v>
      </c>
      <c r="H23" s="160" t="s">
        <v>118</v>
      </c>
      <c r="I23" s="5"/>
      <c r="J23" s="5"/>
      <c r="K23" s="5"/>
      <c r="L23" s="6"/>
      <c r="M23" s="6"/>
      <c r="N23" s="6"/>
      <c r="O23" s="6"/>
      <c r="P23" s="5"/>
    </row>
    <row r="24" spans="2:16" ht="30" customHeight="1">
      <c r="B24" s="384" t="s">
        <v>240</v>
      </c>
      <c r="C24" s="385"/>
      <c r="D24" s="215" t="s">
        <v>40</v>
      </c>
      <c r="E24" s="211" t="s">
        <v>41</v>
      </c>
      <c r="F24" s="211" t="s">
        <v>42</v>
      </c>
      <c r="G24" s="211" t="s">
        <v>43</v>
      </c>
      <c r="H24" s="212" t="s">
        <v>44</v>
      </c>
      <c r="I24" s="7"/>
      <c r="J24" s="161"/>
      <c r="K24" s="161"/>
      <c r="L24" s="161"/>
      <c r="M24" s="161"/>
      <c r="N24" s="161"/>
      <c r="O24" s="161"/>
      <c r="P24" s="161"/>
    </row>
    <row r="25" spans="2:16" ht="30" customHeight="1">
      <c r="B25" s="386" t="s">
        <v>231</v>
      </c>
      <c r="C25" s="387"/>
      <c r="D25" s="216" t="s">
        <v>42</v>
      </c>
      <c r="E25" s="213" t="s">
        <v>41</v>
      </c>
      <c r="F25" s="213" t="s">
        <v>40</v>
      </c>
      <c r="G25" s="213" t="s">
        <v>43</v>
      </c>
      <c r="H25" s="214" t="s">
        <v>44</v>
      </c>
      <c r="I25" s="7"/>
      <c r="J25" s="161"/>
      <c r="K25" s="161"/>
      <c r="L25" s="161"/>
      <c r="M25" s="161"/>
      <c r="N25" s="161"/>
      <c r="O25" s="161"/>
      <c r="P25" s="161"/>
    </row>
    <row r="26" spans="2:16" ht="30" customHeight="1" thickBot="1">
      <c r="B26" s="382" t="s">
        <v>241</v>
      </c>
      <c r="C26" s="383"/>
      <c r="D26" s="217" t="s">
        <v>67</v>
      </c>
      <c r="E26" s="90" t="s">
        <v>43</v>
      </c>
      <c r="F26" s="90" t="s">
        <v>68</v>
      </c>
      <c r="G26" s="208" t="s">
        <v>227</v>
      </c>
      <c r="H26" s="209" t="s">
        <v>221</v>
      </c>
      <c r="I26" s="205"/>
      <c r="J26" s="206"/>
      <c r="K26" s="206"/>
      <c r="L26" s="206"/>
      <c r="M26" s="206"/>
      <c r="N26" s="206"/>
      <c r="O26" s="206"/>
      <c r="P26" s="206"/>
    </row>
    <row r="27" spans="7:16" ht="30" customHeight="1" thickBot="1">
      <c r="G27" s="210" t="s">
        <v>228</v>
      </c>
      <c r="H27" s="202" t="s">
        <v>222</v>
      </c>
      <c r="I27" s="7"/>
      <c r="J27" s="7"/>
      <c r="K27" s="7"/>
      <c r="L27" s="7"/>
      <c r="M27" s="7"/>
      <c r="N27" s="7"/>
      <c r="O27" s="7"/>
      <c r="P27" s="7"/>
    </row>
    <row r="28" ht="30" customHeight="1">
      <c r="B28" s="7"/>
    </row>
    <row r="29" ht="30" customHeight="1">
      <c r="B29" s="7"/>
    </row>
  </sheetData>
  <sheetProtection/>
  <mergeCells count="41">
    <mergeCell ref="B18:C18"/>
    <mergeCell ref="B20:C20"/>
    <mergeCell ref="A16:B16"/>
    <mergeCell ref="I20:J20"/>
    <mergeCell ref="B19:C19"/>
    <mergeCell ref="I21:J21"/>
    <mergeCell ref="I16:J16"/>
    <mergeCell ref="I17:J17"/>
    <mergeCell ref="I18:J18"/>
    <mergeCell ref="I19:J19"/>
    <mergeCell ref="I11:J11"/>
    <mergeCell ref="I12:J12"/>
    <mergeCell ref="I13:J13"/>
    <mergeCell ref="I14:J14"/>
    <mergeCell ref="I6:J6"/>
    <mergeCell ref="I7:J7"/>
    <mergeCell ref="I9:J9"/>
    <mergeCell ref="I10:J10"/>
    <mergeCell ref="I2:J2"/>
    <mergeCell ref="I3:J3"/>
    <mergeCell ref="I4:J4"/>
    <mergeCell ref="I5:J5"/>
    <mergeCell ref="B26:C26"/>
    <mergeCell ref="B24:C24"/>
    <mergeCell ref="B21:C21"/>
    <mergeCell ref="B25:C25"/>
    <mergeCell ref="B5:C5"/>
    <mergeCell ref="B14:C14"/>
    <mergeCell ref="B17:C17"/>
    <mergeCell ref="B10:C10"/>
    <mergeCell ref="B13:C13"/>
    <mergeCell ref="B12:C12"/>
    <mergeCell ref="A9:B9"/>
    <mergeCell ref="B11:C11"/>
    <mergeCell ref="B6:C6"/>
    <mergeCell ref="B7:C7"/>
    <mergeCell ref="A1:B1"/>
    <mergeCell ref="C1:D1"/>
    <mergeCell ref="B3:C3"/>
    <mergeCell ref="B4:C4"/>
    <mergeCell ref="A2:B2"/>
  </mergeCells>
  <dataValidations count="1">
    <dataValidation allowBlank="1" showInputMessage="1" showErrorMessage="1" imeMode="off" sqref="E3:H3 F4:G4 H4:H6 G5 E10:H10 F11:G11 H11:H13 G12 E17:H17 F18:G18 H18:H20 G19"/>
  </dataValidations>
  <printOptions/>
  <pageMargins left="0.4724409448818898" right="0.3937007874015748" top="0.3937007874015748" bottom="0.7874015748031497" header="0.5118110236220472" footer="0.3937007874015748"/>
  <pageSetup horizontalDpi="300" verticalDpi="300" orientation="portrait" paperSize="9" scale="99" r:id="rId1"/>
  <headerFooter alignWithMargins="0">
    <oddFooter>&amp;C&amp;"ＭＳ 明朝,標準"－12－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chireki1</dc:creator>
  <cp:keywords/>
  <dc:description/>
  <cp:lastModifiedBy>marino</cp:lastModifiedBy>
  <cp:lastPrinted>2015-08-18T12:01:04Z</cp:lastPrinted>
  <dcterms:created xsi:type="dcterms:W3CDTF">2005-12-09T05:56:55Z</dcterms:created>
  <dcterms:modified xsi:type="dcterms:W3CDTF">2015-08-19T12:34:02Z</dcterms:modified>
  <cp:category/>
  <cp:version/>
  <cp:contentType/>
  <cp:contentStatus/>
</cp:coreProperties>
</file>