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7\"/>
    </mc:Choice>
  </mc:AlternateContent>
  <xr:revisionPtr revIDLastSave="0" documentId="8_{6D6E4FB2-1FB8-4C58-A7E6-BDAB74801A7A}" xr6:coauthVersionLast="47" xr6:coauthVersionMax="47" xr10:uidLastSave="{00000000-0000-0000-0000-000000000000}"/>
  <bookViews>
    <workbookView xWindow="-108" yWindow="-108" windowWidth="23256" windowHeight="12456" tabRatio="888" firstSheet="5" activeTab="8" xr2:uid="{8DED1FF7-B1E5-47BB-BC70-FCB196C08F0C}"/>
  </bookViews>
  <sheets>
    <sheet name="データ" sheetId="2" state="hidden" r:id="rId1"/>
    <sheet name="シード計算" sheetId="21" state="hidden" r:id="rId2"/>
    <sheet name="山計算" sheetId="1" state="hidden" r:id="rId3"/>
    <sheet name="ランク計算" sheetId="6" state="hidden" r:id="rId4"/>
    <sheet name="ランク一覧" sheetId="8" state="hidden" r:id="rId5"/>
    <sheet name="男子" sheetId="23" r:id="rId6"/>
    <sheet name="女子" sheetId="38" r:id="rId7"/>
    <sheet name="決勝リーグ" sheetId="41" r:id="rId8"/>
    <sheet name="Rank" sheetId="42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a">[2]ランク表!$A$2:$AO$209</definedName>
    <definedName name="b">[2]ランク表!$D$2:$D$209</definedName>
    <definedName name="d">[2]ランク表!$A$2:$AO$209</definedName>
    <definedName name="e">[2]ランク表!$D$2:$D$209</definedName>
    <definedName name="Excel_BuiltIn_Print_Area_1">#REF!</definedName>
    <definedName name="Excel_BuiltIn_Print_Area_3">#REF!</definedName>
    <definedName name="_xlnm.Print_Area" localSheetId="8">Rank!$B$1:$O$36</definedName>
    <definedName name="_xlnm.Print_Area" localSheetId="7">決勝リーグ!$A$1:$Z$52</definedName>
    <definedName name="_xlnm.Print_Area" localSheetId="6">女子!$B$1:$BU$85</definedName>
    <definedName name="_xlnm.Print_Area" localSheetId="5">男子!$B$1:$BU$139</definedName>
    <definedName name="ランキングシード" localSheetId="8">#REF!</definedName>
    <definedName name="ランキングシード" localSheetId="7">[4]上位シード!$Z$2:$AJ$33</definedName>
    <definedName name="ランキングシード">#REF!</definedName>
    <definedName name="ランキング小" localSheetId="8">#REF!</definedName>
    <definedName name="ランキング小" localSheetId="7">[4]ランク表!$D$2:$AL$305</definedName>
    <definedName name="ランキング小">#REF!</definedName>
    <definedName name="ランキング大" localSheetId="8">#REF!</definedName>
    <definedName name="ランキング大" localSheetId="7">[4]ランク表!$A$2:$AL$305</definedName>
    <definedName name="ランキング大" localSheetId="6">[1]ランク表!$A$2:$AO$148</definedName>
    <definedName name="ランキング大">#REF!</definedName>
    <definedName name="順位" localSheetId="8">#REF!</definedName>
    <definedName name="順位" localSheetId="7">[4]ランク表!$D$2:$D$305</definedName>
    <definedName name="順位" localSheetId="6">[1]ランク表!$D$2:$D$148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M39" i="41" l="1"/>
  <c r="Q39" i="41"/>
  <c r="H38" i="41"/>
  <c r="D38" i="41"/>
  <c r="D39" i="41"/>
  <c r="D40" i="41"/>
  <c r="D41" i="41"/>
  <c r="F38" i="41"/>
  <c r="F39" i="41"/>
  <c r="F40" i="41"/>
  <c r="F41" i="41"/>
  <c r="B51" i="41"/>
  <c r="B46" i="41"/>
  <c r="B43" i="41"/>
  <c r="B38" i="41"/>
  <c r="B41" i="41"/>
  <c r="B36" i="41"/>
  <c r="B25" i="41"/>
  <c r="B22" i="41"/>
  <c r="B20" i="41"/>
  <c r="B17" i="41"/>
  <c r="B15" i="41"/>
  <c r="B12" i="41"/>
  <c r="H6" i="41"/>
  <c r="B10" i="41"/>
  <c r="B7" i="41"/>
  <c r="R6" i="41"/>
  <c r="C7" i="41"/>
  <c r="H8" i="41"/>
  <c r="L8" i="41"/>
  <c r="M8" i="41"/>
  <c r="Q8" i="41"/>
  <c r="R8" i="41"/>
  <c r="V8" i="41"/>
  <c r="M13" i="41"/>
  <c r="H18" i="41"/>
  <c r="L18" i="41"/>
  <c r="Q13" i="41"/>
  <c r="M12" i="41"/>
  <c r="H17" i="41"/>
  <c r="R13" i="41"/>
  <c r="V13" i="41"/>
  <c r="F12" i="41"/>
  <c r="F13" i="41"/>
  <c r="F14" i="41"/>
  <c r="F15" i="41"/>
  <c r="F16" i="41"/>
  <c r="D12" i="41"/>
  <c r="D13" i="41"/>
  <c r="D14" i="41"/>
  <c r="D15" i="41"/>
  <c r="D16" i="41"/>
  <c r="K17" i="41"/>
  <c r="K18" i="41"/>
  <c r="K19" i="41"/>
  <c r="K20" i="41"/>
  <c r="I17" i="41"/>
  <c r="I18" i="41"/>
  <c r="I19" i="41"/>
  <c r="I20" i="41"/>
  <c r="F17" i="41"/>
  <c r="D18" i="41"/>
  <c r="F19" i="41"/>
  <c r="F20" i="41"/>
  <c r="D17" i="41"/>
  <c r="F18" i="41"/>
  <c r="D19" i="41"/>
  <c r="D20" i="41"/>
  <c r="R18" i="41"/>
  <c r="V18" i="41"/>
  <c r="R17" i="41"/>
  <c r="M22" i="41"/>
  <c r="F22" i="41"/>
  <c r="F23" i="41"/>
  <c r="F24" i="41"/>
  <c r="F25" i="41"/>
  <c r="F26" i="41"/>
  <c r="D26" i="41"/>
  <c r="D25" i="41"/>
  <c r="D24" i="41"/>
  <c r="D23" i="41"/>
  <c r="D22" i="41"/>
  <c r="K22" i="41"/>
  <c r="K23" i="41"/>
  <c r="K24" i="41"/>
  <c r="K25" i="41"/>
  <c r="K26" i="41"/>
  <c r="I26" i="41"/>
  <c r="I25" i="41"/>
  <c r="I24" i="41"/>
  <c r="I23" i="41"/>
  <c r="I22" i="41"/>
  <c r="P22" i="41"/>
  <c r="P23" i="41"/>
  <c r="P24" i="41"/>
  <c r="N22" i="41"/>
  <c r="N23" i="41"/>
  <c r="N24" i="41"/>
  <c r="H12" i="41"/>
  <c r="M17" i="41"/>
  <c r="D21" i="41"/>
  <c r="F21" i="41"/>
  <c r="I21" i="41"/>
  <c r="K21" i="41"/>
  <c r="R22" i="41"/>
  <c r="N25" i="41"/>
  <c r="P25" i="41"/>
  <c r="N26" i="41"/>
  <c r="P26" i="41"/>
  <c r="M32" i="41"/>
  <c r="C33" i="41"/>
  <c r="H34" i="41"/>
  <c r="M34" i="41"/>
  <c r="Q34" i="41"/>
  <c r="R34" i="41"/>
  <c r="R33" i="41"/>
  <c r="C48" i="41"/>
  <c r="V34" i="41"/>
  <c r="R39" i="41"/>
  <c r="F43" i="41"/>
  <c r="F44" i="41"/>
  <c r="F45" i="41"/>
  <c r="F46" i="41"/>
  <c r="D43" i="41"/>
  <c r="D44" i="41"/>
  <c r="D45" i="41"/>
  <c r="D46" i="41"/>
  <c r="K43" i="41"/>
  <c r="K44" i="41"/>
  <c r="K45" i="41"/>
  <c r="I43" i="41"/>
  <c r="I44" i="41"/>
  <c r="I45" i="41"/>
  <c r="R44" i="41"/>
  <c r="V44" i="41"/>
  <c r="K48" i="41"/>
  <c r="K49" i="41"/>
  <c r="K50" i="41"/>
  <c r="K51" i="41"/>
  <c r="I48" i="41"/>
  <c r="I49" i="41"/>
  <c r="I50" i="41"/>
  <c r="I51" i="41"/>
  <c r="C49" i="41"/>
  <c r="G49" i="41"/>
  <c r="F48" i="41"/>
  <c r="F49" i="41"/>
  <c r="F50" i="41"/>
  <c r="D48" i="41"/>
  <c r="D49" i="41"/>
  <c r="D51" i="41"/>
  <c r="D50" i="41"/>
  <c r="P48" i="41"/>
  <c r="P49" i="41"/>
  <c r="P50" i="41"/>
  <c r="P51" i="41"/>
  <c r="N48" i="41"/>
  <c r="N49" i="41"/>
  <c r="N51" i="41"/>
  <c r="N50" i="41"/>
  <c r="D42" i="41"/>
  <c r="F42" i="41"/>
  <c r="M43" i="41"/>
  <c r="I46" i="41"/>
  <c r="K46" i="41"/>
  <c r="D47" i="41"/>
  <c r="F47" i="41"/>
  <c r="I47" i="41"/>
  <c r="K47" i="41"/>
  <c r="R48" i="41"/>
  <c r="F51" i="41"/>
  <c r="D52" i="41"/>
  <c r="F52" i="41"/>
  <c r="I52" i="41"/>
  <c r="K52" i="41"/>
  <c r="N52" i="41"/>
  <c r="P52" i="41"/>
  <c r="AC82" i="38"/>
  <c r="V85" i="38"/>
  <c r="S85" i="38"/>
  <c r="Q85" i="38"/>
  <c r="N85" i="38"/>
  <c r="L85" i="38"/>
  <c r="I85" i="38"/>
  <c r="Q84" i="38"/>
  <c r="N84" i="38"/>
  <c r="L84" i="38"/>
  <c r="I84" i="38"/>
  <c r="L83" i="38"/>
  <c r="I83" i="38"/>
  <c r="AC83" i="38"/>
  <c r="Y81" i="38"/>
  <c r="T81" i="38"/>
  <c r="O81" i="38"/>
  <c r="J81" i="38"/>
  <c r="V139" i="23"/>
  <c r="S139" i="23"/>
  <c r="Q139" i="23"/>
  <c r="N139" i="23"/>
  <c r="L139" i="23"/>
  <c r="I139" i="23"/>
  <c r="Q138" i="23"/>
  <c r="N138" i="23"/>
  <c r="L138" i="23"/>
  <c r="I138" i="23"/>
  <c r="AC138" i="23"/>
  <c r="L137" i="23"/>
  <c r="I137" i="23"/>
  <c r="AC137" i="23"/>
  <c r="AF137" i="23"/>
  <c r="AC136" i="23"/>
  <c r="Y135" i="23"/>
  <c r="T135" i="23"/>
  <c r="O135" i="23"/>
  <c r="J135" i="23"/>
  <c r="O127" i="23"/>
  <c r="C4" i="8"/>
  <c r="BQ4" i="8"/>
  <c r="C5" i="8"/>
  <c r="CA5" i="8"/>
  <c r="C6" i="8"/>
  <c r="BR6" i="8"/>
  <c r="C7" i="8"/>
  <c r="C8" i="8"/>
  <c r="CA8" i="8"/>
  <c r="C9" i="8"/>
  <c r="BR9" i="8"/>
  <c r="C10" i="8"/>
  <c r="CA10" i="8"/>
  <c r="C11" i="8"/>
  <c r="C12" i="8"/>
  <c r="BQ12" i="8"/>
  <c r="BU12" i="8"/>
  <c r="C13" i="8"/>
  <c r="BQ13" i="8"/>
  <c r="C14" i="8"/>
  <c r="BR14" i="8"/>
  <c r="C15" i="8"/>
  <c r="CA15" i="8"/>
  <c r="C16" i="8"/>
  <c r="BR16" i="8"/>
  <c r="BU16" i="8"/>
  <c r="C17" i="8"/>
  <c r="CA17" i="8"/>
  <c r="C18" i="8"/>
  <c r="C19" i="8"/>
  <c r="C20" i="8"/>
  <c r="CA20" i="8"/>
  <c r="C21" i="8"/>
  <c r="CA21" i="8"/>
  <c r="C22" i="8"/>
  <c r="CA22" i="8"/>
  <c r="C23" i="8"/>
  <c r="CA23" i="8"/>
  <c r="C24" i="8"/>
  <c r="BR24" i="8"/>
  <c r="BS24" i="8"/>
  <c r="C25" i="8"/>
  <c r="C26" i="8"/>
  <c r="C27" i="8"/>
  <c r="BR27" i="8"/>
  <c r="C28" i="8"/>
  <c r="BR28" i="8"/>
  <c r="C29" i="8"/>
  <c r="CA29" i="8"/>
  <c r="C30" i="8"/>
  <c r="CA30" i="8"/>
  <c r="C31" i="8"/>
  <c r="C32" i="8"/>
  <c r="BR32" i="8"/>
  <c r="C33" i="8"/>
  <c r="BS33" i="8"/>
  <c r="BX33" i="8"/>
  <c r="BR33" i="8"/>
  <c r="C34" i="8"/>
  <c r="BQ34" i="8"/>
  <c r="C35" i="8"/>
  <c r="CA35" i="8"/>
  <c r="C36" i="8"/>
  <c r="C37" i="8"/>
  <c r="BR37" i="8"/>
  <c r="BS37" i="8"/>
  <c r="C38" i="8"/>
  <c r="CA38" i="8"/>
  <c r="C39" i="8"/>
  <c r="CA39" i="8"/>
  <c r="C40" i="8"/>
  <c r="BR40" i="8"/>
  <c r="C41" i="8"/>
  <c r="BS41" i="8"/>
  <c r="BX41" i="8"/>
  <c r="BR41" i="8"/>
  <c r="C42" i="8"/>
  <c r="CA42" i="8"/>
  <c r="C43" i="8"/>
  <c r="C44" i="8"/>
  <c r="C45" i="8"/>
  <c r="BR45" i="8"/>
  <c r="C46" i="8"/>
  <c r="CA46" i="8"/>
  <c r="C47" i="8"/>
  <c r="C48" i="8"/>
  <c r="BR48" i="8"/>
  <c r="BS48" i="8"/>
  <c r="C49" i="8"/>
  <c r="BR49" i="8"/>
  <c r="C50" i="8"/>
  <c r="CA50" i="8"/>
  <c r="C51" i="8"/>
  <c r="CA51" i="8"/>
  <c r="C52" i="8"/>
  <c r="BQ52" i="8"/>
  <c r="C53" i="8"/>
  <c r="CA53" i="8"/>
  <c r="C54" i="8"/>
  <c r="CA54" i="8"/>
  <c r="C55" i="8"/>
  <c r="C56" i="8"/>
  <c r="BS56" i="8"/>
  <c r="BX56" i="8"/>
  <c r="BR56" i="8"/>
  <c r="C57" i="8"/>
  <c r="BS57" i="8"/>
  <c r="BX57" i="8"/>
  <c r="BR57" i="8"/>
  <c r="C58" i="8"/>
  <c r="C59" i="8"/>
  <c r="C60" i="8"/>
  <c r="C61" i="8"/>
  <c r="CA61" i="8"/>
  <c r="C62" i="8"/>
  <c r="C63" i="8"/>
  <c r="BQ63" i="8"/>
  <c r="BU63" i="8"/>
  <c r="C64" i="8"/>
  <c r="C65" i="8"/>
  <c r="BR65" i="8"/>
  <c r="C66" i="8"/>
  <c r="C67" i="8"/>
  <c r="BQ67" i="8"/>
  <c r="BU67" i="8"/>
  <c r="C68" i="8"/>
  <c r="BS68" i="8"/>
  <c r="BX68" i="8"/>
  <c r="BR68" i="8"/>
  <c r="C69" i="8"/>
  <c r="BS69" i="8"/>
  <c r="BX69" i="8"/>
  <c r="BR69" i="8"/>
  <c r="C70" i="8"/>
  <c r="CA70" i="8"/>
  <c r="C71" i="8"/>
  <c r="BQ71" i="8"/>
  <c r="C72" i="8"/>
  <c r="C73" i="8"/>
  <c r="BQ73" i="8"/>
  <c r="BU73" i="8"/>
  <c r="C74" i="8"/>
  <c r="CA74" i="8"/>
  <c r="C75" i="8"/>
  <c r="BQ75" i="8"/>
  <c r="BU75" i="8"/>
  <c r="C76" i="8"/>
  <c r="BR76" i="8"/>
  <c r="C77" i="8"/>
  <c r="BR77" i="8"/>
  <c r="C78" i="8"/>
  <c r="BQ78" i="8"/>
  <c r="BU78" i="8"/>
  <c r="C79" i="8"/>
  <c r="C80" i="8"/>
  <c r="C81" i="8"/>
  <c r="CA81" i="8"/>
  <c r="C82" i="8"/>
  <c r="BQ82" i="8"/>
  <c r="BU82" i="8"/>
  <c r="C83" i="8"/>
  <c r="BQ83" i="8"/>
  <c r="BU83" i="8"/>
  <c r="C84" i="8"/>
  <c r="CA84" i="8"/>
  <c r="C85" i="8"/>
  <c r="BR85" i="8"/>
  <c r="C86" i="8"/>
  <c r="CA86" i="8"/>
  <c r="C87" i="8"/>
  <c r="C88" i="8"/>
  <c r="CA88" i="8"/>
  <c r="C89" i="8"/>
  <c r="BQ89" i="8"/>
  <c r="BU89" i="8"/>
  <c r="C90" i="8"/>
  <c r="C91" i="8"/>
  <c r="BQ91" i="8"/>
  <c r="BU91" i="8"/>
  <c r="C92" i="8"/>
  <c r="CA92" i="8"/>
  <c r="C93" i="8"/>
  <c r="C94" i="8"/>
  <c r="BQ94" i="8"/>
  <c r="BU94" i="8"/>
  <c r="C95" i="8"/>
  <c r="C96" i="8"/>
  <c r="BS96" i="8"/>
  <c r="BX96" i="8"/>
  <c r="BR96" i="8"/>
  <c r="C97" i="8"/>
  <c r="BS97" i="8"/>
  <c r="BX97" i="8"/>
  <c r="BR97" i="8"/>
  <c r="C98" i="8"/>
  <c r="BS98" i="8"/>
  <c r="BX98" i="8"/>
  <c r="BR98" i="8"/>
  <c r="C99" i="8"/>
  <c r="C100" i="8"/>
  <c r="CA100" i="8"/>
  <c r="C101" i="8"/>
  <c r="BR101" i="8"/>
  <c r="C102" i="8"/>
  <c r="BR102" i="8"/>
  <c r="BS102" i="8"/>
  <c r="BX102" i="8"/>
  <c r="C103" i="8"/>
  <c r="BQ103" i="8"/>
  <c r="BU103" i="8"/>
  <c r="CA6" i="8"/>
  <c r="CA13" i="8"/>
  <c r="CA19" i="8"/>
  <c r="CA25" i="8"/>
  <c r="CA31" i="8"/>
  <c r="CA43" i="8"/>
  <c r="CA47" i="8"/>
  <c r="CA57" i="8"/>
  <c r="CA58" i="8"/>
  <c r="CA59" i="8"/>
  <c r="CA65" i="8"/>
  <c r="CA68" i="8"/>
  <c r="CA69" i="8"/>
  <c r="CA71" i="8"/>
  <c r="CA78" i="8"/>
  <c r="CA85" i="8"/>
  <c r="CA87" i="8"/>
  <c r="CA90" i="8"/>
  <c r="CA93" i="8"/>
  <c r="CA97" i="8"/>
  <c r="CA99" i="8"/>
  <c r="BP15" i="8"/>
  <c r="BP16" i="8"/>
  <c r="BQ23" i="8"/>
  <c r="BP23" i="8"/>
  <c r="BP41" i="8"/>
  <c r="BP33" i="8"/>
  <c r="BQ5" i="8"/>
  <c r="BP5" i="8"/>
  <c r="BP26" i="8"/>
  <c r="BP37" i="8"/>
  <c r="BP34" i="8"/>
  <c r="BQ17" i="8"/>
  <c r="BP17" i="8"/>
  <c r="BP32" i="8"/>
  <c r="BQ47" i="8"/>
  <c r="BU47" i="8"/>
  <c r="BP47" i="8"/>
  <c r="BQ19" i="8"/>
  <c r="BU19" i="8"/>
  <c r="BP19" i="8"/>
  <c r="BP48" i="8"/>
  <c r="BP29" i="8"/>
  <c r="BP13" i="8"/>
  <c r="BQ46" i="8"/>
  <c r="BU46" i="8"/>
  <c r="BP46" i="8"/>
  <c r="BQ42" i="8"/>
  <c r="BU42" i="8"/>
  <c r="BP42" i="8"/>
  <c r="BP14" i="8"/>
  <c r="BQ28" i="8"/>
  <c r="BU28" i="8"/>
  <c r="BP28" i="8"/>
  <c r="BQ43" i="8"/>
  <c r="BU43" i="8"/>
  <c r="BP43" i="8"/>
  <c r="BQ51" i="8"/>
  <c r="BP51" i="8"/>
  <c r="BP18" i="8"/>
  <c r="BQ57" i="8"/>
  <c r="BU57" i="8"/>
  <c r="BP57" i="8"/>
  <c r="BP55" i="8"/>
  <c r="BQ6" i="8"/>
  <c r="BU6" i="8"/>
  <c r="BP7" i="8"/>
  <c r="BQ22" i="8"/>
  <c r="BU22" i="8"/>
  <c r="BQ25" i="8"/>
  <c r="BU25" i="8"/>
  <c r="BQ31" i="8"/>
  <c r="BU31" i="8"/>
  <c r="BQ38" i="8"/>
  <c r="BQ39" i="8"/>
  <c r="BU39" i="8"/>
  <c r="BP39" i="8"/>
  <c r="BQ45" i="8"/>
  <c r="BU45" i="8"/>
  <c r="BQ50" i="8"/>
  <c r="BQ56" i="8"/>
  <c r="BU56" i="8"/>
  <c r="BP56" i="8"/>
  <c r="BQ58" i="8"/>
  <c r="BU58" i="8"/>
  <c r="BQ59" i="8"/>
  <c r="BU59" i="8"/>
  <c r="BQ61" i="8"/>
  <c r="BU61" i="8"/>
  <c r="BP61" i="8"/>
  <c r="BQ65" i="8"/>
  <c r="BU65" i="8"/>
  <c r="BQ68" i="8"/>
  <c r="BU68" i="8"/>
  <c r="BQ69" i="8"/>
  <c r="BU69" i="8"/>
  <c r="BQ70" i="8"/>
  <c r="BU70" i="8"/>
  <c r="BU71" i="8"/>
  <c r="BQ74" i="8"/>
  <c r="BU74" i="8"/>
  <c r="BQ77" i="8"/>
  <c r="BU77" i="8"/>
  <c r="BQ80" i="8"/>
  <c r="BU80" i="8"/>
  <c r="BQ81" i="8"/>
  <c r="BU81" i="8"/>
  <c r="BQ84" i="8"/>
  <c r="BU84" i="8"/>
  <c r="BQ85" i="8"/>
  <c r="BU85" i="8"/>
  <c r="BQ86" i="8"/>
  <c r="BU86" i="8"/>
  <c r="BQ87" i="8"/>
  <c r="BU87" i="8"/>
  <c r="BQ88" i="8"/>
  <c r="BU88" i="8"/>
  <c r="BQ90" i="8"/>
  <c r="BU90" i="8"/>
  <c r="BQ96" i="8"/>
  <c r="BU96" i="8"/>
  <c r="BQ97" i="8"/>
  <c r="BU97" i="8"/>
  <c r="BQ98" i="8"/>
  <c r="BU98" i="8"/>
  <c r="BQ99" i="8"/>
  <c r="BU99" i="8"/>
  <c r="BQ102" i="8"/>
  <c r="BU102" i="8"/>
  <c r="BP4" i="8"/>
  <c r="BP45" i="8"/>
  <c r="BP50" i="8"/>
  <c r="BP10" i="8"/>
  <c r="BP11" i="8"/>
  <c r="BP12" i="8"/>
  <c r="BP21" i="8"/>
  <c r="BP22" i="8"/>
  <c r="BP27" i="8"/>
  <c r="BP31" i="8"/>
  <c r="B33" i="8"/>
  <c r="B4" i="8"/>
  <c r="BP8" i="8"/>
  <c r="BP20" i="8"/>
  <c r="BP25" i="8"/>
  <c r="B5" i="8"/>
  <c r="B6" i="8"/>
  <c r="BP6" i="8"/>
  <c r="B7" i="8"/>
  <c r="B8" i="8"/>
  <c r="B9" i="8"/>
  <c r="BP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P24" i="8"/>
  <c r="B25" i="8"/>
  <c r="B26" i="8"/>
  <c r="B27" i="8"/>
  <c r="B28" i="8"/>
  <c r="B29" i="8"/>
  <c r="B30" i="8"/>
  <c r="BP30" i="8"/>
  <c r="B31" i="8"/>
  <c r="B32" i="8"/>
  <c r="B34" i="8"/>
  <c r="B35" i="8"/>
  <c r="BP35" i="8"/>
  <c r="B36" i="8"/>
  <c r="BP36" i="8"/>
  <c r="B37" i="8"/>
  <c r="B38" i="8"/>
  <c r="BP38" i="8"/>
  <c r="B39" i="8"/>
  <c r="B40" i="8"/>
  <c r="BP40" i="8"/>
  <c r="B41" i="8"/>
  <c r="B42" i="8"/>
  <c r="B43" i="8"/>
  <c r="B44" i="8"/>
  <c r="BP44" i="8"/>
  <c r="B45" i="8"/>
  <c r="B46" i="8"/>
  <c r="B47" i="8"/>
  <c r="B48" i="8"/>
  <c r="B49" i="8"/>
  <c r="BP49" i="8"/>
  <c r="B50" i="8"/>
  <c r="B51" i="8"/>
  <c r="B52" i="8"/>
  <c r="BP52" i="8"/>
  <c r="B53" i="8"/>
  <c r="BP53" i="8"/>
  <c r="B54" i="8"/>
  <c r="BP54" i="8"/>
  <c r="B55" i="8"/>
  <c r="B56" i="8"/>
  <c r="B57" i="8"/>
  <c r="B58" i="8"/>
  <c r="BP58" i="8"/>
  <c r="B59" i="8"/>
  <c r="BP59" i="8"/>
  <c r="B60" i="8"/>
  <c r="BP60" i="8"/>
  <c r="B61" i="8"/>
  <c r="B62" i="8"/>
  <c r="BP62" i="8"/>
  <c r="B63" i="8"/>
  <c r="BP63" i="8"/>
  <c r="B64" i="8"/>
  <c r="BP64" i="8"/>
  <c r="B65" i="8"/>
  <c r="BP65" i="8"/>
  <c r="B66" i="8"/>
  <c r="BP66" i="8"/>
  <c r="B67" i="8"/>
  <c r="BP67" i="8"/>
  <c r="B68" i="8"/>
  <c r="BP68" i="8"/>
  <c r="B69" i="8"/>
  <c r="BP69" i="8"/>
  <c r="B70" i="8"/>
  <c r="BP70" i="8"/>
  <c r="B71" i="8"/>
  <c r="BP71" i="8"/>
  <c r="B72" i="8"/>
  <c r="BP72" i="8"/>
  <c r="B73" i="8"/>
  <c r="BP73" i="8"/>
  <c r="B74" i="8"/>
  <c r="BP74" i="8"/>
  <c r="B75" i="8"/>
  <c r="BP75" i="8"/>
  <c r="B76" i="8"/>
  <c r="BP76" i="8"/>
  <c r="B77" i="8"/>
  <c r="BP77" i="8"/>
  <c r="B78" i="8"/>
  <c r="BP78" i="8"/>
  <c r="B79" i="8"/>
  <c r="BP79" i="8"/>
  <c r="B80" i="8"/>
  <c r="BP80" i="8"/>
  <c r="B81" i="8"/>
  <c r="BP81" i="8"/>
  <c r="B82" i="8"/>
  <c r="BP82" i="8"/>
  <c r="B83" i="8"/>
  <c r="BP83" i="8"/>
  <c r="B84" i="8"/>
  <c r="BP84" i="8"/>
  <c r="B85" i="8"/>
  <c r="BP85" i="8"/>
  <c r="B86" i="8"/>
  <c r="BP86" i="8"/>
  <c r="B87" i="8"/>
  <c r="BP87" i="8"/>
  <c r="B88" i="8"/>
  <c r="BP88" i="8"/>
  <c r="B89" i="8"/>
  <c r="BP89" i="8"/>
  <c r="B90" i="8"/>
  <c r="BP90" i="8"/>
  <c r="B91" i="8"/>
  <c r="BP91" i="8"/>
  <c r="B92" i="8"/>
  <c r="BP92" i="8"/>
  <c r="B93" i="8"/>
  <c r="BP93" i="8"/>
  <c r="B94" i="8"/>
  <c r="BP94" i="8"/>
  <c r="B95" i="8"/>
  <c r="BP95" i="8"/>
  <c r="B96" i="8"/>
  <c r="BP96" i="8"/>
  <c r="B97" i="8"/>
  <c r="BP97" i="8"/>
  <c r="B98" i="8"/>
  <c r="BP98" i="8"/>
  <c r="B99" i="8"/>
  <c r="BP99" i="8"/>
  <c r="B100" i="8"/>
  <c r="BP100" i="8"/>
  <c r="B101" i="8"/>
  <c r="BP101" i="8"/>
  <c r="B102" i="8"/>
  <c r="BP102" i="8"/>
  <c r="B103" i="8"/>
  <c r="BP103" i="8"/>
  <c r="H5" i="2"/>
  <c r="O5" i="2"/>
  <c r="H23" i="2"/>
  <c r="O23" i="2"/>
  <c r="H40" i="2"/>
  <c r="O40" i="2"/>
  <c r="BU5" i="8"/>
  <c r="BU23" i="8"/>
  <c r="BR99" i="8"/>
  <c r="BS99" i="8"/>
  <c r="BX99" i="8"/>
  <c r="BR103" i="8"/>
  <c r="BS103" i="8"/>
  <c r="BX103" i="8"/>
  <c r="BS45" i="8"/>
  <c r="BX45" i="8"/>
  <c r="BX37" i="8"/>
  <c r="BR17" i="8"/>
  <c r="BS17" i="8"/>
  <c r="BX17" i="8"/>
  <c r="BR8" i="8"/>
  <c r="BS8" i="8"/>
  <c r="BX8" i="8"/>
  <c r="BR94" i="8"/>
  <c r="BS94" i="8"/>
  <c r="BX94" i="8"/>
  <c r="BR91" i="8"/>
  <c r="BS91" i="8"/>
  <c r="BX91" i="8"/>
  <c r="BR90" i="8"/>
  <c r="BS90" i="8"/>
  <c r="BX90" i="8"/>
  <c r="BR87" i="8"/>
  <c r="BS87" i="8"/>
  <c r="BX87" i="8"/>
  <c r="BR86" i="8"/>
  <c r="BS86" i="8"/>
  <c r="BX86" i="8"/>
  <c r="BR83" i="8"/>
  <c r="BS83" i="8"/>
  <c r="BX83" i="8"/>
  <c r="BR82" i="8"/>
  <c r="BS82" i="8"/>
  <c r="BX82" i="8"/>
  <c r="BR78" i="8"/>
  <c r="BS78" i="8"/>
  <c r="BX78" i="8"/>
  <c r="BR75" i="8"/>
  <c r="BS75" i="8"/>
  <c r="BX75" i="8"/>
  <c r="BR74" i="8"/>
  <c r="BS74" i="8"/>
  <c r="BX74" i="8"/>
  <c r="BR71" i="8"/>
  <c r="BS71" i="8"/>
  <c r="BX71" i="8"/>
  <c r="BR70" i="8"/>
  <c r="BS70" i="8"/>
  <c r="BX70" i="8"/>
  <c r="BR67" i="8"/>
  <c r="BS67" i="8"/>
  <c r="BX67" i="8"/>
  <c r="BR63" i="8"/>
  <c r="BS63" i="8"/>
  <c r="BX63" i="8"/>
  <c r="BR62" i="8"/>
  <c r="BS62" i="8"/>
  <c r="BX62" i="8"/>
  <c r="BR59" i="8"/>
  <c r="BS59" i="8"/>
  <c r="BX59" i="8"/>
  <c r="BR58" i="8"/>
  <c r="BS58" i="8"/>
  <c r="BX58" i="8"/>
  <c r="BR55" i="8"/>
  <c r="BR54" i="8"/>
  <c r="BS54" i="8"/>
  <c r="BX54" i="8"/>
  <c r="BR51" i="8"/>
  <c r="BU51" i="8"/>
  <c r="BS51" i="8"/>
  <c r="BX51" i="8"/>
  <c r="BR50" i="8"/>
  <c r="BS50" i="8"/>
  <c r="BX50" i="8"/>
  <c r="BR47" i="8"/>
  <c r="BS47" i="8"/>
  <c r="BX47" i="8"/>
  <c r="BR46" i="8"/>
  <c r="BS46" i="8"/>
  <c r="BX46" i="8"/>
  <c r="BR43" i="8"/>
  <c r="BS43" i="8"/>
  <c r="BX43" i="8"/>
  <c r="BR42" i="8"/>
  <c r="BS42" i="8"/>
  <c r="BX42" i="8"/>
  <c r="BR39" i="8"/>
  <c r="BS39" i="8"/>
  <c r="BX39" i="8"/>
  <c r="BR38" i="8"/>
  <c r="BS38" i="8"/>
  <c r="BX38" i="8"/>
  <c r="BR35" i="8"/>
  <c r="BS35" i="8"/>
  <c r="BX35" i="8"/>
  <c r="BR34" i="8"/>
  <c r="BS34" i="8"/>
  <c r="BX34" i="8"/>
  <c r="BR31" i="8"/>
  <c r="BS31" i="8"/>
  <c r="BX31" i="8"/>
  <c r="BR26" i="8"/>
  <c r="BR23" i="8"/>
  <c r="BS23" i="8"/>
  <c r="BX23" i="8"/>
  <c r="BR22" i="8"/>
  <c r="BS22" i="8"/>
  <c r="BX22" i="8"/>
  <c r="BR19" i="8"/>
  <c r="BS19" i="8"/>
  <c r="BX19" i="8"/>
  <c r="BR18" i="8"/>
  <c r="BS18" i="8"/>
  <c r="BX18" i="8"/>
  <c r="BR13" i="8"/>
  <c r="BU13" i="8"/>
  <c r="BR12" i="8"/>
  <c r="BS12" i="8"/>
  <c r="BX12" i="8"/>
  <c r="BR10" i="8"/>
  <c r="BS10" i="8"/>
  <c r="BX10" i="8"/>
  <c r="BR7" i="8"/>
  <c r="BS7" i="8"/>
  <c r="BX7" i="8"/>
  <c r="BR5" i="8"/>
  <c r="BS5" i="8"/>
  <c r="BX5" i="8"/>
  <c r="BR25" i="8"/>
  <c r="BS25" i="8"/>
  <c r="BX25" i="8"/>
  <c r="CA9" i="8"/>
  <c r="CA52" i="8"/>
  <c r="BR52" i="8"/>
  <c r="BS52" i="8"/>
  <c r="BX52" i="8"/>
  <c r="BQ37" i="8"/>
  <c r="BU37" i="8"/>
  <c r="BQ33" i="8"/>
  <c r="BU33" i="8"/>
  <c r="BQ16" i="8"/>
  <c r="CA16" i="8"/>
  <c r="BR4" i="8"/>
  <c r="BS4" i="8"/>
  <c r="BX4" i="8"/>
  <c r="CA4" i="8"/>
  <c r="CA96" i="8"/>
  <c r="CA80" i="8"/>
  <c r="CA76" i="8"/>
  <c r="CA34" i="8"/>
  <c r="CA89" i="8"/>
  <c r="CA60" i="8"/>
  <c r="CA56" i="8"/>
  <c r="BS65" i="8"/>
  <c r="BX65" i="8"/>
  <c r="BS6" i="8"/>
  <c r="BX6" i="8"/>
  <c r="CA98" i="8"/>
  <c r="CA73" i="8"/>
  <c r="BR80" i="8"/>
  <c r="BS80" i="8"/>
  <c r="BX80" i="8"/>
  <c r="BR73" i="8"/>
  <c r="BS73" i="8"/>
  <c r="BX73" i="8"/>
  <c r="B1" i="2"/>
  <c r="D11" i="2"/>
  <c r="B2" i="2"/>
  <c r="BQ20" i="8"/>
  <c r="BU20" i="8"/>
  <c r="BQ11" i="8"/>
  <c r="BQ8" i="8"/>
  <c r="BU8" i="8"/>
  <c r="BQ55" i="8"/>
  <c r="BU55" i="8"/>
  <c r="BQ14" i="8"/>
  <c r="BU14" i="8"/>
  <c r="BQ48" i="8"/>
  <c r="BU48" i="8"/>
  <c r="BQ32" i="8"/>
  <c r="BU32" i="8"/>
  <c r="CA103" i="8"/>
  <c r="CA91" i="8"/>
  <c r="CA83" i="8"/>
  <c r="CA75" i="8"/>
  <c r="CA67" i="8"/>
  <c r="CA63" i="8"/>
  <c r="CA37" i="8"/>
  <c r="CA33" i="8"/>
  <c r="BS85" i="8"/>
  <c r="BX85" i="8"/>
  <c r="BQ101" i="8"/>
  <c r="BU101" i="8"/>
  <c r="CA102" i="8"/>
  <c r="CA45" i="8"/>
  <c r="CA32" i="8"/>
  <c r="CA12" i="8"/>
  <c r="CA41" i="8"/>
  <c r="BX48" i="8"/>
  <c r="BS32" i="8"/>
  <c r="BX32" i="8"/>
  <c r="BQ26" i="8"/>
  <c r="BQ41" i="8"/>
  <c r="BU41" i="8"/>
  <c r="CA101" i="8"/>
  <c r="CA48" i="8"/>
  <c r="CA11" i="8"/>
  <c r="BS40" i="8"/>
  <c r="BX40" i="8"/>
  <c r="CA40" i="8"/>
  <c r="BQ40" i="8"/>
  <c r="BU40" i="8"/>
  <c r="BQ30" i="8"/>
  <c r="BU30" i="8"/>
  <c r="BQ15" i="8"/>
  <c r="BR15" i="8"/>
  <c r="BS15" i="8"/>
  <c r="BX15" i="8"/>
  <c r="BQ9" i="8"/>
  <c r="BU9" i="8"/>
  <c r="BR30" i="8"/>
  <c r="BS30" i="8"/>
  <c r="BX30" i="8"/>
  <c r="BQ29" i="8"/>
  <c r="CA24" i="8"/>
  <c r="BQ24" i="8"/>
  <c r="BU17" i="8"/>
  <c r="BQ53" i="8"/>
  <c r="BR53" i="8"/>
  <c r="BS53" i="8"/>
  <c r="BX53" i="8"/>
  <c r="BS49" i="8"/>
  <c r="BX49" i="8"/>
  <c r="CA49" i="8"/>
  <c r="BQ49" i="8"/>
  <c r="BU49" i="8"/>
  <c r="BR29" i="8"/>
  <c r="BS29" i="8"/>
  <c r="BX29" i="8"/>
  <c r="BQ27" i="8"/>
  <c r="BU27" i="8"/>
  <c r="CA27" i="8"/>
  <c r="C2" i="8"/>
  <c r="BR21" i="8"/>
  <c r="BS21" i="8"/>
  <c r="BX21" i="8"/>
  <c r="BQ21" i="8"/>
  <c r="BU21" i="8"/>
  <c r="BU38" i="8"/>
  <c r="BS9" i="8"/>
  <c r="BX9" i="8"/>
  <c r="BX24" i="8"/>
  <c r="AC139" i="23"/>
  <c r="AC84" i="38"/>
  <c r="AC85" i="38"/>
  <c r="BU34" i="8"/>
  <c r="BS14" i="8"/>
  <c r="BX14" i="8"/>
  <c r="L34" i="41"/>
  <c r="C23" i="41"/>
  <c r="G23" i="41"/>
  <c r="C13" i="41"/>
  <c r="G13" i="41"/>
  <c r="R7" i="41"/>
  <c r="M7" i="41"/>
  <c r="C17" i="41"/>
  <c r="C18" i="41"/>
  <c r="H7" i="41"/>
  <c r="V39" i="41"/>
  <c r="M33" i="41"/>
  <c r="C43" i="41"/>
  <c r="C44" i="41"/>
  <c r="G44" i="41"/>
  <c r="R12" i="41"/>
  <c r="H22" i="41"/>
  <c r="H23" i="41"/>
  <c r="L23" i="41"/>
  <c r="C6" i="41"/>
  <c r="M6" i="41"/>
  <c r="H32" i="41"/>
  <c r="BU29" i="8"/>
  <c r="BR44" i="8"/>
  <c r="BS44" i="8"/>
  <c r="BX44" i="8"/>
  <c r="CA44" i="8"/>
  <c r="BQ44" i="8"/>
  <c r="BU44" i="8"/>
  <c r="BR36" i="8"/>
  <c r="BS36" i="8"/>
  <c r="BX36" i="8"/>
  <c r="BQ36" i="8"/>
  <c r="BU36" i="8"/>
  <c r="CA36" i="8"/>
  <c r="CA26" i="8"/>
  <c r="BS26" i="8"/>
  <c r="BX26" i="8"/>
  <c r="C12" i="41"/>
  <c r="B5" i="2"/>
  <c r="AF82" i="38"/>
  <c r="BU26" i="8"/>
  <c r="H33" i="41"/>
  <c r="C39" i="41"/>
  <c r="G39" i="41"/>
  <c r="BU53" i="8"/>
  <c r="BU15" i="8"/>
  <c r="BS13" i="8"/>
  <c r="BX13" i="8"/>
  <c r="BR60" i="8"/>
  <c r="BQ60" i="8"/>
  <c r="BU60" i="8"/>
  <c r="BS60" i="8"/>
  <c r="BX60" i="8"/>
  <c r="BQ79" i="8"/>
  <c r="BU79" i="8"/>
  <c r="CA79" i="8"/>
  <c r="BR79" i="8"/>
  <c r="BS79" i="8"/>
  <c r="BX79" i="8"/>
  <c r="CA95" i="8"/>
  <c r="BQ95" i="8"/>
  <c r="BU95" i="8"/>
  <c r="BS76" i="8"/>
  <c r="BX76" i="8"/>
  <c r="BR72" i="8"/>
  <c r="BQ72" i="8"/>
  <c r="BU72" i="8"/>
  <c r="CA66" i="8"/>
  <c r="BQ66" i="8"/>
  <c r="BU66" i="8"/>
  <c r="BR66" i="8"/>
  <c r="BS66" i="8"/>
  <c r="BX66" i="8"/>
  <c r="M23" i="41"/>
  <c r="AF136" i="23"/>
  <c r="BS101" i="8"/>
  <c r="BX101" i="8"/>
  <c r="BS72" i="8"/>
  <c r="BX72" i="8"/>
  <c r="BR95" i="8"/>
  <c r="BS95" i="8"/>
  <c r="BX95" i="8"/>
  <c r="CA72" i="8"/>
  <c r="CA62" i="8"/>
  <c r="BQ62" i="8"/>
  <c r="BU62" i="8"/>
  <c r="BS16" i="8"/>
  <c r="BX16" i="8"/>
  <c r="BR93" i="8"/>
  <c r="BS93" i="8"/>
  <c r="BX93" i="8"/>
  <c r="BQ93" i="8"/>
  <c r="BU93" i="8"/>
  <c r="BS77" i="8"/>
  <c r="BX77" i="8"/>
  <c r="BR64" i="8"/>
  <c r="BS64" i="8"/>
  <c r="BX64" i="8"/>
  <c r="BQ64" i="8"/>
  <c r="BU64" i="8"/>
  <c r="CA64" i="8"/>
  <c r="CA55" i="8"/>
  <c r="BS55" i="8"/>
  <c r="BX55" i="8"/>
  <c r="CA18" i="8"/>
  <c r="BQ18" i="8"/>
  <c r="BU18" i="8"/>
  <c r="CA7" i="8"/>
  <c r="BQ7" i="8"/>
  <c r="BU7" i="8"/>
  <c r="H44" i="41"/>
  <c r="L44" i="41"/>
  <c r="M38" i="41"/>
  <c r="H43" i="41"/>
  <c r="BR100" i="8"/>
  <c r="BS100" i="8"/>
  <c r="BX100" i="8"/>
  <c r="CA94" i="8"/>
  <c r="BR92" i="8"/>
  <c r="BS92" i="8"/>
  <c r="BX92" i="8"/>
  <c r="BR89" i="8"/>
  <c r="BS89" i="8"/>
  <c r="BX89" i="8"/>
  <c r="BR88" i="8"/>
  <c r="BS88" i="8"/>
  <c r="BX88" i="8"/>
  <c r="CA82" i="8"/>
  <c r="BR81" i="8"/>
  <c r="BS81" i="8"/>
  <c r="BX81" i="8"/>
  <c r="BR61" i="8"/>
  <c r="BS61" i="8"/>
  <c r="BX61" i="8"/>
  <c r="BQ76" i="8"/>
  <c r="BU76" i="8"/>
  <c r="BQ54" i="8"/>
  <c r="BU54" i="8"/>
  <c r="BQ35" i="8"/>
  <c r="BU35" i="8"/>
  <c r="Q23" i="41"/>
  <c r="W33" i="41"/>
  <c r="X33" i="41"/>
  <c r="C38" i="41"/>
  <c r="W12" i="41"/>
  <c r="Y12" i="41"/>
  <c r="X12" i="41"/>
  <c r="Y33" i="41"/>
  <c r="B6" i="2"/>
  <c r="B7" i="2"/>
  <c r="B10" i="2"/>
  <c r="B4" i="2"/>
  <c r="D10" i="2"/>
  <c r="H49" i="41"/>
  <c r="L49" i="41"/>
  <c r="R38" i="41"/>
  <c r="C22" i="41"/>
  <c r="X7" i="41"/>
  <c r="W7" i="41"/>
  <c r="Y7" i="41"/>
  <c r="AF84" i="38"/>
  <c r="AF83" i="38"/>
  <c r="AF85" i="38"/>
  <c r="G18" i="41"/>
  <c r="W17" i="41"/>
  <c r="Y17" i="41"/>
  <c r="X17" i="41"/>
  <c r="BU4" i="8"/>
  <c r="BV72" i="8"/>
  <c r="BU24" i="8"/>
  <c r="BS11" i="8"/>
  <c r="BX11" i="8"/>
  <c r="BU50" i="8"/>
  <c r="BU52" i="8"/>
  <c r="BS28" i="8"/>
  <c r="BX28" i="8"/>
  <c r="BS27" i="8"/>
  <c r="BX27" i="8"/>
  <c r="R43" i="41"/>
  <c r="CA77" i="8"/>
  <c r="CA28" i="8"/>
  <c r="CB28" i="8"/>
  <c r="CA14" i="8"/>
  <c r="CB72" i="8"/>
  <c r="BQ100" i="8"/>
  <c r="BU100" i="8"/>
  <c r="BQ92" i="8"/>
  <c r="BU92" i="8"/>
  <c r="BR84" i="8"/>
  <c r="BS84" i="8"/>
  <c r="BX84" i="8"/>
  <c r="BY84" i="8"/>
  <c r="BR20" i="8"/>
  <c r="BS20" i="8"/>
  <c r="BX20" i="8"/>
  <c r="BR11" i="8"/>
  <c r="BU11" i="8"/>
  <c r="BQ10" i="8"/>
  <c r="BU10" i="8"/>
  <c r="BV10" i="8"/>
  <c r="M49" i="41"/>
  <c r="Q49" i="41"/>
  <c r="B9" i="2"/>
  <c r="B11" i="2"/>
  <c r="D9" i="2"/>
  <c r="BY28" i="8"/>
  <c r="BY48" i="8"/>
  <c r="BY46" i="8"/>
  <c r="BY91" i="8"/>
  <c r="BY35" i="8"/>
  <c r="BY63" i="8"/>
  <c r="BY4" i="8"/>
  <c r="BZ4" i="8"/>
  <c r="BY68" i="8"/>
  <c r="BY22" i="8"/>
  <c r="BY12" i="8"/>
  <c r="BY102" i="8"/>
  <c r="BY8" i="8"/>
  <c r="BY44" i="8"/>
  <c r="BY52" i="8"/>
  <c r="BY64" i="8"/>
  <c r="BY100" i="8"/>
  <c r="BY61" i="8"/>
  <c r="BY95" i="8"/>
  <c r="BY80" i="8"/>
  <c r="BZ2" i="8"/>
  <c r="BY40" i="8"/>
  <c r="BY37" i="8"/>
  <c r="BY90" i="8"/>
  <c r="BY53" i="8"/>
  <c r="BY24" i="8"/>
  <c r="BY11" i="8"/>
  <c r="BY78" i="8"/>
  <c r="BY33" i="8"/>
  <c r="BY101" i="8"/>
  <c r="BY58" i="8"/>
  <c r="BY73" i="8"/>
  <c r="BY49" i="8"/>
  <c r="BY14" i="8"/>
  <c r="BY18" i="8"/>
  <c r="BY10" i="8"/>
  <c r="BY71" i="8"/>
  <c r="BY74" i="8"/>
  <c r="BY54" i="8"/>
  <c r="BY43" i="8"/>
  <c r="BY82" i="8"/>
  <c r="BY97" i="8"/>
  <c r="BY23" i="8"/>
  <c r="BY17" i="8"/>
  <c r="BY86" i="8"/>
  <c r="BY6" i="8"/>
  <c r="BY67" i="8"/>
  <c r="BY66" i="8"/>
  <c r="BY76" i="8"/>
  <c r="BY38" i="8"/>
  <c r="CB26" i="8"/>
  <c r="BY42" i="8"/>
  <c r="BV7" i="8"/>
  <c r="BY51" i="8"/>
  <c r="BY56" i="8"/>
  <c r="BY57" i="8"/>
  <c r="BY15" i="8"/>
  <c r="BY65" i="8"/>
  <c r="BY32" i="8"/>
  <c r="BV12" i="8"/>
  <c r="BY60" i="8"/>
  <c r="BV35" i="8"/>
  <c r="BY36" i="8"/>
  <c r="CB82" i="8"/>
  <c r="BY81" i="8"/>
  <c r="CB77" i="8"/>
  <c r="BY21" i="8"/>
  <c r="BY103" i="8"/>
  <c r="BY39" i="8"/>
  <c r="BY29" i="8"/>
  <c r="BY94" i="8"/>
  <c r="BY62" i="8"/>
  <c r="BY41" i="8"/>
  <c r="BY47" i="8"/>
  <c r="BY85" i="8"/>
  <c r="BV29" i="8"/>
  <c r="BY59" i="8"/>
  <c r="CB79" i="8"/>
  <c r="BY79" i="8"/>
  <c r="BY34" i="8"/>
  <c r="BV92" i="8"/>
  <c r="BV24" i="8"/>
  <c r="BV100" i="8"/>
  <c r="M48" i="41"/>
  <c r="X43" i="41"/>
  <c r="W43" i="41"/>
  <c r="Y43" i="41"/>
  <c r="BV52" i="8"/>
  <c r="BV53" i="8"/>
  <c r="BV49" i="8"/>
  <c r="BV65" i="8"/>
  <c r="BV51" i="8"/>
  <c r="BV42" i="8"/>
  <c r="BV46" i="8"/>
  <c r="BV43" i="8"/>
  <c r="BV19" i="8"/>
  <c r="BV48" i="8"/>
  <c r="BV74" i="8"/>
  <c r="BV39" i="8"/>
  <c r="BV13" i="8"/>
  <c r="BV55" i="8"/>
  <c r="BV25" i="8"/>
  <c r="BV81" i="8"/>
  <c r="BV91" i="8"/>
  <c r="BV63" i="8"/>
  <c r="BV20" i="8"/>
  <c r="BV70" i="8"/>
  <c r="BV33" i="8"/>
  <c r="BV40" i="8"/>
  <c r="BV85" i="8"/>
  <c r="BV78" i="8"/>
  <c r="BV67" i="8"/>
  <c r="BV84" i="8"/>
  <c r="BW2" i="8"/>
  <c r="BV59" i="8"/>
  <c r="BV83" i="8"/>
  <c r="BV88" i="8"/>
  <c r="BV101" i="8"/>
  <c r="BV87" i="8"/>
  <c r="BV56" i="8"/>
  <c r="BV57" i="8"/>
  <c r="BV41" i="8"/>
  <c r="BV97" i="8"/>
  <c r="BV71" i="8"/>
  <c r="BV6" i="8"/>
  <c r="BV26" i="8"/>
  <c r="BV54" i="8"/>
  <c r="BV77" i="8"/>
  <c r="BV37" i="8"/>
  <c r="BV69" i="8"/>
  <c r="BV17" i="8"/>
  <c r="BV82" i="8"/>
  <c r="BV38" i="8"/>
  <c r="BV90" i="8"/>
  <c r="BV102" i="8"/>
  <c r="BV73" i="8"/>
  <c r="BV23" i="8"/>
  <c r="BV62" i="8"/>
  <c r="BV66" i="8"/>
  <c r="BV45" i="8"/>
  <c r="BV103" i="8"/>
  <c r="BV98" i="8"/>
  <c r="BV4" i="8"/>
  <c r="BW4" i="8"/>
  <c r="BV96" i="8"/>
  <c r="BV61" i="8"/>
  <c r="BV30" i="8"/>
  <c r="BV34" i="8"/>
  <c r="BV93" i="8"/>
  <c r="BV47" i="8"/>
  <c r="BV86" i="8"/>
  <c r="BV31" i="8"/>
  <c r="BV80" i="8"/>
  <c r="BV68" i="8"/>
  <c r="BV89" i="8"/>
  <c r="BV14" i="8"/>
  <c r="BV9" i="8"/>
  <c r="BV28" i="8"/>
  <c r="BV58" i="8"/>
  <c r="BV64" i="8"/>
  <c r="BV60" i="8"/>
  <c r="BV95" i="8"/>
  <c r="BV8" i="8"/>
  <c r="BW8" i="8"/>
  <c r="BV99" i="8"/>
  <c r="BV94" i="8"/>
  <c r="BV16" i="8"/>
  <c r="BV27" i="8"/>
  <c r="BV22" i="8"/>
  <c r="BV75" i="8"/>
  <c r="BV5" i="8"/>
  <c r="BW5" i="8"/>
  <c r="BV32" i="8"/>
  <c r="BV79" i="8"/>
  <c r="BV36" i="8"/>
  <c r="BV15" i="8"/>
  <c r="BV18" i="8"/>
  <c r="BV44" i="8"/>
  <c r="BY87" i="8"/>
  <c r="X22" i="41"/>
  <c r="W22" i="41"/>
  <c r="Y22" i="41"/>
  <c r="Z7" i="41"/>
  <c r="BY99" i="8"/>
  <c r="BY19" i="8"/>
  <c r="BY7" i="8"/>
  <c r="BY31" i="8"/>
  <c r="BY9" i="8"/>
  <c r="BY75" i="8"/>
  <c r="BV21" i="8"/>
  <c r="BY93" i="8"/>
  <c r="BY50" i="8"/>
  <c r="BY72" i="8"/>
  <c r="BY92" i="8"/>
  <c r="BY30" i="8"/>
  <c r="BV76" i="8"/>
  <c r="BW10" i="8"/>
  <c r="BV11" i="8"/>
  <c r="BW11" i="8"/>
  <c r="BY20" i="8"/>
  <c r="CB98" i="8"/>
  <c r="CB89" i="8"/>
  <c r="CB31" i="8"/>
  <c r="CB90" i="8"/>
  <c r="CB97" i="8"/>
  <c r="CB9" i="8"/>
  <c r="CB48" i="8"/>
  <c r="CB91" i="8"/>
  <c r="CB20" i="8"/>
  <c r="CB43" i="8"/>
  <c r="CB21" i="8"/>
  <c r="CB95" i="8"/>
  <c r="CB17" i="8"/>
  <c r="CB65" i="8"/>
  <c r="CB86" i="8"/>
  <c r="CB50" i="8"/>
  <c r="CB56" i="8"/>
  <c r="CB27" i="8"/>
  <c r="CB29" i="8"/>
  <c r="CB73" i="8"/>
  <c r="CB53" i="8"/>
  <c r="CB14" i="8"/>
  <c r="CB93" i="8"/>
  <c r="CB75" i="8"/>
  <c r="CB71" i="8"/>
  <c r="CB76" i="8"/>
  <c r="CB64" i="8"/>
  <c r="CB62" i="8"/>
  <c r="CB83" i="8"/>
  <c r="CB60" i="8"/>
  <c r="CB36" i="8"/>
  <c r="CB32" i="8"/>
  <c r="CB18" i="8"/>
  <c r="CB63" i="8"/>
  <c r="CB68" i="8"/>
  <c r="CB67" i="8"/>
  <c r="CB58" i="8"/>
  <c r="CB49" i="8"/>
  <c r="CB7" i="8"/>
  <c r="CB81" i="8"/>
  <c r="CB25" i="8"/>
  <c r="CB34" i="8"/>
  <c r="CB38" i="8"/>
  <c r="CB59" i="8"/>
  <c r="CB4" i="8"/>
  <c r="CC4" i="8"/>
  <c r="CB61" i="8"/>
  <c r="CB102" i="8"/>
  <c r="CB39" i="8"/>
  <c r="CB22" i="8"/>
  <c r="CB74" i="8"/>
  <c r="CB88" i="8"/>
  <c r="CB100" i="8"/>
  <c r="CB44" i="8"/>
  <c r="CB45" i="8"/>
  <c r="CB99" i="8"/>
  <c r="CB66" i="8"/>
  <c r="CB15" i="8"/>
  <c r="CB40" i="8"/>
  <c r="CB69" i="8"/>
  <c r="CB101" i="8"/>
  <c r="CB46" i="8"/>
  <c r="CB92" i="8"/>
  <c r="CB16" i="8"/>
  <c r="CB96" i="8"/>
  <c r="CB10" i="8"/>
  <c r="CB19" i="8"/>
  <c r="CB55" i="8"/>
  <c r="CB11" i="8"/>
  <c r="CB85" i="8"/>
  <c r="CB13" i="8"/>
  <c r="CB8" i="8"/>
  <c r="CB24" i="8"/>
  <c r="CB41" i="8"/>
  <c r="CB57" i="8"/>
  <c r="CB6" i="8"/>
  <c r="CB52" i="8"/>
  <c r="CB30" i="8"/>
  <c r="CC2" i="8"/>
  <c r="CB37" i="8"/>
  <c r="CB103" i="8"/>
  <c r="CB54" i="8"/>
  <c r="CB84" i="8"/>
  <c r="CB5" i="8"/>
  <c r="CC5" i="8"/>
  <c r="CB80" i="8"/>
  <c r="CB87" i="8"/>
  <c r="CB51" i="8"/>
  <c r="CB70" i="8"/>
  <c r="CB78" i="8"/>
  <c r="CC78" i="8"/>
  <c r="CB42" i="8"/>
  <c r="CB33" i="8"/>
  <c r="CB23" i="8"/>
  <c r="CC23" i="8"/>
  <c r="CB94" i="8"/>
  <c r="CC94" i="8"/>
  <c r="CB47" i="8"/>
  <c r="CB12" i="8"/>
  <c r="CB35" i="8"/>
  <c r="CC35" i="8"/>
  <c r="BY27" i="8"/>
  <c r="BV50" i="8"/>
  <c r="BW50" i="8"/>
  <c r="BY83" i="8"/>
  <c r="BY70" i="8"/>
  <c r="BY26" i="8"/>
  <c r="BY96" i="8"/>
  <c r="BY25" i="8"/>
  <c r="BY5" i="8"/>
  <c r="BZ5" i="8"/>
  <c r="BY45" i="8"/>
  <c r="BY98" i="8"/>
  <c r="BY69" i="8"/>
  <c r="H48" i="41"/>
  <c r="W38" i="41"/>
  <c r="Y38" i="41"/>
  <c r="X38" i="41"/>
  <c r="BY88" i="8"/>
  <c r="BY13" i="8"/>
  <c r="BZ13" i="8"/>
  <c r="BY16" i="8"/>
  <c r="BZ16" i="8"/>
  <c r="BY77" i="8"/>
  <c r="BY55" i="8"/>
  <c r="BY89" i="8"/>
  <c r="Z12" i="41"/>
  <c r="C127" i="21"/>
  <c r="D29" i="21"/>
  <c r="E142" i="21"/>
  <c r="D215" i="21"/>
  <c r="C200" i="21"/>
  <c r="D35" i="21"/>
  <c r="B74" i="21"/>
  <c r="F74" i="21"/>
  <c r="G74" i="21"/>
  <c r="D195" i="21"/>
  <c r="B71" i="21"/>
  <c r="F71" i="21"/>
  <c r="G71" i="21"/>
  <c r="E133" i="21"/>
  <c r="D62" i="21"/>
  <c r="E53" i="21"/>
  <c r="E115" i="21"/>
  <c r="B37" i="21"/>
  <c r="F37" i="21"/>
  <c r="G37" i="21"/>
  <c r="C207" i="21"/>
  <c r="E75" i="21"/>
  <c r="C71" i="21"/>
  <c r="E40" i="21"/>
  <c r="D107" i="21"/>
  <c r="E77" i="21"/>
  <c r="C16" i="21"/>
  <c r="C37" i="21"/>
  <c r="C209" i="21"/>
  <c r="E199" i="21"/>
  <c r="E78" i="21"/>
  <c r="C156" i="21"/>
  <c r="E213" i="21"/>
  <c r="C66" i="21"/>
  <c r="C216" i="21"/>
  <c r="D77" i="21"/>
  <c r="E92" i="21"/>
  <c r="B228" i="21"/>
  <c r="F228" i="21"/>
  <c r="G228" i="21"/>
  <c r="D155" i="21"/>
  <c r="C103" i="21"/>
  <c r="E62" i="21"/>
  <c r="D18" i="21"/>
  <c r="D202" i="21"/>
  <c r="D80" i="21"/>
  <c r="B26" i="21"/>
  <c r="F26" i="21"/>
  <c r="G26" i="21"/>
  <c r="D12" i="21"/>
  <c r="B4" i="21"/>
  <c r="F4" i="21"/>
  <c r="G4" i="21"/>
  <c r="C79" i="21"/>
  <c r="B224" i="21"/>
  <c r="F224" i="21"/>
  <c r="G224" i="21"/>
  <c r="D33" i="21"/>
  <c r="B85" i="21"/>
  <c r="F85" i="21"/>
  <c r="G85" i="21"/>
  <c r="D100" i="21"/>
  <c r="B157" i="21"/>
  <c r="F157" i="21"/>
  <c r="G157" i="21"/>
  <c r="B17" i="21"/>
  <c r="F17" i="21"/>
  <c r="G17" i="21"/>
  <c r="B43" i="21"/>
  <c r="F43" i="21"/>
  <c r="G43" i="21"/>
  <c r="C75" i="21"/>
  <c r="D66" i="21"/>
  <c r="C28" i="21"/>
  <c r="D58" i="21"/>
  <c r="B6" i="21"/>
  <c r="F6" i="21"/>
  <c r="G6" i="21"/>
  <c r="C36" i="21"/>
  <c r="C145" i="21"/>
  <c r="D137" i="21"/>
  <c r="B91" i="21"/>
  <c r="F91" i="21"/>
  <c r="G91" i="21"/>
  <c r="C13" i="21"/>
  <c r="B168" i="21"/>
  <c r="F168" i="21"/>
  <c r="G168" i="21"/>
  <c r="C5" i="21"/>
  <c r="E59" i="21"/>
  <c r="D208" i="21"/>
  <c r="D76" i="21"/>
  <c r="D253" i="21"/>
  <c r="C63" i="21"/>
  <c r="E161" i="21"/>
  <c r="E13" i="21"/>
  <c r="B29" i="21"/>
  <c r="F29" i="21"/>
  <c r="G29" i="21"/>
  <c r="E3" i="21"/>
  <c r="D235" i="21"/>
  <c r="E105" i="21"/>
  <c r="B178" i="21"/>
  <c r="F178" i="21"/>
  <c r="G178" i="21"/>
  <c r="D49" i="21"/>
  <c r="E52" i="21"/>
  <c r="B204" i="21"/>
  <c r="F204" i="21"/>
  <c r="G204" i="21"/>
  <c r="D40" i="21"/>
  <c r="C245" i="21"/>
  <c r="B220" i="21"/>
  <c r="F220" i="21"/>
  <c r="G220" i="21"/>
  <c r="D139" i="21"/>
  <c r="C47" i="21"/>
  <c r="B77" i="21"/>
  <c r="F77" i="21"/>
  <c r="G77" i="21"/>
  <c r="C106" i="21"/>
  <c r="B153" i="21"/>
  <c r="F153" i="21"/>
  <c r="G153" i="21"/>
  <c r="B212" i="21"/>
  <c r="F212" i="21"/>
  <c r="G212" i="21"/>
  <c r="E95" i="21"/>
  <c r="C85" i="21"/>
  <c r="B76" i="21"/>
  <c r="F76" i="21"/>
  <c r="G76" i="21"/>
  <c r="E64" i="21"/>
  <c r="C77" i="21"/>
  <c r="C81" i="21"/>
  <c r="D199" i="21"/>
  <c r="C45" i="21"/>
  <c r="C185" i="21"/>
  <c r="D16" i="21"/>
  <c r="D92" i="21"/>
  <c r="B1" i="21"/>
  <c r="F1" i="21"/>
  <c r="G1" i="21"/>
  <c r="D21" i="21"/>
  <c r="E169" i="21"/>
  <c r="E58" i="21"/>
  <c r="C27" i="21"/>
  <c r="E10" i="21"/>
  <c r="E82" i="21"/>
  <c r="E192" i="21"/>
  <c r="D17" i="21"/>
  <c r="E44" i="21"/>
  <c r="D196" i="21"/>
  <c r="D69" i="21"/>
  <c r="B101" i="21"/>
  <c r="F101" i="21"/>
  <c r="G101" i="21"/>
  <c r="E157" i="21"/>
  <c r="D70" i="21"/>
  <c r="C109" i="21"/>
  <c r="D149" i="21"/>
  <c r="C50" i="21"/>
  <c r="B133" i="21"/>
  <c r="F133" i="21"/>
  <c r="G133" i="21"/>
  <c r="B21" i="21"/>
  <c r="F21" i="21"/>
  <c r="G21" i="21"/>
  <c r="B69" i="21"/>
  <c r="F69" i="21"/>
  <c r="G69" i="21"/>
  <c r="C241" i="21"/>
  <c r="D176" i="21"/>
  <c r="E114" i="21"/>
  <c r="B84" i="21"/>
  <c r="F84" i="21"/>
  <c r="G84" i="21"/>
  <c r="C24" i="21"/>
  <c r="D185" i="21"/>
  <c r="D113" i="21"/>
  <c r="D105" i="21"/>
  <c r="D209" i="21"/>
  <c r="D72" i="21"/>
  <c r="C193" i="21"/>
  <c r="D141" i="21"/>
  <c r="C137" i="21"/>
  <c r="E205" i="21"/>
  <c r="E15" i="21"/>
  <c r="C21" i="21"/>
  <c r="D129" i="21"/>
  <c r="B98" i="21"/>
  <c r="F98" i="21"/>
  <c r="G98" i="21"/>
  <c r="D67" i="21"/>
  <c r="D13" i="21"/>
  <c r="C61" i="21"/>
  <c r="D173" i="21"/>
  <c r="E93" i="21"/>
  <c r="E46" i="21"/>
  <c r="D11" i="21"/>
  <c r="C182" i="21"/>
  <c r="C40" i="21"/>
  <c r="E24" i="21"/>
  <c r="E180" i="21"/>
  <c r="E32" i="21"/>
  <c r="C117" i="21"/>
  <c r="D96" i="21"/>
  <c r="B206" i="21"/>
  <c r="F206" i="21"/>
  <c r="G206" i="21"/>
  <c r="E88" i="21"/>
  <c r="E9" i="21"/>
  <c r="C42" i="21"/>
  <c r="B13" i="21"/>
  <c r="F13" i="21"/>
  <c r="G13" i="21"/>
  <c r="C87" i="21"/>
  <c r="C100" i="21"/>
  <c r="E23" i="21"/>
  <c r="D57" i="21"/>
  <c r="B201" i="21"/>
  <c r="F201" i="21"/>
  <c r="G201" i="21"/>
  <c r="C242" i="21"/>
  <c r="D190" i="21"/>
  <c r="E130" i="21"/>
  <c r="E245" i="21"/>
  <c r="C210" i="21"/>
  <c r="C249" i="21"/>
  <c r="B152" i="21"/>
  <c r="F152" i="21"/>
  <c r="G152" i="21"/>
  <c r="D187" i="21"/>
  <c r="D83" i="21"/>
  <c r="D201" i="21"/>
  <c r="D75" i="21"/>
  <c r="D183" i="21"/>
  <c r="D178" i="21"/>
  <c r="E122" i="21"/>
  <c r="E127" i="21"/>
  <c r="B72" i="21"/>
  <c r="F72" i="21"/>
  <c r="G72" i="21"/>
  <c r="C246" i="21"/>
  <c r="D228" i="21"/>
  <c r="C224" i="21"/>
  <c r="B185" i="21"/>
  <c r="F185" i="21"/>
  <c r="G185" i="21"/>
  <c r="B64" i="21"/>
  <c r="F64" i="21"/>
  <c r="G64" i="21"/>
  <c r="D26" i="21"/>
  <c r="D117" i="21"/>
  <c r="C226" i="21"/>
  <c r="B57" i="21"/>
  <c r="F57" i="21"/>
  <c r="G57" i="21"/>
  <c r="D24" i="21"/>
  <c r="C143" i="21"/>
  <c r="E227" i="21"/>
  <c r="B20" i="21"/>
  <c r="F20" i="21"/>
  <c r="G20" i="21"/>
  <c r="E247" i="21"/>
  <c r="C132" i="21"/>
  <c r="B159" i="21"/>
  <c r="F159" i="21"/>
  <c r="G159" i="21"/>
  <c r="B36" i="21"/>
  <c r="F36" i="21"/>
  <c r="G36" i="21"/>
  <c r="B163" i="21"/>
  <c r="F163" i="21"/>
  <c r="G163" i="21"/>
  <c r="E195" i="21"/>
  <c r="B190" i="21"/>
  <c r="F190" i="21"/>
  <c r="G190" i="21"/>
  <c r="B231" i="21"/>
  <c r="F231" i="21"/>
  <c r="G231" i="21"/>
  <c r="E184" i="21"/>
  <c r="D14" i="21"/>
  <c r="B86" i="21"/>
  <c r="F86" i="21"/>
  <c r="G86" i="21"/>
  <c r="E28" i="21"/>
  <c r="B215" i="21"/>
  <c r="F215" i="21"/>
  <c r="G215" i="21"/>
  <c r="B213" i="21"/>
  <c r="F213" i="21"/>
  <c r="G213" i="21"/>
  <c r="D23" i="21"/>
  <c r="E158" i="21"/>
  <c r="C35" i="21"/>
  <c r="D106" i="21"/>
  <c r="C161" i="21"/>
  <c r="B129" i="21"/>
  <c r="F129" i="21"/>
  <c r="G129" i="21"/>
  <c r="E249" i="21"/>
  <c r="C195" i="21"/>
  <c r="C83" i="21"/>
  <c r="B199" i="21"/>
  <c r="F199" i="21"/>
  <c r="G199" i="21"/>
  <c r="C240" i="21"/>
  <c r="C38" i="21"/>
  <c r="C19" i="21"/>
  <c r="B234" i="21"/>
  <c r="F234" i="21"/>
  <c r="G234" i="21"/>
  <c r="D110" i="21"/>
  <c r="D159" i="21"/>
  <c r="B47" i="21"/>
  <c r="F47" i="21"/>
  <c r="G47" i="21"/>
  <c r="C187" i="21"/>
  <c r="E248" i="21"/>
  <c r="B10" i="21"/>
  <c r="F10" i="21"/>
  <c r="G10" i="21"/>
  <c r="C128" i="21"/>
  <c r="B48" i="21"/>
  <c r="F48" i="21"/>
  <c r="G48" i="21"/>
  <c r="B155" i="21"/>
  <c r="F155" i="21"/>
  <c r="G155" i="21"/>
  <c r="C173" i="21"/>
  <c r="C104" i="21"/>
  <c r="D203" i="21"/>
  <c r="D170" i="21"/>
  <c r="E217" i="21"/>
  <c r="B242" i="21"/>
  <c r="F242" i="21"/>
  <c r="G242" i="21"/>
  <c r="C188" i="21"/>
  <c r="C220" i="21"/>
  <c r="D86" i="21"/>
  <c r="B246" i="21"/>
  <c r="F246" i="21"/>
  <c r="G246" i="21"/>
  <c r="C201" i="21"/>
  <c r="D61" i="21"/>
  <c r="B188" i="21"/>
  <c r="F188" i="21"/>
  <c r="G188" i="21"/>
  <c r="E63" i="21"/>
  <c r="C144" i="21"/>
  <c r="C46" i="21"/>
  <c r="C34" i="21"/>
  <c r="C146" i="21"/>
  <c r="D121" i="21"/>
  <c r="B203" i="21"/>
  <c r="F203" i="21"/>
  <c r="G203" i="21"/>
  <c r="B151" i="21"/>
  <c r="F151" i="21"/>
  <c r="G151" i="21"/>
  <c r="D188" i="21"/>
  <c r="B2" i="21"/>
  <c r="F2" i="21"/>
  <c r="G2" i="21"/>
  <c r="E144" i="21"/>
  <c r="C171" i="21"/>
  <c r="B138" i="21"/>
  <c r="F138" i="21"/>
  <c r="G138" i="21"/>
  <c r="E210" i="21"/>
  <c r="C178" i="21"/>
  <c r="D157" i="21"/>
  <c r="E107" i="21"/>
  <c r="B147" i="21"/>
  <c r="F147" i="21"/>
  <c r="G147" i="21"/>
  <c r="E147" i="21"/>
  <c r="C149" i="21"/>
  <c r="E203" i="21"/>
  <c r="C211" i="21"/>
  <c r="B68" i="21"/>
  <c r="F68" i="21"/>
  <c r="G68" i="21"/>
  <c r="D204" i="21"/>
  <c r="E108" i="21"/>
  <c r="B15" i="21"/>
  <c r="F15" i="21"/>
  <c r="G15" i="21"/>
  <c r="D52" i="21"/>
  <c r="C96" i="21"/>
  <c r="D88" i="21"/>
  <c r="B240" i="21"/>
  <c r="F240" i="21"/>
  <c r="G240" i="21"/>
  <c r="D232" i="21"/>
  <c r="C67" i="21"/>
  <c r="B200" i="21"/>
  <c r="F200" i="21"/>
  <c r="G200" i="21"/>
  <c r="E47" i="21"/>
  <c r="D168" i="21"/>
  <c r="B239" i="21"/>
  <c r="F239" i="21"/>
  <c r="G239" i="21"/>
  <c r="C72" i="21"/>
  <c r="B177" i="21"/>
  <c r="F177" i="21"/>
  <c r="G177" i="21"/>
  <c r="B66" i="21"/>
  <c r="F66" i="21"/>
  <c r="G66" i="21"/>
  <c r="D219" i="21"/>
  <c r="E208" i="21"/>
  <c r="B237" i="21"/>
  <c r="F237" i="21"/>
  <c r="G237" i="21"/>
  <c r="D222" i="21"/>
  <c r="B225" i="21"/>
  <c r="F225" i="21"/>
  <c r="G225" i="21"/>
  <c r="C70" i="21"/>
  <c r="E175" i="21"/>
  <c r="B223" i="21"/>
  <c r="F223" i="21"/>
  <c r="G223" i="21"/>
  <c r="D210" i="21"/>
  <c r="C90" i="21"/>
  <c r="D218" i="21"/>
  <c r="D47" i="21"/>
  <c r="E2" i="21"/>
  <c r="D224" i="21"/>
  <c r="C107" i="21"/>
  <c r="C99" i="21"/>
  <c r="D151" i="21"/>
  <c r="D245" i="21"/>
  <c r="B205" i="21"/>
  <c r="F205" i="21"/>
  <c r="G205" i="21"/>
  <c r="C218" i="21"/>
  <c r="C113" i="21"/>
  <c r="C80" i="21"/>
  <c r="E237" i="21"/>
  <c r="E50" i="21"/>
  <c r="E206" i="21"/>
  <c r="B28" i="21"/>
  <c r="F28" i="21"/>
  <c r="G28" i="21"/>
  <c r="B145" i="21"/>
  <c r="F145" i="21"/>
  <c r="G145" i="21"/>
  <c r="E71" i="21"/>
  <c r="C250" i="21"/>
  <c r="C65" i="21"/>
  <c r="B233" i="21"/>
  <c r="F233" i="21"/>
  <c r="G233" i="21"/>
  <c r="E252" i="21"/>
  <c r="D231" i="21"/>
  <c r="B165" i="21"/>
  <c r="F165" i="21"/>
  <c r="G165" i="21"/>
  <c r="C119" i="21"/>
  <c r="D39" i="21"/>
  <c r="C51" i="21"/>
  <c r="D25" i="21"/>
  <c r="C23" i="21"/>
  <c r="B148" i="21"/>
  <c r="F148" i="21"/>
  <c r="G148" i="21"/>
  <c r="D206" i="21"/>
  <c r="B173" i="21"/>
  <c r="F173" i="21"/>
  <c r="G173" i="21"/>
  <c r="B219" i="21"/>
  <c r="F219" i="21"/>
  <c r="G219" i="21"/>
  <c r="E204" i="21"/>
  <c r="E176" i="21"/>
  <c r="B172" i="21"/>
  <c r="F172" i="21"/>
  <c r="G172" i="21"/>
  <c r="C208" i="21"/>
  <c r="D71" i="21"/>
  <c r="B162" i="21"/>
  <c r="F162" i="21"/>
  <c r="G162" i="21"/>
  <c r="D9" i="21"/>
  <c r="D251" i="21"/>
  <c r="C189" i="21"/>
  <c r="C231" i="21"/>
  <c r="C33" i="21"/>
  <c r="D181" i="21"/>
  <c r="C191" i="21"/>
  <c r="C49" i="21"/>
  <c r="C32" i="21"/>
  <c r="B44" i="21"/>
  <c r="F44" i="21"/>
  <c r="G44" i="21"/>
  <c r="D249" i="21"/>
  <c r="B67" i="21"/>
  <c r="F67" i="21"/>
  <c r="G67" i="21"/>
  <c r="C205" i="21"/>
  <c r="B31" i="21"/>
  <c r="F31" i="21"/>
  <c r="G31" i="21"/>
  <c r="B39" i="21"/>
  <c r="F39" i="21"/>
  <c r="G39" i="21"/>
  <c r="C151" i="21"/>
  <c r="B235" i="21"/>
  <c r="F235" i="21"/>
  <c r="G235" i="21"/>
  <c r="E232" i="21"/>
  <c r="C126" i="21"/>
  <c r="B49" i="21"/>
  <c r="F49" i="21"/>
  <c r="G49" i="21"/>
  <c r="D163" i="21"/>
  <c r="D186" i="21"/>
  <c r="D243" i="21"/>
  <c r="D135" i="21"/>
  <c r="E201" i="21"/>
  <c r="E231" i="21"/>
  <c r="E218" i="21"/>
  <c r="B171" i="21"/>
  <c r="F171" i="21"/>
  <c r="G171" i="21"/>
  <c r="B41" i="21"/>
  <c r="F41" i="21"/>
  <c r="G41" i="21"/>
  <c r="E66" i="21"/>
  <c r="E39" i="21"/>
  <c r="C158" i="21"/>
  <c r="C233" i="21"/>
  <c r="E87" i="21"/>
  <c r="E239" i="21"/>
  <c r="D237" i="21"/>
  <c r="B187" i="21"/>
  <c r="F187" i="21"/>
  <c r="G187" i="21"/>
  <c r="B55" i="21"/>
  <c r="F55" i="21"/>
  <c r="G55" i="21"/>
  <c r="C232" i="21"/>
  <c r="D101" i="21"/>
  <c r="C57" i="21"/>
  <c r="C148" i="21"/>
  <c r="B65" i="21"/>
  <c r="F65" i="21"/>
  <c r="G65" i="21"/>
  <c r="B164" i="21"/>
  <c r="F164" i="21"/>
  <c r="G164" i="21"/>
  <c r="E244" i="21"/>
  <c r="E242" i="21"/>
  <c r="D164" i="21"/>
  <c r="B251" i="21"/>
  <c r="F251" i="21"/>
  <c r="G251" i="21"/>
  <c r="C204" i="21"/>
  <c r="D123" i="21"/>
  <c r="B100" i="21"/>
  <c r="F100" i="21"/>
  <c r="G100" i="21"/>
  <c r="E188" i="21"/>
  <c r="B11" i="21"/>
  <c r="F11" i="21"/>
  <c r="G11" i="21"/>
  <c r="D184" i="21"/>
  <c r="C31" i="21"/>
  <c r="B60" i="21"/>
  <c r="F60" i="21"/>
  <c r="G60" i="21"/>
  <c r="B103" i="21"/>
  <c r="F103" i="21"/>
  <c r="G103" i="21"/>
  <c r="C174" i="21"/>
  <c r="D148" i="21"/>
  <c r="D98" i="21"/>
  <c r="E178" i="21"/>
  <c r="D238" i="21"/>
  <c r="C93" i="21"/>
  <c r="D162" i="21"/>
  <c r="D191" i="21"/>
  <c r="B211" i="21"/>
  <c r="F211" i="21"/>
  <c r="G211" i="21"/>
  <c r="E207" i="21"/>
  <c r="E51" i="21"/>
  <c r="E137" i="21"/>
  <c r="B96" i="21"/>
  <c r="F96" i="21"/>
  <c r="G96" i="21"/>
  <c r="C139" i="21"/>
  <c r="E179" i="21"/>
  <c r="E99" i="21"/>
  <c r="D55" i="21"/>
  <c r="C183" i="21"/>
  <c r="C180" i="21"/>
  <c r="E211" i="21"/>
  <c r="B73" i="21"/>
  <c r="F73" i="21"/>
  <c r="G73" i="21"/>
  <c r="D78" i="21"/>
  <c r="E221" i="21"/>
  <c r="D169" i="21"/>
  <c r="E155" i="21"/>
  <c r="D74" i="21"/>
  <c r="E27" i="21"/>
  <c r="D167" i="21"/>
  <c r="D132" i="21"/>
  <c r="D214" i="21"/>
  <c r="E125" i="21"/>
  <c r="D153" i="21"/>
  <c r="E117" i="21"/>
  <c r="C247" i="21"/>
  <c r="D28" i="21"/>
  <c r="D192" i="21"/>
  <c r="B253" i="21"/>
  <c r="F253" i="21"/>
  <c r="G253" i="21"/>
  <c r="B202" i="21"/>
  <c r="F202" i="21"/>
  <c r="G202" i="21"/>
  <c r="B183" i="21"/>
  <c r="F183" i="21"/>
  <c r="G183" i="21"/>
  <c r="C129" i="21"/>
  <c r="C6" i="21"/>
  <c r="E90" i="21"/>
  <c r="B160" i="21"/>
  <c r="F160" i="21"/>
  <c r="G160" i="21"/>
  <c r="B184" i="21"/>
  <c r="F184" i="21"/>
  <c r="G184" i="21"/>
  <c r="E220" i="21"/>
  <c r="B59" i="21"/>
  <c r="F59" i="21"/>
  <c r="G59" i="21"/>
  <c r="B167" i="21"/>
  <c r="F167" i="21"/>
  <c r="G167" i="21"/>
  <c r="B214" i="21"/>
  <c r="F214" i="21"/>
  <c r="G214" i="21"/>
  <c r="C248" i="21"/>
  <c r="B230" i="21"/>
  <c r="F230" i="21"/>
  <c r="G230" i="21"/>
  <c r="D242" i="21"/>
  <c r="D182" i="21"/>
  <c r="C11" i="21"/>
  <c r="C15" i="21"/>
  <c r="C199" i="21"/>
  <c r="E236" i="21"/>
  <c r="C134" i="21"/>
  <c r="D138" i="21"/>
  <c r="B33" i="21"/>
  <c r="F33" i="21"/>
  <c r="G33" i="21"/>
  <c r="B150" i="21"/>
  <c r="F150" i="21"/>
  <c r="G150" i="21"/>
  <c r="E134" i="21"/>
  <c r="E241" i="21"/>
  <c r="B170" i="21"/>
  <c r="F170" i="21"/>
  <c r="G170" i="21"/>
  <c r="E120" i="21"/>
  <c r="E202" i="21"/>
  <c r="D112" i="21"/>
  <c r="C125" i="21"/>
  <c r="D82" i="21"/>
  <c r="E233" i="21"/>
  <c r="C116" i="21"/>
  <c r="B92" i="21"/>
  <c r="F92" i="21"/>
  <c r="G92" i="21"/>
  <c r="E109" i="21"/>
  <c r="B216" i="21"/>
  <c r="F216" i="21"/>
  <c r="G216" i="21"/>
  <c r="D174" i="21"/>
  <c r="C86" i="21"/>
  <c r="E81" i="21"/>
  <c r="D108" i="21"/>
  <c r="B102" i="21"/>
  <c r="F102" i="21"/>
  <c r="G102" i="21"/>
  <c r="D247" i="21"/>
  <c r="D221" i="21"/>
  <c r="C237" i="21"/>
  <c r="E160" i="21"/>
  <c r="B111" i="21"/>
  <c r="F111" i="21"/>
  <c r="G111" i="21"/>
  <c r="C243" i="21"/>
  <c r="B32" i="21"/>
  <c r="F32" i="21"/>
  <c r="G32" i="21"/>
  <c r="C98" i="21"/>
  <c r="E177" i="21"/>
  <c r="E35" i="21"/>
  <c r="E150" i="21"/>
  <c r="E222" i="21"/>
  <c r="E162" i="21"/>
  <c r="E168" i="21"/>
  <c r="D205" i="21"/>
  <c r="D131" i="21"/>
  <c r="C118" i="21"/>
  <c r="D89" i="21"/>
  <c r="E166" i="21"/>
  <c r="E234" i="21"/>
  <c r="C110" i="21"/>
  <c r="E145" i="21"/>
  <c r="D197" i="21"/>
  <c r="E216" i="21"/>
  <c r="E141" i="21"/>
  <c r="E94" i="21"/>
  <c r="E139" i="21"/>
  <c r="E68" i="21"/>
  <c r="C82" i="21"/>
  <c r="B221" i="21"/>
  <c r="F221" i="21"/>
  <c r="G221" i="21"/>
  <c r="B146" i="21"/>
  <c r="F146" i="21"/>
  <c r="G146" i="21"/>
  <c r="E182" i="21"/>
  <c r="C227" i="21"/>
  <c r="D207" i="21"/>
  <c r="C140" i="21"/>
  <c r="C55" i="21"/>
  <c r="D50" i="21"/>
  <c r="E65" i="21"/>
  <c r="E189" i="21"/>
  <c r="D34" i="21"/>
  <c r="D44" i="21"/>
  <c r="D248" i="21"/>
  <c r="C167" i="21"/>
  <c r="C251" i="21"/>
  <c r="C190" i="21"/>
  <c r="D143" i="21"/>
  <c r="E45" i="21"/>
  <c r="D240" i="21"/>
  <c r="C147" i="21"/>
  <c r="D244" i="21"/>
  <c r="D198" i="21"/>
  <c r="B78" i="21"/>
  <c r="F78" i="21"/>
  <c r="G78" i="21"/>
  <c r="C136" i="21"/>
  <c r="B54" i="21"/>
  <c r="F54" i="21"/>
  <c r="G54" i="21"/>
  <c r="D216" i="21"/>
  <c r="C235" i="21"/>
  <c r="E60" i="21"/>
  <c r="B23" i="21"/>
  <c r="F23" i="21"/>
  <c r="G23" i="21"/>
  <c r="D90" i="21"/>
  <c r="E200" i="21"/>
  <c r="B179" i="21"/>
  <c r="F179" i="21"/>
  <c r="G179" i="21"/>
  <c r="E196" i="21"/>
  <c r="D193" i="21"/>
  <c r="B93" i="21"/>
  <c r="F93" i="21"/>
  <c r="G93" i="21"/>
  <c r="B88" i="21"/>
  <c r="F88" i="21"/>
  <c r="G88" i="21"/>
  <c r="C108" i="21"/>
  <c r="C59" i="21"/>
  <c r="C153" i="21"/>
  <c r="B227" i="21"/>
  <c r="F227" i="21"/>
  <c r="G227" i="21"/>
  <c r="B106" i="21"/>
  <c r="F106" i="21"/>
  <c r="G106" i="21"/>
  <c r="E209" i="21"/>
  <c r="E30" i="21"/>
  <c r="B217" i="21"/>
  <c r="F217" i="21"/>
  <c r="G217" i="21"/>
  <c r="B122" i="21"/>
  <c r="F122" i="21"/>
  <c r="G122" i="21"/>
  <c r="C192" i="21"/>
  <c r="E154" i="21"/>
  <c r="B196" i="21"/>
  <c r="F196" i="21"/>
  <c r="G196" i="21"/>
  <c r="B90" i="21"/>
  <c r="F90" i="21"/>
  <c r="G90" i="21"/>
  <c r="C203" i="21"/>
  <c r="B62" i="21"/>
  <c r="F62" i="21"/>
  <c r="G62" i="21"/>
  <c r="C179" i="21"/>
  <c r="C169" i="21"/>
  <c r="E173" i="21"/>
  <c r="E102" i="21"/>
  <c r="C172" i="21"/>
  <c r="C198" i="21"/>
  <c r="E132" i="21"/>
  <c r="B197" i="21"/>
  <c r="F197" i="21"/>
  <c r="G197" i="21"/>
  <c r="B121" i="21"/>
  <c r="F121" i="21"/>
  <c r="G121" i="21"/>
  <c r="B126" i="21"/>
  <c r="F126" i="21"/>
  <c r="G126" i="21"/>
  <c r="B107" i="21"/>
  <c r="F107" i="21"/>
  <c r="G107" i="21"/>
  <c r="C73" i="21"/>
  <c r="B8" i="21"/>
  <c r="F8" i="21"/>
  <c r="G8" i="21"/>
  <c r="E230" i="21"/>
  <c r="E97" i="21"/>
  <c r="E6" i="21"/>
  <c r="E31" i="21"/>
  <c r="E250" i="21"/>
  <c r="E129" i="21"/>
  <c r="E183" i="21"/>
  <c r="B241" i="21"/>
  <c r="F241" i="21"/>
  <c r="G241" i="21"/>
  <c r="C230" i="21"/>
  <c r="C252" i="21"/>
  <c r="D84" i="21"/>
  <c r="B245" i="21"/>
  <c r="F245" i="21"/>
  <c r="G245" i="21"/>
  <c r="D94" i="21"/>
  <c r="E67" i="21"/>
  <c r="D140" i="21"/>
  <c r="D63" i="21"/>
  <c r="B180" i="21"/>
  <c r="F180" i="21"/>
  <c r="G180" i="21"/>
  <c r="B16" i="21"/>
  <c r="F16" i="21"/>
  <c r="G16" i="21"/>
  <c r="B40" i="21"/>
  <c r="F40" i="21"/>
  <c r="G40" i="21"/>
  <c r="E151" i="21"/>
  <c r="C229" i="21"/>
  <c r="B112" i="21"/>
  <c r="F112" i="21"/>
  <c r="G112" i="21"/>
  <c r="E14" i="21"/>
  <c r="C164" i="21"/>
  <c r="E106" i="21"/>
  <c r="C76" i="21"/>
  <c r="C133" i="21"/>
  <c r="C78" i="21"/>
  <c r="C186" i="21"/>
  <c r="E214" i="21"/>
  <c r="B125" i="21"/>
  <c r="F125" i="21"/>
  <c r="G125" i="21"/>
  <c r="D130" i="21"/>
  <c r="B232" i="21"/>
  <c r="F232" i="21"/>
  <c r="G232" i="21"/>
  <c r="E34" i="21"/>
  <c r="E12" i="21"/>
  <c r="B243" i="21"/>
  <c r="F243" i="21"/>
  <c r="G243" i="21"/>
  <c r="D46" i="21"/>
  <c r="C68" i="21"/>
  <c r="D118" i="21"/>
  <c r="B123" i="21"/>
  <c r="F123" i="21"/>
  <c r="G123" i="21"/>
  <c r="C1" i="21"/>
  <c r="E56" i="21"/>
  <c r="D220" i="21"/>
  <c r="E73" i="21"/>
  <c r="D10" i="21"/>
  <c r="C8" i="21"/>
  <c r="D37" i="21"/>
  <c r="C2" i="21"/>
  <c r="D134" i="21"/>
  <c r="B118" i="21"/>
  <c r="F118" i="21"/>
  <c r="G118" i="21"/>
  <c r="E69" i="21"/>
  <c r="C48" i="21"/>
  <c r="B154" i="21"/>
  <c r="F154" i="21"/>
  <c r="G154" i="21"/>
  <c r="B249" i="21"/>
  <c r="F249" i="21"/>
  <c r="G249" i="21"/>
  <c r="B12" i="21"/>
  <c r="F12" i="21"/>
  <c r="G12" i="21"/>
  <c r="C194" i="21"/>
  <c r="B248" i="21"/>
  <c r="F248" i="21"/>
  <c r="G248" i="21"/>
  <c r="B182" i="21"/>
  <c r="F182" i="21"/>
  <c r="G182" i="21"/>
  <c r="C120" i="21"/>
  <c r="B35" i="21"/>
  <c r="F35" i="21"/>
  <c r="G35" i="21"/>
  <c r="D3" i="21"/>
  <c r="D115" i="21"/>
  <c r="E83" i="21"/>
  <c r="E165" i="21"/>
  <c r="C89" i="21"/>
  <c r="D30" i="21"/>
  <c r="D53" i="21"/>
  <c r="C4" i="21"/>
  <c r="D65" i="21"/>
  <c r="C152" i="21"/>
  <c r="B81" i="21"/>
  <c r="F81" i="21"/>
  <c r="G81" i="21"/>
  <c r="B244" i="21"/>
  <c r="F244" i="21"/>
  <c r="G244" i="21"/>
  <c r="D68" i="21"/>
  <c r="D158" i="21"/>
  <c r="B247" i="21"/>
  <c r="F247" i="21"/>
  <c r="G247" i="21"/>
  <c r="B79" i="21"/>
  <c r="F79" i="21"/>
  <c r="G79" i="21"/>
  <c r="E11" i="21"/>
  <c r="D59" i="21"/>
  <c r="C69" i="21"/>
  <c r="B14" i="21"/>
  <c r="F14" i="21"/>
  <c r="G14" i="21"/>
  <c r="B156" i="21"/>
  <c r="F156" i="21"/>
  <c r="G156" i="21"/>
  <c r="C170" i="21"/>
  <c r="C91" i="21"/>
  <c r="C105" i="21"/>
  <c r="D234" i="21"/>
  <c r="B70" i="21"/>
  <c r="F70" i="21"/>
  <c r="G70" i="21"/>
  <c r="D103" i="21"/>
  <c r="D172" i="21"/>
  <c r="D122" i="21"/>
  <c r="C115" i="21"/>
  <c r="E80" i="21"/>
  <c r="C222" i="21"/>
  <c r="B24" i="21"/>
  <c r="F24" i="21"/>
  <c r="G24" i="21"/>
  <c r="C64" i="21"/>
  <c r="B75" i="21"/>
  <c r="F75" i="21"/>
  <c r="G75" i="21"/>
  <c r="C102" i="21"/>
  <c r="D127" i="21"/>
  <c r="C225" i="21"/>
  <c r="E140" i="21"/>
  <c r="B181" i="21"/>
  <c r="F181" i="21"/>
  <c r="G181" i="21"/>
  <c r="C217" i="21"/>
  <c r="D211" i="21"/>
  <c r="E238" i="21"/>
  <c r="B189" i="21"/>
  <c r="F189" i="21"/>
  <c r="G189" i="21"/>
  <c r="B18" i="21"/>
  <c r="F18" i="21"/>
  <c r="G18" i="21"/>
  <c r="B236" i="21"/>
  <c r="F236" i="21"/>
  <c r="G236" i="21"/>
  <c r="C160" i="21"/>
  <c r="E194" i="21"/>
  <c r="C157" i="21"/>
  <c r="D246" i="21"/>
  <c r="E219" i="21"/>
  <c r="B63" i="21"/>
  <c r="F63" i="21"/>
  <c r="G63" i="21"/>
  <c r="E22" i="21"/>
  <c r="D124" i="21"/>
  <c r="B110" i="21"/>
  <c r="F110" i="21"/>
  <c r="G110" i="21"/>
  <c r="E55" i="21"/>
  <c r="D15" i="21"/>
  <c r="C44" i="21"/>
  <c r="E228" i="21"/>
  <c r="E100" i="21"/>
  <c r="D161" i="21"/>
  <c r="E131" i="21"/>
  <c r="B193" i="21"/>
  <c r="F193" i="21"/>
  <c r="G193" i="21"/>
  <c r="E186" i="21"/>
  <c r="B222" i="21"/>
  <c r="F222" i="21"/>
  <c r="G222" i="21"/>
  <c r="E198" i="21"/>
  <c r="D226" i="21"/>
  <c r="E253" i="21"/>
  <c r="C94" i="21"/>
  <c r="B191" i="21"/>
  <c r="F191" i="21"/>
  <c r="G191" i="21"/>
  <c r="C30" i="21"/>
  <c r="E223" i="21"/>
  <c r="C197" i="21"/>
  <c r="E128" i="21"/>
  <c r="B52" i="21"/>
  <c r="F52" i="21"/>
  <c r="G52" i="21"/>
  <c r="D22" i="21"/>
  <c r="E164" i="21"/>
  <c r="D175" i="21"/>
  <c r="B139" i="21"/>
  <c r="F139" i="21"/>
  <c r="G139" i="21"/>
  <c r="C101" i="21"/>
  <c r="E190" i="21"/>
  <c r="E152" i="21"/>
  <c r="E91" i="21"/>
  <c r="D51" i="21"/>
  <c r="E98" i="21"/>
  <c r="E163" i="21"/>
  <c r="C150" i="21"/>
  <c r="C123" i="21"/>
  <c r="B95" i="21"/>
  <c r="F95" i="21"/>
  <c r="G95" i="21"/>
  <c r="B176" i="21"/>
  <c r="F176" i="21"/>
  <c r="G176" i="21"/>
  <c r="B128" i="21"/>
  <c r="F128" i="21"/>
  <c r="G128" i="21"/>
  <c r="B117" i="21"/>
  <c r="F117" i="21"/>
  <c r="G117" i="21"/>
  <c r="B5" i="21"/>
  <c r="F5" i="21"/>
  <c r="G5" i="21"/>
  <c r="C39" i="21"/>
  <c r="D99" i="21"/>
  <c r="E225" i="21"/>
  <c r="B114" i="21"/>
  <c r="F114" i="21"/>
  <c r="G114" i="21"/>
  <c r="D97" i="21"/>
  <c r="E146" i="21"/>
  <c r="C163" i="21"/>
  <c r="D36" i="21"/>
  <c r="D119" i="21"/>
  <c r="C165" i="21"/>
  <c r="E193" i="21"/>
  <c r="B22" i="21"/>
  <c r="F22" i="21"/>
  <c r="G22" i="21"/>
  <c r="C135" i="21"/>
  <c r="B130" i="21"/>
  <c r="F130" i="21"/>
  <c r="G130" i="21"/>
  <c r="C26" i="21"/>
  <c r="D128" i="21"/>
  <c r="E104" i="21"/>
  <c r="E174" i="21"/>
  <c r="B208" i="21"/>
  <c r="F208" i="21"/>
  <c r="G208" i="21"/>
  <c r="C131" i="21"/>
  <c r="C62" i="21"/>
  <c r="B46" i="21"/>
  <c r="F46" i="21"/>
  <c r="G46" i="21"/>
  <c r="B131" i="21"/>
  <c r="F131" i="21"/>
  <c r="G131" i="21"/>
  <c r="C141" i="21"/>
  <c r="E118" i="21"/>
  <c r="B105" i="21"/>
  <c r="F105" i="21"/>
  <c r="G105" i="21"/>
  <c r="E41" i="21"/>
  <c r="E4" i="21"/>
  <c r="E36" i="21"/>
  <c r="E74" i="21"/>
  <c r="C58" i="21"/>
  <c r="C53" i="21"/>
  <c r="D1" i="21"/>
  <c r="B104" i="21"/>
  <c r="F104" i="21"/>
  <c r="G104" i="21"/>
  <c r="B27" i="21"/>
  <c r="F27" i="21"/>
  <c r="G27" i="21"/>
  <c r="C43" i="21"/>
  <c r="B83" i="21"/>
  <c r="F83" i="21"/>
  <c r="G83" i="21"/>
  <c r="C52" i="21"/>
  <c r="D189" i="21"/>
  <c r="C92" i="21"/>
  <c r="E57" i="21"/>
  <c r="D32" i="21"/>
  <c r="E33" i="21"/>
  <c r="E18" i="21"/>
  <c r="E26" i="21"/>
  <c r="C60" i="21"/>
  <c r="B142" i="21"/>
  <c r="F142" i="21"/>
  <c r="G142" i="21"/>
  <c r="B166" i="21"/>
  <c r="F166" i="21"/>
  <c r="G166" i="21"/>
  <c r="C228" i="21"/>
  <c r="E111" i="21"/>
  <c r="E197" i="21"/>
  <c r="B252" i="21"/>
  <c r="F252" i="21"/>
  <c r="G252" i="21"/>
  <c r="B82" i="21"/>
  <c r="F82" i="21"/>
  <c r="G82" i="21"/>
  <c r="B25" i="21"/>
  <c r="F25" i="21"/>
  <c r="G25" i="21"/>
  <c r="E21" i="21"/>
  <c r="E149" i="21"/>
  <c r="B209" i="21"/>
  <c r="F209" i="21"/>
  <c r="G209" i="21"/>
  <c r="D241" i="21"/>
  <c r="B132" i="21"/>
  <c r="F132" i="21"/>
  <c r="G132" i="21"/>
  <c r="D48" i="21"/>
  <c r="B97" i="21"/>
  <c r="F97" i="21"/>
  <c r="G97" i="21"/>
  <c r="D87" i="21"/>
  <c r="B38" i="21"/>
  <c r="F38" i="21"/>
  <c r="G38" i="21"/>
  <c r="C9" i="21"/>
  <c r="C206" i="21"/>
  <c r="E101" i="21"/>
  <c r="D7" i="21"/>
  <c r="D217" i="21"/>
  <c r="E25" i="21"/>
  <c r="C234" i="21"/>
  <c r="B192" i="21"/>
  <c r="F192" i="21"/>
  <c r="G192" i="21"/>
  <c r="C215" i="21"/>
  <c r="D239" i="21"/>
  <c r="B143" i="21"/>
  <c r="F143" i="21"/>
  <c r="G143" i="21"/>
  <c r="D27" i="21"/>
  <c r="E171" i="21"/>
  <c r="D225" i="21"/>
  <c r="D156" i="21"/>
  <c r="E89" i="21"/>
  <c r="C168" i="21"/>
  <c r="E235" i="21"/>
  <c r="C236" i="21"/>
  <c r="C124" i="21"/>
  <c r="D102" i="21"/>
  <c r="E224" i="21"/>
  <c r="D144" i="21"/>
  <c r="C196" i="21"/>
  <c r="C88" i="21"/>
  <c r="C97" i="21"/>
  <c r="D6" i="21"/>
  <c r="B169" i="21"/>
  <c r="F169" i="21"/>
  <c r="G169" i="21"/>
  <c r="D166" i="21"/>
  <c r="C175" i="21"/>
  <c r="C221" i="21"/>
  <c r="E7" i="21"/>
  <c r="E229" i="21"/>
  <c r="D154" i="21"/>
  <c r="C112" i="21"/>
  <c r="C223" i="21"/>
  <c r="E72" i="21"/>
  <c r="D252" i="21"/>
  <c r="C41" i="21"/>
  <c r="E84" i="21"/>
  <c r="D31" i="21"/>
  <c r="B9" i="21"/>
  <c r="F9" i="21"/>
  <c r="G9" i="21"/>
  <c r="D200" i="21"/>
  <c r="D4" i="21"/>
  <c r="D43" i="21"/>
  <c r="B229" i="21"/>
  <c r="F229" i="21"/>
  <c r="G229" i="21"/>
  <c r="E246" i="21"/>
  <c r="C142" i="21"/>
  <c r="D79" i="21"/>
  <c r="B124" i="21"/>
  <c r="F124" i="21"/>
  <c r="G124" i="21"/>
  <c r="B30" i="21"/>
  <c r="F30" i="21"/>
  <c r="G30" i="21"/>
  <c r="C202" i="21"/>
  <c r="E112" i="21"/>
  <c r="B186" i="21"/>
  <c r="F186" i="21"/>
  <c r="G186" i="21"/>
  <c r="D111" i="21"/>
  <c r="E103" i="21"/>
  <c r="C122" i="21"/>
  <c r="B127" i="21"/>
  <c r="F127" i="21"/>
  <c r="G127" i="21"/>
  <c r="C130" i="21"/>
  <c r="E49" i="21"/>
  <c r="C181" i="21"/>
  <c r="D116" i="21"/>
  <c r="E76" i="21"/>
  <c r="D93" i="21"/>
  <c r="E48" i="21"/>
  <c r="E38" i="21"/>
  <c r="D194" i="21"/>
  <c r="C111" i="21"/>
  <c r="B53" i="21"/>
  <c r="F53" i="21"/>
  <c r="G53" i="21"/>
  <c r="B158" i="21"/>
  <c r="F158" i="21"/>
  <c r="G158" i="21"/>
  <c r="E110" i="21"/>
  <c r="E20" i="21"/>
  <c r="B56" i="21"/>
  <c r="F56" i="21"/>
  <c r="G56" i="21"/>
  <c r="D179" i="21"/>
  <c r="B116" i="21"/>
  <c r="F116" i="21"/>
  <c r="G116" i="21"/>
  <c r="C155" i="21"/>
  <c r="D146" i="21"/>
  <c r="B195" i="21"/>
  <c r="F195" i="21"/>
  <c r="G195" i="21"/>
  <c r="D64" i="21"/>
  <c r="C18" i="21"/>
  <c r="D54" i="21"/>
  <c r="D160" i="21"/>
  <c r="B99" i="21"/>
  <c r="F99" i="21"/>
  <c r="G99" i="21"/>
  <c r="E79" i="21"/>
  <c r="B3" i="21"/>
  <c r="F3" i="21"/>
  <c r="G3" i="21"/>
  <c r="D145" i="21"/>
  <c r="C213" i="21"/>
  <c r="B42" i="21"/>
  <c r="F42" i="21"/>
  <c r="G42" i="21"/>
  <c r="D38" i="21"/>
  <c r="D233" i="21"/>
  <c r="D171" i="21"/>
  <c r="B210" i="21"/>
  <c r="F210" i="21"/>
  <c r="G210" i="21"/>
  <c r="D150" i="21"/>
  <c r="C20" i="21"/>
  <c r="C25" i="21"/>
  <c r="B141" i="21"/>
  <c r="F141" i="21"/>
  <c r="G141" i="21"/>
  <c r="D114" i="21"/>
  <c r="E96" i="21"/>
  <c r="B45" i="21"/>
  <c r="F45" i="21"/>
  <c r="G45" i="21"/>
  <c r="B226" i="21"/>
  <c r="F226" i="21"/>
  <c r="G226" i="21"/>
  <c r="D2" i="21"/>
  <c r="D104" i="21"/>
  <c r="C184" i="21"/>
  <c r="C159" i="21"/>
  <c r="C238" i="21"/>
  <c r="D95" i="21"/>
  <c r="C212" i="21"/>
  <c r="B137" i="21"/>
  <c r="F137" i="21"/>
  <c r="G137" i="21"/>
  <c r="E42" i="21"/>
  <c r="E138" i="21"/>
  <c r="B87" i="21"/>
  <c r="F87" i="21"/>
  <c r="G87" i="21"/>
  <c r="E70" i="21"/>
  <c r="E5" i="21"/>
  <c r="B198" i="21"/>
  <c r="F198" i="21"/>
  <c r="G198" i="21"/>
  <c r="D8" i="21"/>
  <c r="E167" i="21"/>
  <c r="C239" i="21"/>
  <c r="D213" i="21"/>
  <c r="D230" i="21"/>
  <c r="E243" i="21"/>
  <c r="C114" i="21"/>
  <c r="C7" i="21"/>
  <c r="C74" i="21"/>
  <c r="C121" i="21"/>
  <c r="B144" i="21"/>
  <c r="F144" i="21"/>
  <c r="G144" i="21"/>
  <c r="E226" i="21"/>
  <c r="B218" i="21"/>
  <c r="F218" i="21"/>
  <c r="G218" i="21"/>
  <c r="D177" i="21"/>
  <c r="D236" i="21"/>
  <c r="D19" i="21"/>
  <c r="B194" i="21"/>
  <c r="F194" i="21"/>
  <c r="G194" i="21"/>
  <c r="C138" i="21"/>
  <c r="D85" i="21"/>
  <c r="C22" i="21"/>
  <c r="C177" i="21"/>
  <c r="B51" i="21"/>
  <c r="F51" i="21"/>
  <c r="G51" i="21"/>
  <c r="E85" i="21"/>
  <c r="D45" i="21"/>
  <c r="E43" i="21"/>
  <c r="C56" i="21"/>
  <c r="B175" i="21"/>
  <c r="F175" i="21"/>
  <c r="G175" i="21"/>
  <c r="E156" i="21"/>
  <c r="D229" i="21"/>
  <c r="B238" i="21"/>
  <c r="F238" i="21"/>
  <c r="G238" i="21"/>
  <c r="E124" i="21"/>
  <c r="D133" i="21"/>
  <c r="B120" i="21"/>
  <c r="F120" i="21"/>
  <c r="G120" i="21"/>
  <c r="E148" i="21"/>
  <c r="E116" i="21"/>
  <c r="D227" i="21"/>
  <c r="E86" i="21"/>
  <c r="D60" i="21"/>
  <c r="B94" i="21"/>
  <c r="F94" i="21"/>
  <c r="G94" i="21"/>
  <c r="E153" i="21"/>
  <c r="D152" i="21"/>
  <c r="D142" i="21"/>
  <c r="E212" i="21"/>
  <c r="B19" i="21"/>
  <c r="F19" i="21"/>
  <c r="G19" i="21"/>
  <c r="E185" i="21"/>
  <c r="B250" i="21"/>
  <c r="F250" i="21"/>
  <c r="G250" i="21"/>
  <c r="C54" i="21"/>
  <c r="E16" i="21"/>
  <c r="C12" i="21"/>
  <c r="D250" i="21"/>
  <c r="E187" i="21"/>
  <c r="E181" i="21"/>
  <c r="C253" i="21"/>
  <c r="E215" i="21"/>
  <c r="B119" i="21"/>
  <c r="F119" i="21"/>
  <c r="G119" i="21"/>
  <c r="B134" i="21"/>
  <c r="F134" i="21"/>
  <c r="G134" i="21"/>
  <c r="B109" i="21"/>
  <c r="F109" i="21"/>
  <c r="G109" i="21"/>
  <c r="E126" i="21"/>
  <c r="D165" i="21"/>
  <c r="D180" i="21"/>
  <c r="D20" i="21"/>
  <c r="D56" i="21"/>
  <c r="B115" i="21"/>
  <c r="F115" i="21"/>
  <c r="G115" i="21"/>
  <c r="D73" i="21"/>
  <c r="B174" i="21"/>
  <c r="F174" i="21"/>
  <c r="G174" i="21"/>
  <c r="B136" i="21"/>
  <c r="F136" i="21"/>
  <c r="G136" i="21"/>
  <c r="E251" i="21"/>
  <c r="E1" i="21"/>
  <c r="E191" i="21"/>
  <c r="B113" i="21"/>
  <c r="F113" i="21"/>
  <c r="G113" i="21"/>
  <c r="E119" i="21"/>
  <c r="C29" i="21"/>
  <c r="B61" i="21"/>
  <c r="F61" i="21"/>
  <c r="G61" i="21"/>
  <c r="B7" i="21"/>
  <c r="F7" i="21"/>
  <c r="G7" i="21"/>
  <c r="E19" i="21"/>
  <c r="B140" i="21"/>
  <c r="F140" i="21"/>
  <c r="G140" i="21"/>
  <c r="D109" i="21"/>
  <c r="D136" i="21"/>
  <c r="C219" i="21"/>
  <c r="B207" i="21"/>
  <c r="F207" i="21"/>
  <c r="G207" i="21"/>
  <c r="C244" i="21"/>
  <c r="B58" i="21"/>
  <c r="F58" i="21"/>
  <c r="G58" i="21"/>
  <c r="E113" i="21"/>
  <c r="C3" i="21"/>
  <c r="E121" i="21"/>
  <c r="C162" i="21"/>
  <c r="E135" i="21"/>
  <c r="E54" i="21"/>
  <c r="B108" i="21"/>
  <c r="F108" i="21"/>
  <c r="G108" i="21"/>
  <c r="E136" i="21"/>
  <c r="B161" i="21"/>
  <c r="F161" i="21"/>
  <c r="G161" i="21"/>
  <c r="E61" i="21"/>
  <c r="D126" i="21"/>
  <c r="E159" i="21"/>
  <c r="B34" i="21"/>
  <c r="F34" i="21"/>
  <c r="G34" i="21"/>
  <c r="D120" i="21"/>
  <c r="C14" i="21"/>
  <c r="E8" i="21"/>
  <c r="D147" i="21"/>
  <c r="B149" i="21"/>
  <c r="F149" i="21"/>
  <c r="G149" i="21"/>
  <c r="E17" i="21"/>
  <c r="C176" i="21"/>
  <c r="B50" i="21"/>
  <c r="F50" i="21"/>
  <c r="G50" i="21"/>
  <c r="C154" i="21"/>
  <c r="D5" i="21"/>
  <c r="C95" i="21"/>
  <c r="E172" i="21"/>
  <c r="D91" i="21"/>
  <c r="D81" i="21"/>
  <c r="D42" i="21"/>
  <c r="C214" i="21"/>
  <c r="D41" i="21"/>
  <c r="C84" i="21"/>
  <c r="E29" i="21"/>
  <c r="B80" i="21"/>
  <c r="F80" i="21"/>
  <c r="G80" i="21"/>
  <c r="D125" i="21"/>
  <c r="E143" i="21"/>
  <c r="C10" i="21"/>
  <c r="E123" i="21"/>
  <c r="D223" i="21"/>
  <c r="D212" i="21"/>
  <c r="E37" i="21"/>
  <c r="E170" i="21"/>
  <c r="C166" i="21"/>
  <c r="B135" i="21"/>
  <c r="F135" i="21"/>
  <c r="G135" i="21"/>
  <c r="E240" i="21"/>
  <c r="C17" i="21"/>
  <c r="B89" i="21"/>
  <c r="F89" i="21"/>
  <c r="G89" i="21"/>
  <c r="CC70" i="8"/>
  <c r="CC37" i="8"/>
  <c r="CC8" i="8"/>
  <c r="CC55" i="8"/>
  <c r="CC16" i="8"/>
  <c r="CC69" i="8"/>
  <c r="CC99" i="8"/>
  <c r="CC88" i="8"/>
  <c r="CC102" i="8"/>
  <c r="CC38" i="8"/>
  <c r="CC7" i="8"/>
  <c r="CC68" i="8"/>
  <c r="CC36" i="8"/>
  <c r="CC64" i="8"/>
  <c r="CC93" i="8"/>
  <c r="CC29" i="8"/>
  <c r="CC86" i="8"/>
  <c r="CC21" i="8"/>
  <c r="CC48" i="8"/>
  <c r="CC31" i="8"/>
  <c r="BZ92" i="8"/>
  <c r="BW21" i="8"/>
  <c r="BZ7" i="8"/>
  <c r="BW15" i="8"/>
  <c r="BW16" i="8"/>
  <c r="BW95" i="8"/>
  <c r="BW28" i="8"/>
  <c r="BW68" i="8"/>
  <c r="BW47" i="8"/>
  <c r="BW61" i="8"/>
  <c r="BW103" i="8"/>
  <c r="BW23" i="8"/>
  <c r="BW38" i="8"/>
  <c r="BW37" i="8"/>
  <c r="BW6" i="8"/>
  <c r="BW57" i="8"/>
  <c r="BW88" i="8"/>
  <c r="BW84" i="8"/>
  <c r="BW40" i="8"/>
  <c r="BW63" i="8"/>
  <c r="BW55" i="8"/>
  <c r="BW48" i="8"/>
  <c r="BW42" i="8"/>
  <c r="BW53" i="8"/>
  <c r="BZ34" i="8"/>
  <c r="BW29" i="8"/>
  <c r="BZ62" i="8"/>
  <c r="BZ103" i="8"/>
  <c r="BZ81" i="8"/>
  <c r="BZ60" i="8"/>
  <c r="BZ15" i="8"/>
  <c r="BW7" i="8"/>
  <c r="BZ38" i="8"/>
  <c r="BZ6" i="8"/>
  <c r="BZ97" i="8"/>
  <c r="BZ74" i="8"/>
  <c r="BZ14" i="8"/>
  <c r="BZ101" i="8"/>
  <c r="BZ24" i="8"/>
  <c r="BZ40" i="8"/>
  <c r="BZ61" i="8"/>
  <c r="BZ44" i="8"/>
  <c r="BZ22" i="8"/>
  <c r="BZ35" i="8"/>
  <c r="BZ28" i="8"/>
  <c r="BZ26" i="8"/>
  <c r="BZ27" i="8"/>
  <c r="BZ89" i="8"/>
  <c r="W48" i="41"/>
  <c r="X48" i="41"/>
  <c r="BZ70" i="8"/>
  <c r="CC6" i="8"/>
  <c r="BZ55" i="8"/>
  <c r="BZ88" i="8"/>
  <c r="BZ69" i="8"/>
  <c r="BZ25" i="8"/>
  <c r="BZ83" i="8"/>
  <c r="CC12" i="8"/>
  <c r="CC33" i="8"/>
  <c r="CC51" i="8"/>
  <c r="CC84" i="8"/>
  <c r="CC57" i="8"/>
  <c r="CC13" i="8"/>
  <c r="CC19" i="8"/>
  <c r="CC92" i="8"/>
  <c r="CC40" i="8"/>
  <c r="CC45" i="8"/>
  <c r="CC74" i="8"/>
  <c r="CC61" i="8"/>
  <c r="CC34" i="8"/>
  <c r="CC49" i="8"/>
  <c r="CC63" i="8"/>
  <c r="CC60" i="8"/>
  <c r="CC76" i="8"/>
  <c r="CC14" i="8"/>
  <c r="CC27" i="8"/>
  <c r="CC65" i="8"/>
  <c r="CC43" i="8"/>
  <c r="CC9" i="8"/>
  <c r="CC89" i="8"/>
  <c r="BZ72" i="8"/>
  <c r="BZ75" i="8"/>
  <c r="BZ19" i="8"/>
  <c r="BZ87" i="8"/>
  <c r="BW36" i="8"/>
  <c r="BW75" i="8"/>
  <c r="BW94" i="8"/>
  <c r="BW60" i="8"/>
  <c r="BW9" i="8"/>
  <c r="BW80" i="8"/>
  <c r="BW93" i="8"/>
  <c r="BW96" i="8"/>
  <c r="BW45" i="8"/>
  <c r="BW73" i="8"/>
  <c r="BW82" i="8"/>
  <c r="BW77" i="8"/>
  <c r="BW71" i="8"/>
  <c r="BW56" i="8"/>
  <c r="BW83" i="8"/>
  <c r="BW67" i="8"/>
  <c r="BW33" i="8"/>
  <c r="BW91" i="8"/>
  <c r="BW13" i="8"/>
  <c r="BW19" i="8"/>
  <c r="BW51" i="8"/>
  <c r="BW52" i="8"/>
  <c r="BW100" i="8"/>
  <c r="BZ79" i="8"/>
  <c r="BZ85" i="8"/>
  <c r="BZ94" i="8"/>
  <c r="BZ21" i="8"/>
  <c r="CC82" i="8"/>
  <c r="BW12" i="8"/>
  <c r="BZ57" i="8"/>
  <c r="BZ76" i="8"/>
  <c r="BZ86" i="8"/>
  <c r="BZ82" i="8"/>
  <c r="BZ71" i="8"/>
  <c r="BZ49" i="8"/>
  <c r="BZ33" i="8"/>
  <c r="BZ53" i="8"/>
  <c r="BZ100" i="8"/>
  <c r="BZ8" i="8"/>
  <c r="BZ68" i="8"/>
  <c r="BZ91" i="8"/>
  <c r="BZ84" i="8"/>
  <c r="BZ77" i="8"/>
  <c r="BZ98" i="8"/>
  <c r="BZ96" i="8"/>
  <c r="CC47" i="8"/>
  <c r="CC42" i="8"/>
  <c r="CC87" i="8"/>
  <c r="CC54" i="8"/>
  <c r="CC30" i="8"/>
  <c r="CC41" i="8"/>
  <c r="CC85" i="8"/>
  <c r="CC10" i="8"/>
  <c r="CC46" i="8"/>
  <c r="CC15" i="8"/>
  <c r="CC44" i="8"/>
  <c r="CC22" i="8"/>
  <c r="CC25" i="8"/>
  <c r="CC58" i="8"/>
  <c r="CC18" i="8"/>
  <c r="CC83" i="8"/>
  <c r="CC71" i="8"/>
  <c r="CC53" i="8"/>
  <c r="CC56" i="8"/>
  <c r="CC17" i="8"/>
  <c r="CC20" i="8"/>
  <c r="CC97" i="8"/>
  <c r="CC98" i="8"/>
  <c r="BW76" i="8"/>
  <c r="BZ50" i="8"/>
  <c r="BZ9" i="8"/>
  <c r="BZ99" i="8"/>
  <c r="BW44" i="8"/>
  <c r="BW79" i="8"/>
  <c r="BW22" i="8"/>
  <c r="BW99" i="8"/>
  <c r="BW64" i="8"/>
  <c r="BW14" i="8"/>
  <c r="BW31" i="8"/>
  <c r="BW34" i="8"/>
  <c r="BW66" i="8"/>
  <c r="BW102" i="8"/>
  <c r="BW17" i="8"/>
  <c r="BW54" i="8"/>
  <c r="BW97" i="8"/>
  <c r="BW87" i="8"/>
  <c r="BW59" i="8"/>
  <c r="BW78" i="8"/>
  <c r="BW70" i="8"/>
  <c r="BW81" i="8"/>
  <c r="BW39" i="8"/>
  <c r="BW43" i="8"/>
  <c r="BW65" i="8"/>
  <c r="BW24" i="8"/>
  <c r="CC79" i="8"/>
  <c r="BZ47" i="8"/>
  <c r="BZ29" i="8"/>
  <c r="CC77" i="8"/>
  <c r="BZ36" i="8"/>
  <c r="BZ32" i="8"/>
  <c r="BZ56" i="8"/>
  <c r="BZ42" i="8"/>
  <c r="BZ66" i="8"/>
  <c r="BZ17" i="8"/>
  <c r="BZ43" i="8"/>
  <c r="BZ10" i="8"/>
  <c r="BZ73" i="8"/>
  <c r="BZ78" i="8"/>
  <c r="BZ90" i="8"/>
  <c r="BZ80" i="8"/>
  <c r="BZ64" i="8"/>
  <c r="BZ102" i="8"/>
  <c r="BZ46" i="8"/>
  <c r="CC72" i="8"/>
  <c r="BZ45" i="8"/>
  <c r="CC80" i="8"/>
  <c r="CC103" i="8"/>
  <c r="CC52" i="8"/>
  <c r="CC24" i="8"/>
  <c r="CC11" i="8"/>
  <c r="CC96" i="8"/>
  <c r="CC101" i="8"/>
  <c r="CC66" i="8"/>
  <c r="CC100" i="8"/>
  <c r="CC39" i="8"/>
  <c r="CC59" i="8"/>
  <c r="CC81" i="8"/>
  <c r="CC67" i="8"/>
  <c r="CC32" i="8"/>
  <c r="CC62" i="8"/>
  <c r="CC75" i="8"/>
  <c r="CC73" i="8"/>
  <c r="CC50" i="8"/>
  <c r="CC95" i="8"/>
  <c r="CC91" i="8"/>
  <c r="CC90" i="8"/>
  <c r="BZ20" i="8"/>
  <c r="BZ30" i="8"/>
  <c r="BZ93" i="8"/>
  <c r="BZ31" i="8"/>
  <c r="BW18" i="8"/>
  <c r="BW32" i="8"/>
  <c r="BW27" i="8"/>
  <c r="BW58" i="8"/>
  <c r="BW89" i="8"/>
  <c r="BW86" i="8"/>
  <c r="BW30" i="8"/>
  <c r="BW98" i="8"/>
  <c r="BW62" i="8"/>
  <c r="BW90" i="8"/>
  <c r="BW69" i="8"/>
  <c r="BW26" i="8"/>
  <c r="BW41" i="8"/>
  <c r="BW101" i="8"/>
  <c r="BW85" i="8"/>
  <c r="BW20" i="8"/>
  <c r="BW25" i="8"/>
  <c r="BW74" i="8"/>
  <c r="BW46" i="8"/>
  <c r="BW49" i="8"/>
  <c r="BW92" i="8"/>
  <c r="BZ59" i="8"/>
  <c r="BZ41" i="8"/>
  <c r="BZ39" i="8"/>
  <c r="CC28" i="8"/>
  <c r="BW35" i="8"/>
  <c r="BZ65" i="8"/>
  <c r="BZ51" i="8"/>
  <c r="CC26" i="8"/>
  <c r="BZ67" i="8"/>
  <c r="BZ23" i="8"/>
  <c r="BZ54" i="8"/>
  <c r="BZ18" i="8"/>
  <c r="BZ58" i="8"/>
  <c r="BZ11" i="8"/>
  <c r="BZ37" i="8"/>
  <c r="BZ95" i="8"/>
  <c r="BZ52" i="8"/>
  <c r="BZ12" i="8"/>
  <c r="BZ63" i="8"/>
  <c r="BZ48" i="8"/>
  <c r="BW72" i="8"/>
  <c r="Y48" i="41"/>
  <c r="Z48" i="41"/>
  <c r="Z33" i="41"/>
  <c r="Z38" i="41"/>
  <c r="Z43" i="41"/>
</calcChain>
</file>

<file path=xl/sharedStrings.xml><?xml version="1.0" encoding="utf-8"?>
<sst xmlns="http://schemas.openxmlformats.org/spreadsheetml/2006/main" count="2118" uniqueCount="520">
  <si>
    <t>参加人数</t>
    <rPh sb="0" eb="2">
      <t>サンカ</t>
    </rPh>
    <rPh sb="2" eb="4">
      <t>ニンズウ</t>
    </rPh>
    <phoneticPr fontId="2"/>
  </si>
  <si>
    <t>回戦</t>
    <rPh sb="0" eb="2">
      <t>カイセン</t>
    </rPh>
    <phoneticPr fontId="2"/>
  </si>
  <si>
    <t>決勝まで</t>
    <rPh sb="0" eb="2">
      <t>ケッショウ</t>
    </rPh>
    <phoneticPr fontId="2"/>
  </si>
  <si>
    <t>最小２乗</t>
    <rPh sb="0" eb="2">
      <t>サイショウ</t>
    </rPh>
    <rPh sb="3" eb="4">
      <t>ジョウ</t>
    </rPh>
    <phoneticPr fontId="2"/>
  </si>
  <si>
    <t>１回戦なし</t>
    <rPh sb="1" eb="3">
      <t>カイセン</t>
    </rPh>
    <phoneticPr fontId="2"/>
  </si>
  <si>
    <t>～</t>
    <phoneticPr fontId="2"/>
  </si>
  <si>
    <t>１回戦から</t>
    <rPh sb="1" eb="3">
      <t>カイセン</t>
    </rPh>
    <phoneticPr fontId="2"/>
  </si>
  <si>
    <t>～</t>
    <phoneticPr fontId="2"/>
  </si>
  <si>
    <t>判別①</t>
    <rPh sb="0" eb="2">
      <t>ハンベツ</t>
    </rPh>
    <phoneticPr fontId="2"/>
  </si>
  <si>
    <t>判別②</t>
    <rPh sb="0" eb="2">
      <t>ハンベツ</t>
    </rPh>
    <phoneticPr fontId="2"/>
  </si>
  <si>
    <t>２回戦から</t>
    <rPh sb="1" eb="3">
      <t>カイセン</t>
    </rPh>
    <phoneticPr fontId="2"/>
  </si>
  <si>
    <t>学　校　名</t>
    <rPh sb="0" eb="3">
      <t>ガッコウ</t>
    </rPh>
    <rPh sb="4" eb="5">
      <t>メイ</t>
    </rPh>
    <phoneticPr fontId="2"/>
  </si>
  <si>
    <t>参加人数</t>
    <rPh sb="0" eb="2">
      <t>サンカ</t>
    </rPh>
    <rPh sb="2" eb="3">
      <t>ニン</t>
    </rPh>
    <rPh sb="3" eb="4">
      <t>スウ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</si>
  <si>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</si>
  <si>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</si>
  <si>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</si>
  <si>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</si>
  <si>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</si>
  <si>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</si>
  <si>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</si>
  <si>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</si>
  <si>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</si>
  <si>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</si>
  <si>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</si>
  <si>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</si>
  <si>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</si>
  <si>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</si>
  <si>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</si>
  <si>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</si>
  <si>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</si>
  <si>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</si>
  <si>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</si>
  <si>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</si>
  <si>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</si>
  <si>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</si>
  <si>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</si>
  <si>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</si>
  <si>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</si>
  <si>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</si>
  <si>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</si>
  <si>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</si>
  <si>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</si>
  <si>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合計</t>
    <rPh sb="0" eb="2">
      <t>ゴウケイ</t>
    </rPh>
    <phoneticPr fontId="2"/>
  </si>
  <si>
    <t>乱数</t>
    <rPh sb="0" eb="2">
      <t>ランスウ</t>
    </rPh>
    <phoneticPr fontId="2"/>
  </si>
  <si>
    <t>学校No.</t>
    <rPh sb="0" eb="2">
      <t>ガッコウ</t>
    </rPh>
    <phoneticPr fontId="2"/>
  </si>
  <si>
    <t>参加校</t>
    <rPh sb="0" eb="2">
      <t>サンカ</t>
    </rPh>
    <rPh sb="2" eb="3">
      <t>コウ</t>
    </rPh>
    <phoneticPr fontId="2"/>
  </si>
  <si>
    <t>01</t>
    <phoneticPr fontId="2"/>
  </si>
  <si>
    <t>(</t>
  </si>
  <si>
    <t>)</t>
  </si>
  <si>
    <t>観　一</t>
  </si>
  <si>
    <t>シード人数</t>
    <rPh sb="3" eb="5">
      <t>ニンズウ</t>
    </rPh>
    <phoneticPr fontId="2"/>
  </si>
  <si>
    <t>31</t>
  </si>
  <si>
    <t>32</t>
  </si>
  <si>
    <t>前半選択用</t>
    <rPh sb="0" eb="2">
      <t>ゼンハン</t>
    </rPh>
    <rPh sb="2" eb="4">
      <t>センタク</t>
    </rPh>
    <rPh sb="4" eb="5">
      <t>ヨウ</t>
    </rPh>
    <phoneticPr fontId="2"/>
  </si>
  <si>
    <t>ランク４以外</t>
    <rPh sb="4" eb="6">
      <t>イガイ</t>
    </rPh>
    <phoneticPr fontId="2"/>
  </si>
  <si>
    <t>高松西</t>
  </si>
  <si>
    <t>高　松</t>
  </si>
  <si>
    <t>高松一</t>
  </si>
  <si>
    <t>高　瀬</t>
  </si>
  <si>
    <t>坂　出</t>
  </si>
  <si>
    <t>高桜井</t>
  </si>
  <si>
    <t>琴　平</t>
  </si>
  <si>
    <t>高松北</t>
  </si>
  <si>
    <t>飯　山</t>
  </si>
  <si>
    <t>丸　亀</t>
  </si>
  <si>
    <t>高工芸</t>
  </si>
  <si>
    <t>多度津</t>
  </si>
  <si>
    <t>丸城西</t>
  </si>
  <si>
    <t>高松東</t>
  </si>
  <si>
    <t>坂出工</t>
  </si>
  <si>
    <t>高専詫</t>
  </si>
  <si>
    <t>高松商</t>
  </si>
  <si>
    <t>高中央</t>
  </si>
  <si>
    <t>尽　誠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</si>
  <si>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</si>
  <si>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</si>
  <si>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</si>
  <si>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</si>
  <si>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</si>
  <si>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</si>
  <si>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</si>
  <si>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</si>
  <si>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</si>
  <si>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</si>
  <si>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</si>
  <si>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</si>
  <si>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</si>
  <si>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</si>
  <si>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</si>
  <si>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</si>
  <si>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</si>
  <si>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</si>
  <si>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</si>
  <si>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</si>
  <si>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</si>
  <si>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</si>
  <si>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</si>
  <si>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</si>
  <si>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</si>
  <si>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</si>
  <si>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</si>
  <si>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</si>
  <si>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</si>
  <si>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</si>
  <si>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</si>
  <si>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</si>
  <si>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前半選択用</t>
    <rPh sb="0" eb="1">
      <t>ゼン</t>
    </rPh>
    <rPh sb="1" eb="2">
      <t>ハン</t>
    </rPh>
    <rPh sb="2" eb="5">
      <t>センタクヨウ</t>
    </rPh>
    <phoneticPr fontId="2"/>
  </si>
  <si>
    <t>前半用</t>
    <rPh sb="0" eb="3">
      <t>ゼンハンヨウ</t>
    </rPh>
    <phoneticPr fontId="2"/>
  </si>
  <si>
    <t>後半用</t>
    <rPh sb="0" eb="3">
      <t>コウハンヨウ</t>
    </rPh>
    <phoneticPr fontId="2"/>
  </si>
  <si>
    <t>前半学校数</t>
    <rPh sb="0" eb="5">
      <t>ゼンハンガッコウスウ</t>
    </rPh>
    <phoneticPr fontId="2"/>
  </si>
  <si>
    <t>前半選択順</t>
    <rPh sb="0" eb="2">
      <t>ゼンハン</t>
    </rPh>
    <rPh sb="2" eb="4">
      <t>センタク</t>
    </rPh>
    <rPh sb="4" eb="5">
      <t>ジュン</t>
    </rPh>
    <phoneticPr fontId="2"/>
  </si>
  <si>
    <t>後半選択用</t>
    <rPh sb="0" eb="2">
      <t>コウハン</t>
    </rPh>
    <rPh sb="2" eb="5">
      <t>センタクヨウ</t>
    </rPh>
    <phoneticPr fontId="2"/>
  </si>
  <si>
    <t>後半選択順</t>
    <rPh sb="0" eb="5">
      <t>コウハンセンタクジュン</t>
    </rPh>
    <phoneticPr fontId="2"/>
  </si>
  <si>
    <t>後半選択用</t>
    <rPh sb="0" eb="5">
      <t>コウハンセンタクヨウ</t>
    </rPh>
    <phoneticPr fontId="2"/>
  </si>
  <si>
    <t>後半学校数</t>
    <rPh sb="0" eb="2">
      <t>コウハン</t>
    </rPh>
    <rPh sb="2" eb="4">
      <t>ガッコウ</t>
    </rPh>
    <rPh sb="4" eb="5">
      <t>カズ</t>
    </rPh>
    <phoneticPr fontId="2"/>
  </si>
  <si>
    <t>入替用</t>
    <rPh sb="0" eb="2">
      <t>イレカ</t>
    </rPh>
    <rPh sb="2" eb="3">
      <t>ヨウ</t>
    </rPh>
    <phoneticPr fontId="2"/>
  </si>
  <si>
    <t>入替学校数</t>
    <rPh sb="0" eb="2">
      <t>イレカ</t>
    </rPh>
    <rPh sb="2" eb="4">
      <t>ガッコウ</t>
    </rPh>
    <rPh sb="4" eb="5">
      <t>カズ</t>
    </rPh>
    <phoneticPr fontId="2"/>
  </si>
  <si>
    <t>入替順</t>
    <rPh sb="0" eb="2">
      <t>イレカ</t>
    </rPh>
    <rPh sb="2" eb="3">
      <t>ジュン</t>
    </rPh>
    <phoneticPr fontId="2"/>
  </si>
  <si>
    <t>入替用</t>
    <rPh sb="0" eb="2">
      <t>イレカエ</t>
    </rPh>
    <rPh sb="2" eb="3">
      <t>ヨウ</t>
    </rPh>
    <phoneticPr fontId="2"/>
  </si>
  <si>
    <t>あいはら</t>
  </si>
  <si>
    <t>宮　崎</t>
  </si>
  <si>
    <t>岸　上</t>
  </si>
  <si>
    <t>岡　田</t>
  </si>
  <si>
    <t>山　田</t>
  </si>
  <si>
    <t>三　谷</t>
  </si>
  <si>
    <t>木　村</t>
  </si>
  <si>
    <t>谷　本</t>
  </si>
  <si>
    <t>田　中</t>
  </si>
  <si>
    <t>宮　本</t>
  </si>
  <si>
    <t>善　一</t>
  </si>
  <si>
    <t>川　田</t>
  </si>
  <si>
    <t>井　上</t>
  </si>
  <si>
    <t>松　原</t>
  </si>
  <si>
    <t>片　桐</t>
  </si>
  <si>
    <t>草　薙</t>
  </si>
  <si>
    <t>阿　治</t>
  </si>
  <si>
    <t>伊　藤</t>
  </si>
  <si>
    <t>筒　井</t>
  </si>
  <si>
    <t>真　鍋</t>
  </si>
  <si>
    <t>川　西</t>
  </si>
  <si>
    <t>松　下</t>
  </si>
  <si>
    <t>山　本</t>
  </si>
  <si>
    <t>宮　内</t>
  </si>
  <si>
    <t>三　宅</t>
  </si>
  <si>
    <t>福　下</t>
  </si>
  <si>
    <t>坂　東</t>
  </si>
  <si>
    <t>石　井</t>
  </si>
  <si>
    <t>山　下</t>
  </si>
  <si>
    <t>矢　野</t>
  </si>
  <si>
    <t>山　畑</t>
  </si>
  <si>
    <t>吉　田</t>
  </si>
  <si>
    <t>大　西</t>
  </si>
  <si>
    <t>橋　本</t>
  </si>
  <si>
    <t>　森</t>
  </si>
  <si>
    <t>上　村</t>
  </si>
  <si>
    <t>西　谷</t>
  </si>
  <si>
    <t>植　松</t>
  </si>
  <si>
    <t>大　林</t>
  </si>
  <si>
    <t>久　保</t>
  </si>
  <si>
    <t>中　村</t>
  </si>
  <si>
    <t>蓮　井</t>
  </si>
  <si>
    <t>高　橋</t>
  </si>
  <si>
    <t>増　田</t>
  </si>
  <si>
    <t>辰　井</t>
  </si>
  <si>
    <t>井　原</t>
  </si>
  <si>
    <t>今　村</t>
  </si>
  <si>
    <t>竹　内</t>
  </si>
  <si>
    <t>藤　川</t>
  </si>
  <si>
    <t>石　川</t>
  </si>
  <si>
    <t>松　本</t>
  </si>
  <si>
    <t>礒　野</t>
  </si>
  <si>
    <t>山　口</t>
  </si>
  <si>
    <t>中　平</t>
  </si>
  <si>
    <t>男子シングルス</t>
  </si>
  <si>
    <t>小中央</t>
  </si>
  <si>
    <t>志　度</t>
  </si>
  <si>
    <t>三　木</t>
  </si>
  <si>
    <t>藤　井</t>
  </si>
  <si>
    <t>香川西</t>
  </si>
  <si>
    <t>観総合</t>
  </si>
  <si>
    <t>ヴィスポ</t>
  </si>
  <si>
    <t>藤　原</t>
  </si>
  <si>
    <t>相　場</t>
  </si>
  <si>
    <t>河　上</t>
  </si>
  <si>
    <t>平　尾</t>
  </si>
  <si>
    <t>永　吉</t>
  </si>
  <si>
    <t>三　好</t>
  </si>
  <si>
    <t>柳　瀬</t>
  </si>
  <si>
    <t>田　岡</t>
  </si>
  <si>
    <t>中　野</t>
  </si>
  <si>
    <t>今　田</t>
  </si>
  <si>
    <t>西　澤</t>
  </si>
  <si>
    <t>藤　澤</t>
  </si>
  <si>
    <t>町　川</t>
  </si>
  <si>
    <t>鳥　取</t>
  </si>
  <si>
    <t>白　川</t>
  </si>
  <si>
    <t>豊　田</t>
  </si>
  <si>
    <t>西　村</t>
  </si>
  <si>
    <t>赤　木</t>
  </si>
  <si>
    <t>槇　野</t>
  </si>
  <si>
    <t>金　丸</t>
  </si>
  <si>
    <t>高松北中</t>
  </si>
  <si>
    <t>長　尾</t>
  </si>
  <si>
    <t>速　見</t>
  </si>
  <si>
    <t>丸　山</t>
  </si>
  <si>
    <t>村　山</t>
  </si>
  <si>
    <t>町　戸</t>
  </si>
  <si>
    <t>川　本</t>
  </si>
  <si>
    <t>眞　鍋</t>
  </si>
  <si>
    <t>佐　藤</t>
  </si>
  <si>
    <t>渡　邊</t>
  </si>
  <si>
    <t>數　野</t>
  </si>
  <si>
    <t>入　谷</t>
  </si>
  <si>
    <t>平　田</t>
  </si>
  <si>
    <t>岩　下</t>
  </si>
  <si>
    <t>新　村</t>
  </si>
  <si>
    <t>波　賀</t>
  </si>
  <si>
    <t>角　田</t>
  </si>
  <si>
    <t>田　村</t>
  </si>
  <si>
    <t>本　田</t>
  </si>
  <si>
    <t>髙　木</t>
  </si>
  <si>
    <t>寒　川</t>
  </si>
  <si>
    <t>小　倉</t>
  </si>
  <si>
    <t>細　川</t>
  </si>
  <si>
    <t>治郎座</t>
  </si>
  <si>
    <t>大　見</t>
  </si>
  <si>
    <t>宮　武</t>
  </si>
  <si>
    <t>尾　花</t>
  </si>
  <si>
    <t>松　井</t>
  </si>
  <si>
    <t>井　戸</t>
  </si>
  <si>
    <t>　原</t>
  </si>
  <si>
    <t>多田羅</t>
  </si>
  <si>
    <t>渋　谷</t>
  </si>
  <si>
    <t>鎌　田</t>
  </si>
  <si>
    <t>角　友</t>
  </si>
  <si>
    <t>渡　瀬</t>
  </si>
  <si>
    <t>　窪</t>
  </si>
  <si>
    <t>坂　田</t>
  </si>
  <si>
    <t>宝　田</t>
  </si>
  <si>
    <t>村　井</t>
  </si>
  <si>
    <t>綾　田</t>
  </si>
  <si>
    <t>村　角</t>
  </si>
  <si>
    <t>小　林</t>
  </si>
  <si>
    <t>香　川</t>
  </si>
  <si>
    <t>横　山</t>
  </si>
  <si>
    <t>藤　田</t>
  </si>
  <si>
    <t>山　川</t>
  </si>
  <si>
    <t>卓球家Jr</t>
  </si>
  <si>
    <t>竹　井</t>
  </si>
  <si>
    <t>　梶</t>
  </si>
  <si>
    <t>前　田</t>
  </si>
  <si>
    <t>富　田</t>
  </si>
  <si>
    <t>中　條</t>
  </si>
  <si>
    <t>深　澤</t>
  </si>
  <si>
    <t>稲　田</t>
  </si>
  <si>
    <t>西　田</t>
  </si>
  <si>
    <t>薄　谷</t>
  </si>
  <si>
    <t>岸　川</t>
  </si>
  <si>
    <t>杉　村</t>
  </si>
  <si>
    <t>濱　井</t>
  </si>
  <si>
    <t>戸　羽</t>
  </si>
  <si>
    <t>兵　頭</t>
  </si>
  <si>
    <t>市　川</t>
  </si>
  <si>
    <t>大　黒</t>
  </si>
  <si>
    <t>吉　見</t>
  </si>
  <si>
    <t>吉　川</t>
  </si>
  <si>
    <t>田　辺</t>
  </si>
  <si>
    <t>野　口</t>
  </si>
  <si>
    <t>赤　垣</t>
  </si>
  <si>
    <t>谷　川</t>
  </si>
  <si>
    <t>岡　本</t>
  </si>
  <si>
    <t>池　田</t>
  </si>
  <si>
    <t>出　石</t>
  </si>
  <si>
    <t>須　藤</t>
  </si>
  <si>
    <t>阪　田</t>
  </si>
  <si>
    <t>巴　山</t>
  </si>
  <si>
    <t>徳　永</t>
  </si>
  <si>
    <t>大　谷</t>
  </si>
  <si>
    <t>　林</t>
  </si>
  <si>
    <t>堤　竹</t>
  </si>
  <si>
    <t>庄　田</t>
  </si>
  <si>
    <t>永　峰</t>
  </si>
  <si>
    <t>德　井</t>
  </si>
  <si>
    <t>谷　口</t>
  </si>
  <si>
    <t>寶　田</t>
  </si>
  <si>
    <t>東　条</t>
  </si>
  <si>
    <t>大　恵</t>
  </si>
  <si>
    <t>和　泉</t>
  </si>
  <si>
    <t>太　田</t>
  </si>
  <si>
    <t>亀　井</t>
  </si>
  <si>
    <t>萬　年</t>
  </si>
  <si>
    <t>佐　々</t>
  </si>
  <si>
    <t>赤　松</t>
  </si>
  <si>
    <t>沖　野</t>
  </si>
  <si>
    <t>　関</t>
  </si>
  <si>
    <t>山　中</t>
  </si>
  <si>
    <t>三　島</t>
  </si>
  <si>
    <t>鈴　木</t>
  </si>
  <si>
    <t>多　田</t>
  </si>
  <si>
    <t>安　倍</t>
  </si>
  <si>
    <t>渡　邉</t>
  </si>
  <si>
    <t>川　瀧</t>
  </si>
  <si>
    <t>奥　村</t>
  </si>
  <si>
    <t>四　角</t>
  </si>
  <si>
    <t>守　屋</t>
  </si>
  <si>
    <t>中　地</t>
  </si>
  <si>
    <t>谷　渕</t>
  </si>
  <si>
    <t>高　城</t>
  </si>
  <si>
    <t>　泉</t>
  </si>
  <si>
    <t>森　口</t>
  </si>
  <si>
    <t>嶋　本</t>
  </si>
  <si>
    <t>圖　子</t>
  </si>
  <si>
    <t>石　橋</t>
  </si>
  <si>
    <t>西　川</t>
  </si>
  <si>
    <t>小　野</t>
  </si>
  <si>
    <t>藤　阪</t>
  </si>
  <si>
    <t>髙　嶋</t>
  </si>
  <si>
    <t>木　谷</t>
  </si>
  <si>
    <t>大　美</t>
  </si>
  <si>
    <t>國　方</t>
  </si>
  <si>
    <t>上　井</t>
  </si>
  <si>
    <t>沖　崎</t>
  </si>
  <si>
    <t>清　水</t>
  </si>
  <si>
    <t>平成29年度　全日本卓球選手権大会（ジュニア）県予選会</t>
  </si>
  <si>
    <t>期日：平成29年10月21日(土)</t>
  </si>
  <si>
    <t>会場：丸亀市民体育館</t>
  </si>
  <si>
    <r>
      <t>大　野</t>
    </r>
    <r>
      <rPr>
        <sz val="9"/>
        <rFont val="ＭＳ Ｐゴシック"/>
        <family val="3"/>
        <charset val="128"/>
      </rPr>
      <t>龍</t>
    </r>
  </si>
  <si>
    <r>
      <t>合　田</t>
    </r>
    <r>
      <rPr>
        <sz val="9"/>
        <rFont val="ＭＳ Ｐゴシック"/>
        <family val="3"/>
        <charset val="128"/>
      </rPr>
      <t>圭</t>
    </r>
  </si>
  <si>
    <r>
      <t>高　橋</t>
    </r>
    <r>
      <rPr>
        <sz val="9"/>
        <rFont val="ＭＳ Ｐゴシック"/>
        <family val="3"/>
        <charset val="128"/>
      </rPr>
      <t>一</t>
    </r>
  </si>
  <si>
    <r>
      <t>高　橋</t>
    </r>
    <r>
      <rPr>
        <sz val="9"/>
        <rFont val="ＭＳ Ｐゴシック"/>
        <family val="3"/>
        <charset val="128"/>
      </rPr>
      <t>昴</t>
    </r>
  </si>
  <si>
    <r>
      <t>合　田</t>
    </r>
    <r>
      <rPr>
        <sz val="9"/>
        <rFont val="ＭＳ Ｐゴシック"/>
        <family val="3"/>
        <charset val="128"/>
      </rPr>
      <t>寅</t>
    </r>
  </si>
  <si>
    <r>
      <t>大　野</t>
    </r>
    <r>
      <rPr>
        <sz val="9"/>
        <rFont val="ＭＳ Ｐゴシック"/>
        <family val="3"/>
        <charset val="128"/>
      </rPr>
      <t>裕</t>
    </r>
  </si>
  <si>
    <r>
      <t>滝　口</t>
    </r>
    <r>
      <rPr>
        <sz val="9"/>
        <rFont val="ＭＳ Ｐゴシック"/>
        <family val="3"/>
        <charset val="128"/>
      </rPr>
      <t>響</t>
    </r>
  </si>
  <si>
    <r>
      <t>松　山</t>
    </r>
    <r>
      <rPr>
        <sz val="9"/>
        <rFont val="ＭＳ Ｐゴシック"/>
        <family val="3"/>
        <charset val="128"/>
      </rPr>
      <t>侑</t>
    </r>
  </si>
  <si>
    <t>女子シングルス</t>
  </si>
  <si>
    <t>地　下</t>
  </si>
  <si>
    <t>黒　石</t>
  </si>
  <si>
    <t>高　木</t>
  </si>
  <si>
    <t>堀　川</t>
  </si>
  <si>
    <t>漆　谷</t>
  </si>
  <si>
    <t>　堤</t>
  </si>
  <si>
    <t>髙　橋</t>
  </si>
  <si>
    <t>雉　鳥</t>
  </si>
  <si>
    <t>小　西</t>
  </si>
  <si>
    <t>安　西</t>
  </si>
  <si>
    <t>苅　山</t>
  </si>
  <si>
    <t>小野瀬</t>
  </si>
  <si>
    <t>片　岡</t>
  </si>
  <si>
    <t>藪　内</t>
  </si>
  <si>
    <t>森　下</t>
  </si>
  <si>
    <t>川　崎</t>
  </si>
  <si>
    <t>秋　山</t>
  </si>
  <si>
    <t>四　宮</t>
  </si>
  <si>
    <t>河　相</t>
  </si>
  <si>
    <r>
      <t>岸　下</t>
    </r>
    <r>
      <rPr>
        <sz val="9"/>
        <rFont val="HG丸ｺﾞｼｯｸM-PRO"/>
        <family val="3"/>
        <charset val="128"/>
      </rPr>
      <t>佳</t>
    </r>
  </si>
  <si>
    <t>井　関</t>
  </si>
  <si>
    <t>鵜　尾</t>
  </si>
  <si>
    <t>安　田</t>
  </si>
  <si>
    <t>星　川</t>
  </si>
  <si>
    <t>平　塚</t>
  </si>
  <si>
    <t>山　﨑</t>
  </si>
  <si>
    <t>亀　山</t>
  </si>
  <si>
    <t>幸　藤</t>
  </si>
  <si>
    <t>留　岡</t>
  </si>
  <si>
    <t>吉　本</t>
  </si>
  <si>
    <t>樋　口</t>
  </si>
  <si>
    <t>高　﨑</t>
  </si>
  <si>
    <t>櫻　井</t>
  </si>
  <si>
    <t>田　川</t>
  </si>
  <si>
    <t>廣　田</t>
  </si>
  <si>
    <t>角　家</t>
  </si>
  <si>
    <t>白　井</t>
  </si>
  <si>
    <t>檜　原</t>
  </si>
  <si>
    <t>本　條</t>
  </si>
  <si>
    <t>瀧　本</t>
  </si>
  <si>
    <t>近　石</t>
  </si>
  <si>
    <t>　橿</t>
  </si>
  <si>
    <t>佐々木</t>
  </si>
  <si>
    <t>原　岡</t>
  </si>
  <si>
    <r>
      <t>三　谷</t>
    </r>
    <r>
      <rPr>
        <sz val="9"/>
        <rFont val="HG丸ｺﾞｼｯｸM-PRO"/>
        <family val="3"/>
        <charset val="128"/>
      </rPr>
      <t>愛</t>
    </r>
  </si>
  <si>
    <t>小　川</t>
  </si>
  <si>
    <t>若　林</t>
  </si>
  <si>
    <r>
      <t>伊　藤</t>
    </r>
    <r>
      <rPr>
        <sz val="9"/>
        <rFont val="HG丸ｺﾞｼｯｸM-PRO"/>
        <family val="3"/>
        <charset val="128"/>
      </rPr>
      <t>七</t>
    </r>
  </si>
  <si>
    <t>安　藤</t>
  </si>
  <si>
    <r>
      <t>三　谷</t>
    </r>
    <r>
      <rPr>
        <sz val="9"/>
        <rFont val="HG丸ｺﾞｼｯｸM-PRO"/>
        <family val="3"/>
        <charset val="128"/>
      </rPr>
      <t>梨</t>
    </r>
  </si>
  <si>
    <t>黒　田</t>
  </si>
  <si>
    <t>木　下</t>
  </si>
  <si>
    <t>山　地</t>
  </si>
  <si>
    <t>近　井</t>
  </si>
  <si>
    <t>青　地</t>
  </si>
  <si>
    <t>河　田</t>
  </si>
  <si>
    <t>上　原</t>
  </si>
  <si>
    <t>川　上</t>
  </si>
  <si>
    <t>中　橋</t>
  </si>
  <si>
    <t>村　松</t>
  </si>
  <si>
    <t>糸　川</t>
  </si>
  <si>
    <t>福　本</t>
  </si>
  <si>
    <t>岩　田</t>
  </si>
  <si>
    <t>来　田</t>
  </si>
  <si>
    <t>梶　河</t>
  </si>
  <si>
    <t>五峯クラブ</t>
  </si>
  <si>
    <t>中　川</t>
  </si>
  <si>
    <t>合　田</t>
  </si>
  <si>
    <t>宮　脇</t>
  </si>
  <si>
    <t>公　文</t>
  </si>
  <si>
    <r>
      <t>岸　下</t>
    </r>
    <r>
      <rPr>
        <sz val="9"/>
        <rFont val="HG丸ｺﾞｼｯｸM-PRO"/>
        <family val="3"/>
        <charset val="128"/>
      </rPr>
      <t>茉</t>
    </r>
  </si>
  <si>
    <t>河　野</t>
  </si>
  <si>
    <t>橋　村</t>
  </si>
  <si>
    <t>川　東</t>
  </si>
  <si>
    <t>長　町</t>
  </si>
  <si>
    <t>市　橋</t>
  </si>
  <si>
    <t>植　田</t>
  </si>
  <si>
    <t>露　原</t>
  </si>
  <si>
    <t>神　髙</t>
  </si>
  <si>
    <t>米　津</t>
  </si>
  <si>
    <t>岡　上</t>
  </si>
  <si>
    <t>貞　中</t>
  </si>
  <si>
    <t>大　澤</t>
  </si>
  <si>
    <t>戸　田</t>
  </si>
  <si>
    <t>後　藤</t>
  </si>
  <si>
    <t>中　嶋</t>
  </si>
  <si>
    <t>代表</t>
    <rPh sb="0" eb="2">
      <t>ダイヒョウ</t>
    </rPh>
    <phoneticPr fontId="2"/>
  </si>
  <si>
    <t>決勝リーグ</t>
    <rPh sb="0" eb="2">
      <t>ケッショウ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</si>
  <si>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</si>
  <si>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</si>
  <si>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</si>
  <si>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</si>
  <si>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</si>
  <si>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</si>
  <si>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</si>
  <si>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2"/>
  </si>
  <si>
    <t>-</t>
    <phoneticPr fontId="2"/>
  </si>
  <si>
    <t>①×④、②×③</t>
    <phoneticPr fontId="2"/>
  </si>
  <si>
    <t>-</t>
    <phoneticPr fontId="2"/>
  </si>
  <si>
    <t>①×③、②×④</t>
    <phoneticPr fontId="2"/>
  </si>
  <si>
    <t>東京都：東京体育館</t>
    <rPh sb="0" eb="3">
      <t>トウキョウト</t>
    </rPh>
    <rPh sb="4" eb="6">
      <t>トウキョウ</t>
    </rPh>
    <rPh sb="6" eb="9">
      <t>タイイクカン</t>
    </rPh>
    <phoneticPr fontId="2"/>
  </si>
  <si>
    <t>③</t>
    <phoneticPr fontId="2"/>
  </si>
  <si>
    <t>-</t>
    <phoneticPr fontId="2"/>
  </si>
  <si>
    <t>①×②、③×④</t>
    <phoneticPr fontId="2"/>
  </si>
  <si>
    <t>④</t>
    <phoneticPr fontId="2"/>
  </si>
  <si>
    <t>①</t>
    <phoneticPr fontId="2"/>
  </si>
  <si>
    <t>④</t>
    <phoneticPr fontId="2"/>
  </si>
  <si>
    <t>①</t>
    <phoneticPr fontId="2"/>
  </si>
  <si>
    <t>④</t>
    <phoneticPr fontId="2"/>
  </si>
  <si>
    <t>③</t>
    <phoneticPr fontId="2"/>
  </si>
  <si>
    <t>②</t>
    <phoneticPr fontId="2"/>
  </si>
  <si>
    <t>-</t>
    <phoneticPr fontId="2"/>
  </si>
  <si>
    <t>-</t>
    <phoneticPr fontId="2"/>
  </si>
  <si>
    <t>平成30年1月15日～21日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phoneticPr fontId="2"/>
  </si>
  <si>
    <t>引田中</t>
    <rPh sb="0" eb="2">
      <t>ヒケタ</t>
    </rPh>
    <rPh sb="2" eb="3">
      <t>チュウ</t>
    </rPh>
    <phoneticPr fontId="2"/>
  </si>
  <si>
    <t>大川中</t>
    <rPh sb="0" eb="2">
      <t>オオカワ</t>
    </rPh>
    <rPh sb="2" eb="3">
      <t>チュウ</t>
    </rPh>
    <phoneticPr fontId="2"/>
  </si>
  <si>
    <r>
      <t>滝　口</t>
    </r>
    <r>
      <rPr>
        <sz val="9"/>
        <rFont val="ＭＳ Ｐゴシック"/>
        <family val="3"/>
        <charset val="128"/>
      </rPr>
      <t>稜</t>
    </r>
    <phoneticPr fontId="2"/>
  </si>
  <si>
    <r>
      <t>岡　</t>
    </r>
    <r>
      <rPr>
        <sz val="9"/>
        <rFont val="HG丸ｺﾞｼｯｸM-PRO"/>
        <family val="3"/>
        <charset val="128"/>
      </rPr>
      <t>正</t>
    </r>
    <phoneticPr fontId="2"/>
  </si>
  <si>
    <r>
      <t>岡　</t>
    </r>
    <r>
      <rPr>
        <sz val="9"/>
        <rFont val="HG丸ｺﾞｼｯｸM-PRO"/>
        <family val="3"/>
        <charset val="128"/>
      </rPr>
      <t>直</t>
    </r>
    <phoneticPr fontId="2"/>
  </si>
  <si>
    <r>
      <t>松濤</t>
    </r>
    <r>
      <rPr>
        <sz val="9"/>
        <rFont val="HG丸ｺﾞｼｯｸM-PRO"/>
        <family val="3"/>
        <charset val="128"/>
      </rPr>
      <t>流南</t>
    </r>
    <phoneticPr fontId="2"/>
  </si>
  <si>
    <r>
      <t>松濤</t>
    </r>
    <r>
      <rPr>
        <sz val="9"/>
        <rFont val="HG丸ｺﾞｼｯｸM-PRO"/>
        <family val="3"/>
        <charset val="128"/>
      </rPr>
      <t>流風</t>
    </r>
    <phoneticPr fontId="2"/>
  </si>
  <si>
    <t>協和中</t>
    <rPh sb="0" eb="2">
      <t>キョウワ</t>
    </rPh>
    <rPh sb="2" eb="3">
      <t>チュウ</t>
    </rPh>
    <phoneticPr fontId="2"/>
  </si>
  <si>
    <t>優勝</t>
    <rPh sb="0" eb="2">
      <t>ユウショウ</t>
    </rPh>
    <phoneticPr fontId="2"/>
  </si>
  <si>
    <t>伊藤　百華</t>
    <rPh sb="0" eb="2">
      <t>イトウ</t>
    </rPh>
    <rPh sb="3" eb="5">
      <t>モモカ</t>
    </rPh>
    <phoneticPr fontId="2"/>
  </si>
  <si>
    <t>（ヴィスポ）</t>
    <phoneticPr fontId="2"/>
  </si>
  <si>
    <t>－</t>
  </si>
  <si>
    <t>男子シングルス</t>
    <rPh sb="0" eb="2">
      <t>ダンシ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</si>
  <si>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</si>
  <si>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</si>
  <si>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</si>
  <si>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</si>
  <si>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勝</t>
    <rPh sb="0" eb="1">
      <t>カ</t>
    </rPh>
    <phoneticPr fontId="2"/>
  </si>
  <si>
    <t>負</t>
    <rPh sb="0" eb="1">
      <t>マ</t>
    </rPh>
    <phoneticPr fontId="2"/>
  </si>
  <si>
    <t>勝ち点</t>
    <rPh sb="0" eb="1">
      <t>カ</t>
    </rPh>
    <rPh sb="2" eb="3">
      <t>テン</t>
    </rPh>
    <phoneticPr fontId="2"/>
  </si>
  <si>
    <t>順位</t>
    <rPh sb="0" eb="2">
      <t>ジュンイ</t>
    </rPh>
    <phoneticPr fontId="2"/>
  </si>
  <si>
    <t>女子シングルス</t>
    <rPh sb="0" eb="2">
      <t>ジョシ</t>
    </rPh>
    <phoneticPr fontId="2"/>
  </si>
  <si>
    <t>平成29年度　全日本卓球選手権大会（ジュニア）県予選会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</si>
  <si>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</si>
  <si>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</si>
  <si>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</si>
  <si>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</si>
  <si>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三　木</t>
    <phoneticPr fontId="2"/>
  </si>
  <si>
    <t>高松西</t>
    <phoneticPr fontId="2"/>
  </si>
  <si>
    <t>大西</t>
    <rPh sb="0" eb="2">
      <t>オオニシ</t>
    </rPh>
    <phoneticPr fontId="2"/>
  </si>
  <si>
    <t>地下</t>
    <rPh sb="0" eb="1">
      <t>ジ</t>
    </rPh>
    <rPh sb="1" eb="2">
      <t>ゲ</t>
    </rPh>
    <phoneticPr fontId="2"/>
  </si>
  <si>
    <r>
      <t>三谷</t>
    </r>
    <r>
      <rPr>
        <sz val="9"/>
        <rFont val="ＭＳ 明朝"/>
        <family val="1"/>
        <charset val="128"/>
      </rPr>
      <t>愛</t>
    </r>
    <rPh sb="0" eb="2">
      <t>ミタニ</t>
    </rPh>
    <rPh sb="2" eb="3">
      <t>アイ</t>
    </rPh>
    <phoneticPr fontId="2"/>
  </si>
  <si>
    <r>
      <t>伊藤</t>
    </r>
    <r>
      <rPr>
        <sz val="9"/>
        <rFont val="ＭＳ 明朝"/>
        <family val="1"/>
        <charset val="128"/>
      </rPr>
      <t>百</t>
    </r>
    <rPh sb="0" eb="2">
      <t>イトウ</t>
    </rPh>
    <rPh sb="2" eb="3">
      <t>ヒャク</t>
    </rPh>
    <phoneticPr fontId="2"/>
  </si>
  <si>
    <t>地下</t>
    <phoneticPr fontId="2"/>
  </si>
  <si>
    <r>
      <t>伊藤</t>
    </r>
    <r>
      <rPr>
        <sz val="12"/>
        <rFont val="ＭＳ 明朝"/>
        <family val="1"/>
        <charset val="128"/>
      </rPr>
      <t>百</t>
    </r>
    <phoneticPr fontId="2"/>
  </si>
  <si>
    <r>
      <t>三谷</t>
    </r>
    <r>
      <rPr>
        <sz val="12"/>
        <rFont val="ＭＳ 明朝"/>
        <family val="1"/>
        <charset val="128"/>
      </rPr>
      <t>愛</t>
    </r>
    <rPh sb="0" eb="2">
      <t>ミタニ</t>
    </rPh>
    <rPh sb="2" eb="3">
      <t>アイ</t>
    </rPh>
    <phoneticPr fontId="2"/>
  </si>
  <si>
    <r>
      <t>松　山</t>
    </r>
    <r>
      <rPr>
        <sz val="9"/>
        <rFont val="ＭＳ Ｐゴシック"/>
        <family val="3"/>
        <charset val="128"/>
      </rPr>
      <t>立</t>
    </r>
    <phoneticPr fontId="2"/>
  </si>
  <si>
    <t>平　木</t>
    <rPh sb="0" eb="1">
      <t>ヒラ</t>
    </rPh>
    <rPh sb="2" eb="3">
      <t>キ</t>
    </rPh>
    <phoneticPr fontId="2"/>
  </si>
  <si>
    <t>西田</t>
    <rPh sb="0" eb="2">
      <t>ニシダ</t>
    </rPh>
    <phoneticPr fontId="2"/>
  </si>
  <si>
    <t>山下</t>
    <rPh sb="0" eb="2">
      <t>ヤマシタ</t>
    </rPh>
    <phoneticPr fontId="2"/>
  </si>
  <si>
    <t>礒野</t>
    <rPh sb="0" eb="2">
      <t>イソノ</t>
    </rPh>
    <phoneticPr fontId="2"/>
  </si>
  <si>
    <t>窪</t>
    <rPh sb="0" eb="1">
      <t>クボ</t>
    </rPh>
    <phoneticPr fontId="2"/>
  </si>
  <si>
    <r>
      <t>伊　藤</t>
    </r>
    <r>
      <rPr>
        <sz val="9"/>
        <rFont val="HG丸ｺﾞｼｯｸM-PRO"/>
        <family val="3"/>
        <charset val="128"/>
      </rPr>
      <t>百</t>
    </r>
    <phoneticPr fontId="2"/>
  </si>
  <si>
    <t>（ヴィスポ）</t>
    <phoneticPr fontId="2"/>
  </si>
  <si>
    <t>伊藤　百華</t>
    <phoneticPr fontId="2"/>
  </si>
  <si>
    <t>三谷　愛姫</t>
    <phoneticPr fontId="2"/>
  </si>
  <si>
    <t>（ヴィスポ）</t>
    <phoneticPr fontId="2"/>
  </si>
  <si>
    <r>
      <t>伊藤</t>
    </r>
    <r>
      <rPr>
        <sz val="12"/>
        <rFont val="HG丸ｺﾞｼｯｸM-PRO"/>
        <family val="3"/>
        <charset val="128"/>
      </rPr>
      <t>百</t>
    </r>
    <phoneticPr fontId="2"/>
  </si>
  <si>
    <r>
      <t>三谷</t>
    </r>
    <r>
      <rPr>
        <sz val="12"/>
        <rFont val="HG丸ｺﾞｼｯｸM-PRO"/>
        <family val="3"/>
        <charset val="128"/>
      </rPr>
      <t>愛</t>
    </r>
    <phoneticPr fontId="2"/>
  </si>
  <si>
    <t>山下　慧樹</t>
    <phoneticPr fontId="2"/>
  </si>
  <si>
    <t>西田　光輝</t>
    <phoneticPr fontId="2"/>
  </si>
  <si>
    <t>（尽誠）</t>
    <phoneticPr fontId="2"/>
  </si>
  <si>
    <t>（香川西）</t>
    <phoneticPr fontId="2"/>
  </si>
  <si>
    <t>山下　慧樹</t>
    <phoneticPr fontId="2"/>
  </si>
  <si>
    <t>（尽誠）</t>
    <phoneticPr fontId="2"/>
  </si>
  <si>
    <t>善　一</t>
    <phoneticPr fontId="2"/>
  </si>
  <si>
    <t>（尽誠）</t>
    <rPh sb="1" eb="3">
      <t>ジンセイ</t>
    </rPh>
    <phoneticPr fontId="2"/>
  </si>
  <si>
    <t>（香川西）</t>
    <rPh sb="1" eb="3">
      <t>カガワ</t>
    </rPh>
    <rPh sb="3" eb="4">
      <t>ニシ</t>
    </rPh>
    <phoneticPr fontId="2"/>
  </si>
  <si>
    <t>（卓球家Jr）</t>
    <rPh sb="1" eb="3">
      <t>タッキュウ</t>
    </rPh>
    <rPh sb="3" eb="4">
      <t>イエ</t>
    </rPh>
    <phoneticPr fontId="2"/>
  </si>
  <si>
    <r>
      <t>岸　下</t>
    </r>
    <r>
      <rPr>
        <sz val="9"/>
        <rFont val="HG丸ｺﾞｼｯｸM-PRO"/>
        <family val="3"/>
        <charset val="128"/>
      </rPr>
      <t>茉</t>
    </r>
    <phoneticPr fontId="2"/>
  </si>
  <si>
    <r>
      <t>三　谷</t>
    </r>
    <r>
      <rPr>
        <sz val="9"/>
        <rFont val="HG丸ｺﾞｼｯｸM-PRO"/>
        <family val="3"/>
        <charset val="128"/>
      </rPr>
      <t>梨</t>
    </r>
    <phoneticPr fontId="2"/>
  </si>
  <si>
    <r>
      <t>岸　下</t>
    </r>
    <r>
      <rPr>
        <sz val="9"/>
        <rFont val="HG丸ｺﾞｼｯｸM-PRO"/>
        <family val="3"/>
        <charset val="128"/>
      </rPr>
      <t>佳</t>
    </r>
    <phoneticPr fontId="2"/>
  </si>
  <si>
    <t>Best32</t>
    <phoneticPr fontId="2"/>
  </si>
  <si>
    <r>
      <t>伊　藤</t>
    </r>
    <r>
      <rPr>
        <sz val="9"/>
        <rFont val="HG丸ｺﾞｼｯｸM-PRO"/>
        <family val="3"/>
        <charset val="128"/>
      </rPr>
      <t>七</t>
    </r>
    <phoneticPr fontId="2"/>
  </si>
  <si>
    <t>Best16</t>
    <phoneticPr fontId="2"/>
  </si>
  <si>
    <t>Best8</t>
    <phoneticPr fontId="2"/>
  </si>
  <si>
    <r>
      <t>三　谷</t>
    </r>
    <r>
      <rPr>
        <sz val="9"/>
        <rFont val="HG丸ｺﾞｼｯｸM-PRO"/>
        <family val="3"/>
        <charset val="128"/>
      </rPr>
      <t>愛</t>
    </r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</si>
  <si>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</si>
  <si>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</si>
  <si>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</si>
  <si>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平成29年度 全日本卓球選手権大会（ジュニア）県予選会 順位</t>
    <rPh sb="0" eb="2">
      <t>ヘイセイ</t>
    </rPh>
    <rPh sb="4" eb="6">
      <t>ネンド</t>
    </rPh>
    <rPh sb="7" eb="10">
      <t>ゼンニッポン</t>
    </rPh>
    <rPh sb="10" eb="12">
      <t>タッキュウ</t>
    </rPh>
    <rPh sb="12" eb="15">
      <t>センシュケン</t>
    </rPh>
    <rPh sb="15" eb="17">
      <t>タイカイ</t>
    </rPh>
    <rPh sb="23" eb="24">
      <t>ケン</t>
    </rPh>
    <rPh sb="24" eb="26">
      <t>ヨセン</t>
    </rPh>
    <rPh sb="26" eb="27">
      <t>カイ</t>
    </rPh>
    <rPh sb="28" eb="30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</si>
</sst>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.00_);[Red]\(0.00\)"/>
    <numFmt numFmtId="182" formatCode="0_);[Red]\(0\)"/>
    <numFmt numFmtId="203" formatCode="0.000"/>
    <numFmt numFmtId="205" formatCode="0.000_);[Red]\(0.000\)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Ｐ明朝"/>
      <family val="1"/>
      <charset val="128"/>
    </font>
    <font>
      <sz val="16"/>
      <name val="Times New Roman"/>
      <family val="1"/>
    </font>
    <font>
      <sz val="20"/>
      <name val="ＭＳ 明朝"/>
      <family val="1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1"/>
      <name val="ＭＳ ゴシック"/>
      <family val="3"/>
      <charset val="128"/>
    </font>
    <font>
      <sz val="25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Bookman Old Style"/>
      <family val="1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Times New Roman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sz val="10"/>
      <name val="ＭＳ Ｐ明朝"/>
      <family val="1"/>
      <charset val="128"/>
    </font>
    <font>
      <sz val="18"/>
      <name val="Times New Roman"/>
      <family val="1"/>
    </font>
    <font>
      <sz val="10"/>
      <name val="ＭＳ 明朝"/>
      <family val="1"/>
      <charset val="128"/>
    </font>
    <font>
      <sz val="9"/>
      <name val="HG丸ｺﾞｼｯｸM-PRO"/>
      <family val="3"/>
      <charset val="128"/>
    </font>
    <font>
      <sz val="11"/>
      <name val="Bookman Old Style"/>
      <family val="1"/>
    </font>
    <font>
      <sz val="16"/>
      <name val="HG丸ｺﾞｼｯｸM-PRO"/>
      <family val="3"/>
      <charset val="128"/>
    </font>
    <font>
      <sz val="20"/>
      <name val="Bookman Old Style"/>
      <family val="1"/>
    </font>
    <font>
      <b/>
      <sz val="20"/>
      <name val="Bookman Old Style"/>
      <family val="1"/>
    </font>
    <font>
      <sz val="8"/>
      <name val="HG丸ｺﾞｼｯｸM-PRO"/>
      <family val="3"/>
      <charset val="128"/>
    </font>
    <font>
      <sz val="9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Times New Roman"/>
      <family val="1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/>
      <top/>
      <bottom style="thin">
        <color indexed="8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n">
        <color indexed="8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8"/>
      </left>
      <right style="thin">
        <color indexed="64"/>
      </right>
      <top/>
      <bottom style="thick">
        <color indexed="10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/>
      <diagonal/>
    </border>
    <border>
      <left/>
      <right/>
      <top style="hair">
        <color indexed="8"/>
      </top>
      <bottom style="thick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thick">
        <color indexed="8"/>
      </top>
      <bottom style="hair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8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ck">
        <color indexed="8"/>
      </left>
      <right style="hair">
        <color indexed="8"/>
      </right>
      <top/>
      <bottom/>
      <diagonal/>
    </border>
    <border>
      <left style="thick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ck">
        <color indexed="8"/>
      </right>
      <top/>
      <bottom/>
      <diagonal/>
    </border>
    <border>
      <left style="hair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534"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Fill="1" applyBorder="1" applyAlignment="1">
      <alignment horizontal="center"/>
    </xf>
    <xf numFmtId="0" fontId="3" fillId="0" borderId="6" xfId="3" applyNumberFormat="1" applyFont="1" applyFill="1" applyBorder="1" applyAlignment="1">
      <alignment horizontal="center" vertical="center" shrinkToFit="1"/>
    </xf>
    <xf numFmtId="0" fontId="3" fillId="0" borderId="7" xfId="3" applyNumberFormat="1" applyFont="1" applyFill="1" applyBorder="1" applyAlignment="1">
      <alignment horizontal="center" vertical="center" shrinkToFit="1"/>
    </xf>
    <xf numFmtId="0" fontId="3" fillId="0" borderId="7" xfId="0" applyNumberFormat="1" applyFont="1" applyFill="1" applyBorder="1" applyAlignment="1">
      <alignment horizontal="center" vertical="center" shrinkToFit="1"/>
    </xf>
    <xf numFmtId="0" fontId="3" fillId="0" borderId="7" xfId="2" applyNumberFormat="1" applyFont="1" applyFill="1" applyBorder="1" applyAlignment="1">
      <alignment horizontal="center" vertical="center" shrinkToFit="1"/>
    </xf>
    <xf numFmtId="0" fontId="3" fillId="0" borderId="8" xfId="2" applyNumberFormat="1" applyFont="1" applyFill="1" applyBorder="1" applyAlignment="1">
      <alignment horizontal="center" vertical="center" shrinkToFit="1"/>
    </xf>
    <xf numFmtId="0" fontId="3" fillId="0" borderId="9" xfId="3" applyNumberFormat="1" applyFont="1" applyFill="1" applyBorder="1" applyAlignment="1">
      <alignment horizontal="center" vertical="center" shrinkToFit="1"/>
    </xf>
    <xf numFmtId="0" fontId="3" fillId="0" borderId="1" xfId="3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2" applyNumberFormat="1" applyFont="1" applyFill="1" applyBorder="1" applyAlignment="1">
      <alignment horizontal="center" vertical="center" shrinkToFit="1"/>
    </xf>
    <xf numFmtId="0" fontId="3" fillId="0" borderId="2" xfId="2" applyNumberFormat="1" applyFont="1" applyFill="1" applyBorder="1" applyAlignment="1">
      <alignment horizontal="center" vertical="center" shrinkToFit="1"/>
    </xf>
    <xf numFmtId="0" fontId="3" fillId="0" borderId="10" xfId="3" applyNumberFormat="1" applyFont="1" applyFill="1" applyBorder="1" applyAlignment="1">
      <alignment horizontal="center" vertical="center" shrinkToFit="1"/>
    </xf>
    <xf numFmtId="0" fontId="3" fillId="0" borderId="11" xfId="3" applyNumberFormat="1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>
      <alignment horizontal="center" vertical="center" shrinkToFit="1"/>
    </xf>
    <xf numFmtId="0" fontId="3" fillId="0" borderId="11" xfId="2" applyNumberFormat="1" applyFont="1" applyFill="1" applyBorder="1" applyAlignment="1">
      <alignment horizontal="center" vertical="center" shrinkToFit="1"/>
    </xf>
    <xf numFmtId="0" fontId="3" fillId="0" borderId="12" xfId="2" applyNumberFormat="1" applyFont="1" applyFill="1" applyBorder="1" applyAlignment="1">
      <alignment horizontal="center" vertical="center" shrinkToFit="1"/>
    </xf>
    <xf numFmtId="0" fontId="3" fillId="0" borderId="2" xfId="3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/>
    <xf numFmtId="0" fontId="5" fillId="0" borderId="0" xfId="0" applyNumberFormat="1" applyFont="1" applyFill="1"/>
    <xf numFmtId="0" fontId="3" fillId="0" borderId="0" xfId="0" applyNumberFormat="1" applyFont="1" applyFill="1" applyAlignment="1">
      <alignment horizontal="center" shrinkToFit="1"/>
    </xf>
    <xf numFmtId="0" fontId="3" fillId="0" borderId="0" xfId="0" applyNumberFormat="1" applyFont="1" applyFill="1" applyAlignment="1">
      <alignment shrinkToFit="1"/>
    </xf>
    <xf numFmtId="0" fontId="6" fillId="0" borderId="0" xfId="2" applyNumberFormat="1" applyFont="1" applyFill="1" applyBorder="1" applyAlignment="1">
      <alignment horizontal="left" vertical="center"/>
    </xf>
    <xf numFmtId="0" fontId="3" fillId="0" borderId="13" xfId="2" applyNumberFormat="1" applyFont="1" applyFill="1" applyBorder="1" applyAlignment="1">
      <alignment vertical="center"/>
    </xf>
    <xf numFmtId="0" fontId="3" fillId="0" borderId="14" xfId="2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/>
    </xf>
    <xf numFmtId="0" fontId="3" fillId="0" borderId="16" xfId="2" quotePrefix="1" applyNumberFormat="1" applyFont="1" applyFill="1" applyBorder="1" applyAlignment="1">
      <alignment horizontal="center" vertical="center" shrinkToFit="1"/>
    </xf>
    <xf numFmtId="0" fontId="3" fillId="0" borderId="17" xfId="2" quotePrefix="1" applyNumberFormat="1" applyFont="1" applyFill="1" applyBorder="1" applyAlignment="1">
      <alignment horizontal="center" vertical="center" shrinkToFit="1"/>
    </xf>
    <xf numFmtId="0" fontId="3" fillId="0" borderId="18" xfId="2" quotePrefix="1" applyNumberFormat="1" applyFont="1" applyFill="1" applyBorder="1" applyAlignment="1">
      <alignment horizontal="center" vertical="center" shrinkToFit="1"/>
    </xf>
    <xf numFmtId="0" fontId="3" fillId="0" borderId="19" xfId="2" applyNumberFormat="1" applyFont="1" applyFill="1" applyBorder="1" applyAlignment="1">
      <alignment horizontal="center" vertical="center" shrinkToFit="1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21" xfId="2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25" xfId="2" applyNumberFormat="1" applyFont="1" applyFill="1" applyBorder="1" applyAlignment="1">
      <alignment vertical="center"/>
    </xf>
    <xf numFmtId="0" fontId="3" fillId="0" borderId="26" xfId="0" applyNumberFormat="1" applyFont="1" applyFill="1" applyBorder="1" applyAlignment="1">
      <alignment horizontal="center" vertical="center"/>
    </xf>
    <xf numFmtId="0" fontId="3" fillId="0" borderId="27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30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/>
    <xf numFmtId="0" fontId="3" fillId="0" borderId="22" xfId="0" applyNumberFormat="1" applyFont="1" applyFill="1" applyBorder="1" applyAlignment="1">
      <alignment horizontal="center" vertical="center" shrinkToFit="1"/>
    </xf>
    <xf numFmtId="0" fontId="3" fillId="0" borderId="24" xfId="0" applyNumberFormat="1" applyFont="1" applyFill="1" applyBorder="1" applyAlignment="1">
      <alignment horizontal="center" vertical="center" shrinkToFit="1"/>
    </xf>
    <xf numFmtId="0" fontId="3" fillId="0" borderId="31" xfId="2" applyNumberFormat="1" applyFont="1" applyFill="1" applyBorder="1" applyAlignment="1">
      <alignment horizontal="center" vertical="center" shrinkToFit="1"/>
    </xf>
    <xf numFmtId="0" fontId="3" fillId="0" borderId="20" xfId="0" applyNumberFormat="1" applyFont="1" applyFill="1" applyBorder="1" applyAlignment="1">
      <alignment horizontal="center" vertical="center" shrinkToFit="1"/>
    </xf>
    <xf numFmtId="0" fontId="3" fillId="0" borderId="32" xfId="2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203" fontId="3" fillId="0" borderId="7" xfId="0" applyNumberFormat="1" applyFont="1" applyFill="1" applyBorder="1" applyAlignment="1">
      <alignment shrinkToFit="1"/>
    </xf>
    <xf numFmtId="203" fontId="3" fillId="0" borderId="1" xfId="0" applyNumberFormat="1" applyFont="1" applyFill="1" applyBorder="1" applyAlignment="1">
      <alignment shrinkToFit="1"/>
    </xf>
    <xf numFmtId="203" fontId="3" fillId="0" borderId="11" xfId="0" applyNumberFormat="1" applyFont="1" applyFill="1" applyBorder="1" applyAlignment="1">
      <alignment shrinkToFit="1"/>
    </xf>
    <xf numFmtId="205" fontId="3" fillId="0" borderId="42" xfId="0" applyNumberFormat="1" applyFont="1" applyFill="1" applyBorder="1" applyAlignment="1">
      <alignment horizontal="center" shrinkToFit="1"/>
    </xf>
    <xf numFmtId="0" fontId="7" fillId="0" borderId="43" xfId="2" applyNumberFormat="1" applyFont="1" applyFill="1" applyBorder="1" applyAlignment="1">
      <alignment horizontal="center" vertical="center" shrinkToFit="1"/>
    </xf>
    <xf numFmtId="0" fontId="3" fillId="0" borderId="44" xfId="2" applyNumberFormat="1" applyFont="1" applyFill="1" applyBorder="1" applyAlignment="1">
      <alignment horizontal="center" vertical="center" shrinkToFit="1"/>
    </xf>
    <xf numFmtId="0" fontId="3" fillId="0" borderId="45" xfId="2" applyNumberFormat="1" applyFont="1" applyFill="1" applyBorder="1" applyAlignment="1">
      <alignment horizontal="center" vertical="center" shrinkToFit="1"/>
    </xf>
    <xf numFmtId="0" fontId="3" fillId="0" borderId="46" xfId="2" applyNumberFormat="1" applyFont="1" applyFill="1" applyBorder="1" applyAlignment="1">
      <alignment horizontal="center" vertical="center" shrinkToFit="1"/>
    </xf>
    <xf numFmtId="0" fontId="3" fillId="0" borderId="47" xfId="2" applyNumberFormat="1" applyFont="1" applyFill="1" applyBorder="1" applyAlignment="1">
      <alignment horizontal="center" vertical="center" shrinkToFit="1"/>
    </xf>
    <xf numFmtId="0" fontId="3" fillId="0" borderId="48" xfId="2" applyNumberFormat="1" applyFont="1" applyFill="1" applyBorder="1" applyAlignment="1">
      <alignment horizontal="center" vertical="center" shrinkToFit="1"/>
    </xf>
    <xf numFmtId="0" fontId="3" fillId="0" borderId="49" xfId="2" applyNumberFormat="1" applyFont="1" applyFill="1" applyBorder="1" applyAlignment="1">
      <alignment horizontal="center" vertical="center" shrinkToFit="1"/>
    </xf>
    <xf numFmtId="0" fontId="3" fillId="0" borderId="4" xfId="2" applyNumberFormat="1" applyFont="1" applyFill="1" applyBorder="1" applyAlignment="1">
      <alignment horizontal="center" vertical="center" shrinkToFit="1"/>
    </xf>
    <xf numFmtId="0" fontId="3" fillId="0" borderId="50" xfId="2" applyNumberFormat="1" applyFont="1" applyFill="1" applyBorder="1" applyAlignment="1">
      <alignment horizontal="center" vertical="center" shrinkToFit="1"/>
    </xf>
    <xf numFmtId="0" fontId="3" fillId="0" borderId="51" xfId="2" applyNumberFormat="1" applyFont="1" applyFill="1" applyBorder="1" applyAlignment="1">
      <alignment horizontal="center" vertical="center" shrinkToFit="1"/>
    </xf>
    <xf numFmtId="0" fontId="3" fillId="0" borderId="52" xfId="0" applyNumberFormat="1" applyFont="1" applyFill="1" applyBorder="1" applyAlignment="1">
      <alignment horizontal="center"/>
    </xf>
    <xf numFmtId="0" fontId="3" fillId="0" borderId="53" xfId="0" applyNumberFormat="1" applyFont="1" applyFill="1" applyBorder="1" applyAlignment="1">
      <alignment horizontal="center"/>
    </xf>
    <xf numFmtId="0" fontId="3" fillId="0" borderId="54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textRotation="255" shrinkToFit="1"/>
    </xf>
    <xf numFmtId="0" fontId="3" fillId="0" borderId="55" xfId="0" applyNumberFormat="1" applyFont="1" applyFill="1" applyBorder="1" applyAlignment="1">
      <alignment vertical="center" shrinkToFit="1"/>
    </xf>
    <xf numFmtId="0" fontId="3" fillId="0" borderId="22" xfId="0" applyNumberFormat="1" applyFont="1" applyFill="1" applyBorder="1" applyAlignment="1">
      <alignment vertical="center" shrinkToFit="1"/>
    </xf>
    <xf numFmtId="0" fontId="3" fillId="0" borderId="24" xfId="0" applyNumberFormat="1" applyFont="1" applyFill="1" applyBorder="1" applyAlignment="1">
      <alignment vertical="center" shrinkToFit="1"/>
    </xf>
    <xf numFmtId="0" fontId="3" fillId="0" borderId="56" xfId="0" applyNumberFormat="1" applyFont="1" applyFill="1" applyBorder="1" applyAlignment="1">
      <alignment vertical="center" shrinkToFit="1"/>
    </xf>
    <xf numFmtId="0" fontId="3" fillId="0" borderId="20" xfId="0" applyNumberFormat="1" applyFont="1" applyFill="1" applyBorder="1" applyAlignment="1">
      <alignment vertical="center" shrinkToFit="1"/>
    </xf>
    <xf numFmtId="0" fontId="3" fillId="0" borderId="57" xfId="2" applyNumberFormat="1" applyFont="1" applyFill="1" applyBorder="1" applyAlignment="1">
      <alignment horizontal="center" vertical="center" shrinkToFit="1"/>
    </xf>
    <xf numFmtId="0" fontId="3" fillId="2" borderId="58" xfId="2" applyNumberFormat="1" applyFont="1" applyFill="1" applyBorder="1" applyAlignment="1">
      <alignment horizontal="center" vertical="center" shrinkToFit="1"/>
    </xf>
    <xf numFmtId="0" fontId="3" fillId="2" borderId="59" xfId="0" applyNumberFormat="1" applyFont="1" applyFill="1" applyBorder="1" applyAlignment="1">
      <alignment horizontal="center"/>
    </xf>
    <xf numFmtId="0" fontId="3" fillId="2" borderId="60" xfId="0" applyNumberFormat="1" applyFont="1" applyFill="1" applyBorder="1" applyAlignment="1">
      <alignment horizontal="center"/>
    </xf>
    <xf numFmtId="0" fontId="3" fillId="2" borderId="61" xfId="0" applyNumberFormat="1" applyFont="1" applyFill="1" applyBorder="1" applyAlignment="1">
      <alignment horizontal="center"/>
    </xf>
    <xf numFmtId="205" fontId="3" fillId="0" borderId="62" xfId="0" applyNumberFormat="1" applyFont="1" applyFill="1" applyBorder="1" applyAlignment="1">
      <alignment horizontal="center" shrinkToFit="1"/>
    </xf>
    <xf numFmtId="205" fontId="3" fillId="0" borderId="63" xfId="0" applyNumberFormat="1" applyFont="1" applyFill="1" applyBorder="1" applyAlignment="1">
      <alignment horizontal="center" shrinkToFit="1"/>
    </xf>
    <xf numFmtId="182" fontId="13" fillId="0" borderId="58" xfId="2" applyNumberFormat="1" applyFont="1" applyFill="1" applyBorder="1" applyAlignment="1">
      <alignment horizontal="center" vertical="center" shrinkToFit="1"/>
    </xf>
    <xf numFmtId="180" fontId="3" fillId="0" borderId="64" xfId="0" applyNumberFormat="1" applyFont="1" applyFill="1" applyBorder="1" applyAlignment="1">
      <alignment horizontal="center" shrinkToFit="1"/>
    </xf>
    <xf numFmtId="180" fontId="3" fillId="0" borderId="3" xfId="0" applyNumberFormat="1" applyFont="1" applyFill="1" applyBorder="1" applyAlignment="1">
      <alignment horizontal="center" shrinkToFit="1"/>
    </xf>
    <xf numFmtId="180" fontId="3" fillId="0" borderId="65" xfId="0" applyNumberFormat="1" applyFont="1" applyFill="1" applyBorder="1" applyAlignment="1">
      <alignment horizontal="center" shrinkToFit="1"/>
    </xf>
    <xf numFmtId="180" fontId="3" fillId="0" borderId="38" xfId="0" applyNumberFormat="1" applyFont="1" applyFill="1" applyBorder="1" applyAlignment="1">
      <alignment horizontal="center" shrinkToFit="1"/>
    </xf>
    <xf numFmtId="0" fontId="12" fillId="0" borderId="0" xfId="0" applyFont="1" applyBorder="1" applyAlignment="1">
      <alignment horizontal="center" vertical="center" textRotation="255" shrinkToFit="1"/>
    </xf>
    <xf numFmtId="0" fontId="8" fillId="0" borderId="3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left" vertical="center" shrinkToFit="1"/>
    </xf>
    <xf numFmtId="0" fontId="24" fillId="0" borderId="0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0" xfId="0" applyFont="1"/>
    <xf numFmtId="0" fontId="32" fillId="0" borderId="0" xfId="0" applyFont="1" applyAlignment="1">
      <alignment vertical="center" shrinkToFit="1"/>
    </xf>
    <xf numFmtId="0" fontId="8" fillId="0" borderId="0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left" vertical="center" shrinkToFit="1"/>
    </xf>
    <xf numFmtId="0" fontId="8" fillId="0" borderId="33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5" fillId="0" borderId="33" xfId="0" applyFont="1" applyBorder="1" applyAlignment="1">
      <alignment horizontal="center" vertical="center" shrinkToFit="1"/>
    </xf>
    <xf numFmtId="0" fontId="36" fillId="0" borderId="34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35" fillId="0" borderId="0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37" fillId="0" borderId="39" xfId="0" applyFont="1" applyBorder="1" applyAlignment="1">
      <alignment horizontal="center" vertical="center" shrinkToFit="1"/>
    </xf>
    <xf numFmtId="0" fontId="38" fillId="0" borderId="33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31" fillId="0" borderId="0" xfId="0" applyFont="1" applyBorder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15" fillId="0" borderId="0" xfId="0" applyFont="1" applyBorder="1" applyAlignment="1">
      <alignment vertical="center" textRotation="255" shrinkToFit="1"/>
    </xf>
    <xf numFmtId="0" fontId="20" fillId="0" borderId="0" xfId="0" applyFont="1" applyAlignment="1">
      <alignment vertical="center" textRotation="255" shrinkToFit="1"/>
    </xf>
    <xf numFmtId="0" fontId="21" fillId="0" borderId="0" xfId="0" applyFont="1" applyAlignment="1">
      <alignment vertical="center" textRotation="255" shrinkToFit="1"/>
    </xf>
    <xf numFmtId="0" fontId="17" fillId="0" borderId="0" xfId="0" applyFont="1" applyBorder="1" applyAlignment="1">
      <alignment vertical="center" shrinkToFit="1"/>
    </xf>
    <xf numFmtId="0" fontId="11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distributed" vertical="center" shrinkToFit="1"/>
    </xf>
    <xf numFmtId="0" fontId="3" fillId="0" borderId="69" xfId="0" applyFont="1" applyFill="1" applyBorder="1" applyAlignment="1">
      <alignment horizontal="center" vertical="center"/>
    </xf>
    <xf numFmtId="0" fontId="37" fillId="0" borderId="70" xfId="0" applyFont="1" applyFill="1" applyBorder="1" applyAlignment="1">
      <alignment horizontal="center" vertical="center" shrinkToFit="1"/>
    </xf>
    <xf numFmtId="0" fontId="41" fillId="0" borderId="71" xfId="0" applyFont="1" applyFill="1" applyBorder="1" applyAlignment="1">
      <alignment vertical="center"/>
    </xf>
    <xf numFmtId="0" fontId="41" fillId="0" borderId="72" xfId="0" applyFont="1" applyFill="1" applyBorder="1" applyAlignment="1">
      <alignment vertical="center"/>
    </xf>
    <xf numFmtId="0" fontId="37" fillId="0" borderId="73" xfId="0" applyFont="1" applyFill="1" applyBorder="1" applyAlignment="1">
      <alignment horizontal="center" vertical="center" shrinkToFit="1"/>
    </xf>
    <xf numFmtId="0" fontId="37" fillId="0" borderId="74" xfId="0" applyFont="1" applyFill="1" applyBorder="1" applyAlignment="1">
      <alignment horizontal="center" vertical="center" shrinkToFit="1"/>
    </xf>
    <xf numFmtId="0" fontId="37" fillId="0" borderId="75" xfId="0" applyFont="1" applyFill="1" applyBorder="1" applyAlignment="1">
      <alignment horizontal="center" vertical="center" shrinkToFit="1"/>
    </xf>
    <xf numFmtId="0" fontId="41" fillId="0" borderId="76" xfId="0" applyFont="1" applyFill="1" applyBorder="1" applyAlignment="1">
      <alignment vertical="center"/>
    </xf>
    <xf numFmtId="0" fontId="3" fillId="0" borderId="77" xfId="0" applyFont="1" applyFill="1" applyBorder="1" applyAlignment="1">
      <alignment horizontal="center" vertical="center"/>
    </xf>
    <xf numFmtId="0" fontId="41" fillId="0" borderId="78" xfId="0" applyFont="1" applyFill="1" applyBorder="1" applyAlignment="1">
      <alignment vertical="center"/>
    </xf>
    <xf numFmtId="0" fontId="3" fillId="0" borderId="79" xfId="0" applyFont="1" applyFill="1" applyBorder="1" applyAlignment="1">
      <alignment horizontal="center" vertical="center"/>
    </xf>
    <xf numFmtId="0" fontId="37" fillId="0" borderId="80" xfId="0" applyFont="1" applyFill="1" applyBorder="1" applyAlignment="1">
      <alignment horizontal="center" vertical="center" shrinkToFit="1"/>
    </xf>
    <xf numFmtId="0" fontId="45" fillId="0" borderId="0" xfId="0" applyFont="1" applyFill="1" applyAlignment="1">
      <alignment vertical="center"/>
    </xf>
    <xf numFmtId="0" fontId="27" fillId="0" borderId="81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27" fillId="0" borderId="95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3" fillId="0" borderId="97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0" borderId="96" xfId="0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81" xfId="0" applyFont="1" applyBorder="1" applyAlignment="1">
      <alignment horizontal="center" vertical="center" shrinkToFit="1"/>
    </xf>
    <xf numFmtId="0" fontId="24" fillId="0" borderId="95" xfId="0" applyFont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0" fontId="48" fillId="0" borderId="70" xfId="0" applyFont="1" applyFill="1" applyBorder="1" applyAlignment="1">
      <alignment horizontal="center" vertical="center" shrinkToFit="1"/>
    </xf>
    <xf numFmtId="0" fontId="48" fillId="0" borderId="73" xfId="0" applyFont="1" applyFill="1" applyBorder="1" applyAlignment="1">
      <alignment horizontal="center" vertical="center" shrinkToFit="1"/>
    </xf>
    <xf numFmtId="0" fontId="48" fillId="0" borderId="74" xfId="0" applyFont="1" applyFill="1" applyBorder="1" applyAlignment="1">
      <alignment horizontal="center" vertical="center" shrinkToFit="1"/>
    </xf>
    <xf numFmtId="0" fontId="48" fillId="0" borderId="98" xfId="0" applyFont="1" applyFill="1" applyBorder="1" applyAlignment="1">
      <alignment horizontal="center" vertical="center" shrinkToFit="1"/>
    </xf>
    <xf numFmtId="0" fontId="48" fillId="0" borderId="99" xfId="0" applyFont="1" applyFill="1" applyBorder="1" applyAlignment="1">
      <alignment horizontal="center" vertical="center" shrinkToFit="1"/>
    </xf>
    <xf numFmtId="0" fontId="48" fillId="0" borderId="100" xfId="0" applyFont="1" applyFill="1" applyBorder="1" applyAlignment="1">
      <alignment horizontal="center" vertical="center" shrinkToFit="1"/>
    </xf>
    <xf numFmtId="0" fontId="48" fillId="0" borderId="101" xfId="0" applyFont="1" applyFill="1" applyBorder="1" applyAlignment="1">
      <alignment horizontal="center" vertical="center" shrinkToFit="1"/>
    </xf>
    <xf numFmtId="0" fontId="48" fillId="0" borderId="102" xfId="0" applyFont="1" applyFill="1" applyBorder="1" applyAlignment="1">
      <alignment horizontal="center" vertical="center" shrinkToFit="1"/>
    </xf>
    <xf numFmtId="0" fontId="48" fillId="0" borderId="103" xfId="0" applyFont="1" applyFill="1" applyBorder="1" applyAlignment="1">
      <alignment horizontal="center" vertical="center" shrinkToFit="1"/>
    </xf>
    <xf numFmtId="0" fontId="48" fillId="0" borderId="104" xfId="0" applyFont="1" applyFill="1" applyBorder="1" applyAlignment="1">
      <alignment horizontal="center" vertical="center" shrinkToFit="1"/>
    </xf>
    <xf numFmtId="0" fontId="48" fillId="0" borderId="105" xfId="0" applyFont="1" applyFill="1" applyBorder="1" applyAlignment="1">
      <alignment horizontal="center" vertical="center" shrinkToFit="1"/>
    </xf>
    <xf numFmtId="0" fontId="3" fillId="0" borderId="106" xfId="0" applyFont="1" applyFill="1" applyBorder="1" applyAlignment="1">
      <alignment horizontal="center" vertical="center"/>
    </xf>
    <xf numFmtId="0" fontId="48" fillId="0" borderId="107" xfId="0" applyFont="1" applyFill="1" applyBorder="1" applyAlignment="1">
      <alignment horizontal="center" vertical="center" shrinkToFit="1"/>
    </xf>
    <xf numFmtId="0" fontId="37" fillId="0" borderId="107" xfId="0" applyFont="1" applyFill="1" applyBorder="1" applyAlignment="1">
      <alignment horizontal="center" vertical="center" shrinkToFit="1"/>
    </xf>
    <xf numFmtId="0" fontId="41" fillId="0" borderId="108" xfId="0" applyFont="1" applyFill="1" applyBorder="1" applyAlignment="1">
      <alignment vertical="center"/>
    </xf>
    <xf numFmtId="0" fontId="48" fillId="0" borderId="109" xfId="0" applyFont="1" applyFill="1" applyBorder="1" applyAlignment="1">
      <alignment horizontal="center" vertical="center" shrinkToFit="1"/>
    </xf>
    <xf numFmtId="0" fontId="37" fillId="0" borderId="109" xfId="0" applyFont="1" applyFill="1" applyBorder="1" applyAlignment="1">
      <alignment horizontal="center" vertical="center" shrinkToFit="1"/>
    </xf>
    <xf numFmtId="0" fontId="48" fillId="0" borderId="110" xfId="0" applyFont="1" applyFill="1" applyBorder="1" applyAlignment="1">
      <alignment horizontal="center" vertical="center" shrinkToFit="1"/>
    </xf>
    <xf numFmtId="0" fontId="37" fillId="0" borderId="111" xfId="0" applyFont="1" applyFill="1" applyBorder="1" applyAlignment="1">
      <alignment horizontal="center" vertical="center" shrinkToFit="1"/>
    </xf>
    <xf numFmtId="0" fontId="48" fillId="0" borderId="112" xfId="0" applyFont="1" applyFill="1" applyBorder="1" applyAlignment="1">
      <alignment horizontal="center" vertical="center" shrinkToFit="1"/>
    </xf>
    <xf numFmtId="0" fontId="48" fillId="0" borderId="111" xfId="0" applyFont="1" applyFill="1" applyBorder="1" applyAlignment="1">
      <alignment horizontal="center" vertical="center" shrinkToFit="1"/>
    </xf>
    <xf numFmtId="0" fontId="48" fillId="0" borderId="113" xfId="0" applyFont="1" applyFill="1" applyBorder="1" applyAlignment="1">
      <alignment horizontal="center" vertical="center" shrinkToFit="1"/>
    </xf>
    <xf numFmtId="0" fontId="48" fillId="0" borderId="114" xfId="0" applyFont="1" applyFill="1" applyBorder="1" applyAlignment="1">
      <alignment horizontal="center" vertical="center" shrinkToFit="1"/>
    </xf>
    <xf numFmtId="0" fontId="41" fillId="0" borderId="115" xfId="0" applyFont="1" applyFill="1" applyBorder="1" applyAlignment="1">
      <alignment vertical="center"/>
    </xf>
    <xf numFmtId="0" fontId="48" fillId="0" borderId="116" xfId="0" applyFont="1" applyFill="1" applyBorder="1" applyAlignment="1">
      <alignment horizontal="center" vertical="center" shrinkToFit="1"/>
    </xf>
    <xf numFmtId="0" fontId="48" fillId="0" borderId="117" xfId="0" applyFont="1" applyFill="1" applyBorder="1" applyAlignment="1">
      <alignment horizontal="center" vertical="center" shrinkToFit="1"/>
    </xf>
    <xf numFmtId="0" fontId="48" fillId="0" borderId="118" xfId="0" applyFont="1" applyFill="1" applyBorder="1" applyAlignment="1">
      <alignment horizontal="center" vertical="center" shrinkToFit="1"/>
    </xf>
    <xf numFmtId="0" fontId="48" fillId="0" borderId="119" xfId="0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200" xfId="1" applyFont="1" applyBorder="1" applyAlignment="1">
      <alignment horizontal="center" vertical="center"/>
    </xf>
    <xf numFmtId="0" fontId="3" fillId="0" borderId="201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203" xfId="1" applyFont="1" applyBorder="1" applyAlignment="1">
      <alignment horizontal="center" vertical="center"/>
    </xf>
    <xf numFmtId="0" fontId="3" fillId="0" borderId="204" xfId="1" applyFont="1" applyBorder="1" applyAlignment="1">
      <alignment horizontal="center" vertical="center"/>
    </xf>
    <xf numFmtId="0" fontId="3" fillId="0" borderId="206" xfId="1" applyFont="1" applyBorder="1" applyAlignment="1">
      <alignment horizontal="center" vertical="center"/>
    </xf>
    <xf numFmtId="0" fontId="3" fillId="0" borderId="207" xfId="1" applyFont="1" applyBorder="1" applyAlignment="1">
      <alignment horizontal="center" vertical="center"/>
    </xf>
    <xf numFmtId="0" fontId="3" fillId="0" borderId="208" xfId="1" applyFont="1" applyBorder="1" applyAlignment="1">
      <alignment horizontal="center" vertical="center"/>
    </xf>
    <xf numFmtId="0" fontId="3" fillId="0" borderId="209" xfId="1" applyFont="1" applyBorder="1" applyAlignment="1">
      <alignment horizontal="center" vertical="center"/>
    </xf>
    <xf numFmtId="0" fontId="3" fillId="0" borderId="210" xfId="1" applyFont="1" applyBorder="1" applyAlignment="1">
      <alignment horizontal="center" vertical="center"/>
    </xf>
    <xf numFmtId="0" fontId="3" fillId="0" borderId="211" xfId="1" applyFont="1" applyBorder="1" applyAlignment="1">
      <alignment horizontal="center" vertical="center"/>
    </xf>
    <xf numFmtId="0" fontId="3" fillId="0" borderId="212" xfId="1" applyFont="1" applyBorder="1" applyAlignment="1">
      <alignment horizontal="center" vertical="center"/>
    </xf>
    <xf numFmtId="0" fontId="3" fillId="0" borderId="213" xfId="1" applyFont="1" applyBorder="1" applyAlignment="1">
      <alignment horizontal="center" vertical="center"/>
    </xf>
    <xf numFmtId="0" fontId="3" fillId="0" borderId="214" xfId="1" applyFont="1" applyBorder="1" applyAlignment="1">
      <alignment horizontal="center" vertical="center"/>
    </xf>
    <xf numFmtId="0" fontId="3" fillId="0" borderId="215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0" borderId="216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7" xfId="1" applyFont="1" applyBorder="1" applyAlignment="1">
      <alignment horizontal="center" vertical="center"/>
    </xf>
    <xf numFmtId="0" fontId="3" fillId="0" borderId="21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12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35" xfId="0" applyFont="1" applyBorder="1" applyAlignment="1">
      <alignment horizontal="center" vertical="center" textRotation="255" shrinkToFit="1"/>
    </xf>
    <xf numFmtId="0" fontId="7" fillId="0" borderId="41" xfId="0" applyFont="1" applyBorder="1" applyAlignment="1">
      <alignment horizontal="center" vertical="center" textRotation="255" shrinkToFit="1"/>
    </xf>
    <xf numFmtId="0" fontId="17" fillId="0" borderId="0" xfId="0" applyFont="1" applyAlignment="1">
      <alignment horizontal="center" vertical="center" shrinkToFit="1"/>
    </xf>
    <xf numFmtId="0" fontId="3" fillId="0" borderId="120" xfId="0" applyNumberFormat="1" applyFont="1" applyFill="1" applyBorder="1" applyAlignment="1">
      <alignment horizontal="center"/>
    </xf>
    <xf numFmtId="0" fontId="3" fillId="0" borderId="57" xfId="0" applyNumberFormat="1" applyFont="1" applyFill="1" applyBorder="1" applyAlignment="1">
      <alignment horizontal="center"/>
    </xf>
    <xf numFmtId="0" fontId="13" fillId="0" borderId="120" xfId="2" applyNumberFormat="1" applyFont="1" applyFill="1" applyBorder="1" applyAlignment="1">
      <alignment horizontal="center" vertical="center"/>
    </xf>
    <xf numFmtId="0" fontId="13" fillId="0" borderId="121" xfId="2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7" fillId="0" borderId="0" xfId="0" applyFont="1" applyBorder="1" applyAlignment="1">
      <alignment horizontal="left" vertical="center" shrinkToFit="1"/>
    </xf>
    <xf numFmtId="0" fontId="27" fillId="0" borderId="0" xfId="0" applyFont="1" applyAlignment="1">
      <alignment horizontal="left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47" fillId="0" borderId="125" xfId="0" applyFont="1" applyBorder="1" applyAlignment="1">
      <alignment horizontal="center" vertical="center" shrinkToFit="1"/>
    </xf>
    <xf numFmtId="0" fontId="47" fillId="0" borderId="131" xfId="0" applyFont="1" applyBorder="1" applyAlignment="1">
      <alignment horizontal="center" vertical="center" shrinkToFit="1"/>
    </xf>
    <xf numFmtId="0" fontId="47" fillId="0" borderId="126" xfId="0" applyFont="1" applyBorder="1" applyAlignment="1">
      <alignment horizontal="center" vertical="center" shrinkToFit="1"/>
    </xf>
    <xf numFmtId="0" fontId="47" fillId="0" borderId="132" xfId="0" applyFont="1" applyBorder="1" applyAlignment="1">
      <alignment horizontal="center" vertical="center" shrinkToFit="1"/>
    </xf>
    <xf numFmtId="0" fontId="15" fillId="0" borderId="126" xfId="0" applyFont="1" applyBorder="1" applyAlignment="1">
      <alignment horizontal="center" vertical="center" shrinkToFit="1"/>
    </xf>
    <xf numFmtId="0" fontId="15" fillId="0" borderId="130" xfId="0" applyFont="1" applyBorder="1" applyAlignment="1">
      <alignment horizontal="center" vertical="center" shrinkToFit="1"/>
    </xf>
    <xf numFmtId="0" fontId="47" fillId="0" borderId="130" xfId="0" applyFont="1" applyBorder="1" applyAlignment="1">
      <alignment horizontal="center" vertical="center" shrinkToFit="1"/>
    </xf>
    <xf numFmtId="0" fontId="47" fillId="0" borderId="133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0" fontId="30" fillId="0" borderId="0" xfId="0" applyFont="1" applyBorder="1" applyAlignment="1">
      <alignment horizontal="right" vertical="center" shrinkToFit="1"/>
    </xf>
    <xf numFmtId="0" fontId="29" fillId="0" borderId="0" xfId="0" applyFont="1" applyBorder="1" applyAlignment="1">
      <alignment horizontal="distributed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distributed" vertical="center" justifyLastLine="1" shrinkToFit="1"/>
    </xf>
    <xf numFmtId="0" fontId="8" fillId="0" borderId="4" xfId="0" applyFont="1" applyBorder="1" applyAlignment="1">
      <alignment horizontal="distributed" vertical="center" justifyLastLine="1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33" fillId="0" borderId="127" xfId="0" applyFont="1" applyBorder="1" applyAlignment="1">
      <alignment horizontal="center" vertical="center" shrinkToFit="1"/>
    </xf>
    <xf numFmtId="0" fontId="33" fillId="0" borderId="125" xfId="0" applyFont="1" applyBorder="1" applyAlignment="1">
      <alignment horizontal="center" vertical="center" shrinkToFit="1"/>
    </xf>
    <xf numFmtId="0" fontId="33" fillId="0" borderId="128" xfId="0" applyFont="1" applyBorder="1" applyAlignment="1">
      <alignment horizontal="center" vertical="center" shrinkToFit="1"/>
    </xf>
    <xf numFmtId="0" fontId="33" fillId="0" borderId="126" xfId="0" applyFont="1" applyBorder="1" applyAlignment="1">
      <alignment horizontal="center" vertical="center" shrinkToFit="1"/>
    </xf>
    <xf numFmtId="0" fontId="33" fillId="0" borderId="129" xfId="0" applyFont="1" applyBorder="1" applyAlignment="1">
      <alignment horizontal="center" vertical="center" shrinkToFit="1"/>
    </xf>
    <xf numFmtId="0" fontId="33" fillId="0" borderId="130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5" fillId="0" borderId="39" xfId="0" applyFont="1" applyBorder="1" applyAlignment="1">
      <alignment horizontal="center" vertical="center" shrinkToFit="1"/>
    </xf>
    <xf numFmtId="0" fontId="35" fillId="0" borderId="34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15" fillId="0" borderId="125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distributed" vertical="center" justifyLastLine="1" shrinkToFit="1"/>
    </xf>
    <xf numFmtId="0" fontId="8" fillId="0" borderId="33" xfId="0" applyFont="1" applyBorder="1" applyAlignment="1">
      <alignment horizontal="distributed" vertical="center" shrinkToFit="1"/>
    </xf>
    <xf numFmtId="0" fontId="34" fillId="0" borderId="122" xfId="0" applyFont="1" applyBorder="1" applyAlignment="1">
      <alignment horizontal="center" vertical="center" shrinkToFit="1"/>
    </xf>
    <xf numFmtId="0" fontId="34" fillId="0" borderId="123" xfId="0" applyFont="1" applyBorder="1" applyAlignment="1">
      <alignment horizontal="center" vertical="center" shrinkToFit="1"/>
    </xf>
    <xf numFmtId="0" fontId="34" fillId="0" borderId="124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3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distributed" vertical="center" shrinkToFit="1"/>
    </xf>
    <xf numFmtId="0" fontId="34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distributed" vertical="center" justifyLastLine="1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37" fillId="0" borderId="39" xfId="0" applyFont="1" applyBorder="1" applyAlignment="1">
      <alignment horizontal="center" vertical="center" shrinkToFit="1"/>
    </xf>
    <xf numFmtId="0" fontId="37" fillId="0" borderId="41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39" fillId="0" borderId="41" xfId="0" applyFont="1" applyBorder="1" applyAlignment="1">
      <alignment horizontal="distributed" vertical="center" wrapText="1" shrinkToFit="1"/>
    </xf>
    <xf numFmtId="0" fontId="39" fillId="0" borderId="0" xfId="0" applyFont="1" applyBorder="1" applyAlignment="1">
      <alignment horizontal="distributed" vertical="center" wrapText="1" shrinkToFit="1"/>
    </xf>
    <xf numFmtId="0" fontId="39" fillId="0" borderId="35" xfId="0" applyFont="1" applyBorder="1" applyAlignment="1">
      <alignment horizontal="distributed" vertical="center" wrapText="1" shrinkToFit="1"/>
    </xf>
    <xf numFmtId="0" fontId="39" fillId="0" borderId="40" xfId="0" applyFont="1" applyBorder="1" applyAlignment="1">
      <alignment horizontal="distributed" vertical="center" wrapText="1" shrinkToFit="1"/>
    </xf>
    <xf numFmtId="0" fontId="39" fillId="0" borderId="38" xfId="0" applyFont="1" applyBorder="1" applyAlignment="1">
      <alignment horizontal="distributed" vertical="center" wrapText="1" shrinkToFit="1"/>
    </xf>
    <xf numFmtId="0" fontId="39" fillId="0" borderId="37" xfId="0" applyFont="1" applyBorder="1" applyAlignment="1">
      <alignment horizontal="distributed" vertical="center" wrapText="1" shrinkToFit="1"/>
    </xf>
    <xf numFmtId="0" fontId="15" fillId="0" borderId="0" xfId="0" applyFont="1" applyBorder="1" applyAlignment="1">
      <alignment horizontal="center" vertical="center" textRotation="255" shrinkToFit="1"/>
    </xf>
    <xf numFmtId="0" fontId="20" fillId="0" borderId="0" xfId="0" applyFont="1" applyAlignment="1">
      <alignment horizontal="center" vertical="center" textRotation="255" shrinkToFit="1"/>
    </xf>
    <xf numFmtId="0" fontId="12" fillId="0" borderId="0" xfId="0" applyFont="1" applyBorder="1" applyAlignment="1">
      <alignment horizontal="center" vertical="center" textRotation="255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4" fillId="0" borderId="40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46" fillId="0" borderId="33" xfId="0" applyFont="1" applyBorder="1" applyAlignment="1">
      <alignment horizontal="distributed" vertical="center" shrinkToFit="1"/>
    </xf>
    <xf numFmtId="0" fontId="46" fillId="0" borderId="137" xfId="0" applyFont="1" applyBorder="1" applyAlignment="1">
      <alignment horizontal="distributed" vertical="center" shrinkToFit="1"/>
    </xf>
    <xf numFmtId="0" fontId="34" fillId="0" borderId="138" xfId="0" applyFont="1" applyBorder="1" applyAlignment="1">
      <alignment horizontal="center" vertical="center" shrinkToFit="1"/>
    </xf>
    <xf numFmtId="0" fontId="34" fillId="0" borderId="139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distributed" vertical="center" shrinkToFit="1"/>
    </xf>
    <xf numFmtId="0" fontId="46" fillId="0" borderId="136" xfId="0" applyFont="1" applyBorder="1" applyAlignment="1">
      <alignment horizontal="distributed" vertical="center" shrinkToFit="1"/>
    </xf>
    <xf numFmtId="0" fontId="15" fillId="0" borderId="41" xfId="0" applyFont="1" applyBorder="1" applyAlignment="1">
      <alignment horizontal="distributed" vertical="center" justifyLastLine="1" shrinkToFit="1"/>
    </xf>
    <xf numFmtId="0" fontId="15" fillId="0" borderId="0" xfId="0" applyFont="1" applyBorder="1" applyAlignment="1">
      <alignment horizontal="distributed" vertical="center" justifyLastLine="1" shrinkToFit="1"/>
    </xf>
    <xf numFmtId="0" fontId="15" fillId="0" borderId="35" xfId="0" applyFont="1" applyBorder="1" applyAlignment="1">
      <alignment horizontal="distributed" vertical="center" justifyLastLine="1" shrinkToFit="1"/>
    </xf>
    <xf numFmtId="0" fontId="16" fillId="0" borderId="41" xfId="0" applyFont="1" applyBorder="1" applyAlignment="1">
      <alignment horizontal="distributed" vertical="center" wrapText="1" shrinkToFit="1"/>
    </xf>
    <xf numFmtId="0" fontId="16" fillId="0" borderId="0" xfId="0" applyFont="1" applyBorder="1" applyAlignment="1">
      <alignment horizontal="distributed" vertical="center" wrapText="1" shrinkToFit="1"/>
    </xf>
    <xf numFmtId="0" fontId="16" fillId="0" borderId="35" xfId="0" applyFont="1" applyBorder="1" applyAlignment="1">
      <alignment horizontal="distributed" vertical="center" wrapText="1" shrinkToFit="1"/>
    </xf>
    <xf numFmtId="0" fontId="16" fillId="0" borderId="40" xfId="0" applyFont="1" applyBorder="1" applyAlignment="1">
      <alignment horizontal="distributed" vertical="center" wrapText="1" shrinkToFit="1"/>
    </xf>
    <xf numFmtId="0" fontId="16" fillId="0" borderId="38" xfId="0" applyFont="1" applyBorder="1" applyAlignment="1">
      <alignment horizontal="distributed" vertical="center" wrapText="1" shrinkToFit="1"/>
    </xf>
    <xf numFmtId="0" fontId="16" fillId="0" borderId="37" xfId="0" applyFont="1" applyBorder="1" applyAlignment="1">
      <alignment horizontal="distributed" vertical="center" wrapText="1" shrinkToFit="1"/>
    </xf>
    <xf numFmtId="0" fontId="46" fillId="0" borderId="41" xfId="0" applyFont="1" applyBorder="1" applyAlignment="1">
      <alignment horizontal="distributed" vertical="center" wrapText="1" shrinkToFit="1"/>
    </xf>
    <xf numFmtId="0" fontId="46" fillId="0" borderId="0" xfId="0" applyFont="1" applyBorder="1" applyAlignment="1">
      <alignment horizontal="distributed" vertical="center" wrapText="1" shrinkToFit="1"/>
    </xf>
    <xf numFmtId="0" fontId="46" fillId="0" borderId="35" xfId="0" applyFont="1" applyBorder="1" applyAlignment="1">
      <alignment horizontal="distributed" vertical="center" wrapText="1" shrinkToFit="1"/>
    </xf>
    <xf numFmtId="0" fontId="46" fillId="0" borderId="40" xfId="0" applyFont="1" applyBorder="1" applyAlignment="1">
      <alignment horizontal="distributed" vertical="center" wrapText="1" shrinkToFit="1"/>
    </xf>
    <xf numFmtId="0" fontId="46" fillId="0" borderId="38" xfId="0" applyFont="1" applyBorder="1" applyAlignment="1">
      <alignment horizontal="distributed" vertical="center" wrapText="1" shrinkToFit="1"/>
    </xf>
    <xf numFmtId="0" fontId="46" fillId="0" borderId="37" xfId="0" applyFont="1" applyBorder="1" applyAlignment="1">
      <alignment horizontal="distributed" vertical="center" wrapText="1" shrinkToFit="1"/>
    </xf>
    <xf numFmtId="0" fontId="19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2" fillId="0" borderId="0" xfId="0" applyFont="1" applyBorder="1" applyAlignment="1">
      <alignment horizontal="distributed" vertical="center" shrinkToFit="1"/>
    </xf>
    <xf numFmtId="0" fontId="10" fillId="0" borderId="0" xfId="0" applyFont="1" applyBorder="1" applyAlignment="1">
      <alignment horizontal="right" vertical="center" shrinkToFit="1"/>
    </xf>
    <xf numFmtId="0" fontId="8" fillId="0" borderId="38" xfId="0" applyFont="1" applyBorder="1" applyAlignment="1">
      <alignment horizontal="distributed" vertical="center" shrinkToFit="1"/>
    </xf>
    <xf numFmtId="0" fontId="34" fillId="0" borderId="134" xfId="0" applyFont="1" applyBorder="1" applyAlignment="1">
      <alignment horizontal="center" vertical="center" shrinkToFit="1"/>
    </xf>
    <xf numFmtId="0" fontId="34" fillId="0" borderId="135" xfId="0" applyFont="1" applyBorder="1" applyAlignment="1">
      <alignment horizontal="center" vertical="center" shrinkToFit="1"/>
    </xf>
    <xf numFmtId="0" fontId="44" fillId="0" borderId="167" xfId="0" applyFont="1" applyFill="1" applyBorder="1" applyAlignment="1">
      <alignment horizontal="center" vertical="center"/>
    </xf>
    <xf numFmtId="0" fontId="44" fillId="0" borderId="23" xfId="0" applyFont="1" applyFill="1" applyBorder="1" applyAlignment="1">
      <alignment horizontal="center" vertical="center"/>
    </xf>
    <xf numFmtId="0" fontId="44" fillId="0" borderId="25" xfId="0" applyFont="1" applyFill="1" applyBorder="1" applyAlignment="1">
      <alignment horizontal="center" vertical="center"/>
    </xf>
    <xf numFmtId="0" fontId="41" fillId="0" borderId="180" xfId="0" applyFont="1" applyFill="1" applyBorder="1" applyAlignment="1">
      <alignment horizontal="center" vertical="center"/>
    </xf>
    <xf numFmtId="0" fontId="41" fillId="0" borderId="197" xfId="0" applyFont="1" applyFill="1" applyBorder="1" applyAlignment="1">
      <alignment horizontal="center" vertical="center"/>
    </xf>
    <xf numFmtId="0" fontId="41" fillId="0" borderId="72" xfId="0" applyFont="1" applyFill="1" applyBorder="1" applyAlignment="1">
      <alignment horizontal="center" vertical="center"/>
    </xf>
    <xf numFmtId="0" fontId="41" fillId="0" borderId="198" xfId="0" applyFont="1" applyFill="1" applyBorder="1" applyAlignment="1">
      <alignment horizontal="center" vertical="center"/>
    </xf>
    <xf numFmtId="0" fontId="41" fillId="0" borderId="69" xfId="0" applyFont="1" applyFill="1" applyBorder="1" applyAlignment="1">
      <alignment horizontal="center" vertical="center"/>
    </xf>
    <xf numFmtId="0" fontId="41" fillId="0" borderId="199" xfId="0" applyFont="1" applyFill="1" applyBorder="1" applyAlignment="1">
      <alignment horizontal="center" vertical="center"/>
    </xf>
    <xf numFmtId="0" fontId="41" fillId="0" borderId="115" xfId="0" applyFont="1" applyFill="1" applyBorder="1" applyAlignment="1">
      <alignment horizontal="center" vertical="center"/>
    </xf>
    <xf numFmtId="0" fontId="41" fillId="0" borderId="188" xfId="0" applyFont="1" applyFill="1" applyBorder="1" applyAlignment="1">
      <alignment horizontal="center" vertical="center"/>
    </xf>
    <xf numFmtId="0" fontId="41" fillId="0" borderId="79" xfId="0" applyFont="1" applyFill="1" applyBorder="1" applyAlignment="1">
      <alignment horizontal="center" vertical="center"/>
    </xf>
    <xf numFmtId="0" fontId="41" fillId="0" borderId="187" xfId="0" applyFont="1" applyFill="1" applyBorder="1" applyAlignment="1">
      <alignment horizontal="center" vertical="center"/>
    </xf>
    <xf numFmtId="0" fontId="41" fillId="0" borderId="71" xfId="0" applyFont="1" applyFill="1" applyBorder="1" applyAlignment="1">
      <alignment horizontal="center" vertical="center"/>
    </xf>
    <xf numFmtId="0" fontId="41" fillId="0" borderId="189" xfId="0" applyFont="1" applyFill="1" applyBorder="1" applyAlignment="1">
      <alignment horizontal="center" vertical="center"/>
    </xf>
    <xf numFmtId="0" fontId="10" fillId="0" borderId="174" xfId="0" applyFont="1" applyFill="1" applyBorder="1" applyAlignment="1">
      <alignment horizontal="left" vertical="top"/>
    </xf>
    <xf numFmtId="0" fontId="41" fillId="0" borderId="157" xfId="0" applyFont="1" applyFill="1" applyBorder="1" applyAlignment="1">
      <alignment horizontal="left" vertical="top"/>
    </xf>
    <xf numFmtId="0" fontId="41" fillId="0" borderId="184" xfId="0" applyFont="1" applyFill="1" applyBorder="1" applyAlignment="1">
      <alignment horizontal="left" vertical="top"/>
    </xf>
    <xf numFmtId="0" fontId="42" fillId="0" borderId="160" xfId="0" applyFont="1" applyFill="1" applyBorder="1" applyAlignment="1">
      <alignment horizontal="distributed" vertical="center" wrapText="1" justifyLastLine="1"/>
    </xf>
    <xf numFmtId="0" fontId="42" fillId="0" borderId="160" xfId="0" applyFont="1" applyBorder="1" applyAlignment="1">
      <alignment horizontal="distributed" justifyLastLine="1"/>
    </xf>
    <xf numFmtId="0" fontId="3" fillId="0" borderId="175" xfId="0" applyFont="1" applyFill="1" applyBorder="1" applyAlignment="1">
      <alignment horizontal="center" vertical="center"/>
    </xf>
    <xf numFmtId="0" fontId="3" fillId="0" borderId="176" xfId="0" applyFont="1" applyFill="1" applyBorder="1" applyAlignment="1">
      <alignment horizontal="center" vertical="center"/>
    </xf>
    <xf numFmtId="0" fontId="3" fillId="0" borderId="177" xfId="0" applyFont="1" applyFill="1" applyBorder="1" applyAlignment="1">
      <alignment horizontal="center" vertical="center"/>
    </xf>
    <xf numFmtId="0" fontId="3" fillId="0" borderId="162" xfId="0" applyFont="1" applyFill="1" applyBorder="1" applyAlignment="1">
      <alignment horizontal="center" vertical="center"/>
    </xf>
    <xf numFmtId="0" fontId="3" fillId="0" borderId="185" xfId="0" applyFont="1" applyFill="1" applyBorder="1" applyAlignment="1">
      <alignment horizontal="center" vertical="center"/>
    </xf>
    <xf numFmtId="0" fontId="3" fillId="0" borderId="186" xfId="0" applyFont="1" applyFill="1" applyBorder="1" applyAlignment="1">
      <alignment horizontal="center" vertical="center"/>
    </xf>
    <xf numFmtId="0" fontId="35" fillId="0" borderId="178" xfId="0" applyFont="1" applyFill="1" applyBorder="1" applyAlignment="1">
      <alignment horizontal="center" vertical="center"/>
    </xf>
    <xf numFmtId="0" fontId="35" fillId="0" borderId="46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/>
    </xf>
    <xf numFmtId="0" fontId="14" fillId="0" borderId="160" xfId="0" applyNumberFormat="1" applyFont="1" applyFill="1" applyBorder="1" applyAlignment="1">
      <alignment horizontal="distributed" vertical="center" justifyLastLine="1" shrinkToFit="1"/>
    </xf>
    <xf numFmtId="0" fontId="14" fillId="0" borderId="196" xfId="0" applyNumberFormat="1" applyFont="1" applyFill="1" applyBorder="1" applyAlignment="1">
      <alignment horizontal="distributed" vertical="center" justifyLastLine="1" shrinkToFit="1"/>
    </xf>
    <xf numFmtId="0" fontId="41" fillId="0" borderId="181" xfId="0" applyFont="1" applyFill="1" applyBorder="1" applyAlignment="1">
      <alignment horizontal="center" vertical="center"/>
    </xf>
    <xf numFmtId="0" fontId="41" fillId="0" borderId="183" xfId="0" applyFont="1" applyFill="1" applyBorder="1" applyAlignment="1">
      <alignment horizontal="center" vertical="center"/>
    </xf>
    <xf numFmtId="0" fontId="41" fillId="0" borderId="168" xfId="0" applyFont="1" applyFill="1" applyBorder="1" applyAlignment="1">
      <alignment horizontal="center" vertical="center"/>
    </xf>
    <xf numFmtId="0" fontId="41" fillId="0" borderId="195" xfId="0" applyFont="1" applyFill="1" applyBorder="1" applyAlignment="1">
      <alignment horizontal="center" vertical="center"/>
    </xf>
    <xf numFmtId="0" fontId="10" fillId="0" borderId="194" xfId="0" applyFont="1" applyFill="1" applyBorder="1" applyAlignment="1">
      <alignment horizontal="left" vertical="top"/>
    </xf>
    <xf numFmtId="0" fontId="41" fillId="0" borderId="158" xfId="0" applyFont="1" applyFill="1" applyBorder="1" applyAlignment="1">
      <alignment horizontal="left" vertical="top"/>
    </xf>
    <xf numFmtId="0" fontId="3" fillId="0" borderId="192" xfId="0" applyFont="1" applyFill="1" applyBorder="1" applyAlignment="1">
      <alignment horizontal="center" vertical="center"/>
    </xf>
    <xf numFmtId="0" fontId="3" fillId="0" borderId="163" xfId="0" applyFont="1" applyFill="1" applyBorder="1" applyAlignment="1">
      <alignment horizontal="center" vertical="center"/>
    </xf>
    <xf numFmtId="0" fontId="3" fillId="0" borderId="165" xfId="0" applyFont="1" applyFill="1" applyBorder="1" applyAlignment="1">
      <alignment horizontal="center" vertical="center"/>
    </xf>
    <xf numFmtId="0" fontId="3" fillId="0" borderId="166" xfId="0" applyFont="1" applyFill="1" applyBorder="1" applyAlignment="1">
      <alignment horizontal="center" vertical="center"/>
    </xf>
    <xf numFmtId="0" fontId="5" fillId="0" borderId="160" xfId="0" applyNumberFormat="1" applyFont="1" applyFill="1" applyBorder="1" applyAlignment="1">
      <alignment horizontal="distributed" vertical="center" justifyLastLine="1" shrinkToFit="1"/>
    </xf>
    <xf numFmtId="0" fontId="5" fillId="0" borderId="26" xfId="0" applyNumberFormat="1" applyFont="1" applyFill="1" applyBorder="1" applyAlignment="1">
      <alignment horizontal="distributed" vertical="center" justifyLastLine="1" shrinkToFit="1"/>
    </xf>
    <xf numFmtId="0" fontId="41" fillId="0" borderId="169" xfId="0" applyFont="1" applyFill="1" applyBorder="1" applyAlignment="1">
      <alignment horizontal="center" vertical="center"/>
    </xf>
    <xf numFmtId="0" fontId="42" fillId="0" borderId="191" xfId="0" applyFont="1" applyFill="1" applyBorder="1" applyAlignment="1">
      <alignment horizontal="distributed" vertical="center" wrapText="1" justifyLastLine="1"/>
    </xf>
    <xf numFmtId="0" fontId="3" fillId="0" borderId="193" xfId="0" applyFont="1" applyFill="1" applyBorder="1" applyAlignment="1">
      <alignment horizontal="center" vertical="center"/>
    </xf>
    <xf numFmtId="0" fontId="14" fillId="0" borderId="26" xfId="0" applyNumberFormat="1" applyFont="1" applyFill="1" applyBorder="1" applyAlignment="1">
      <alignment horizontal="distributed" vertical="center" justifyLastLine="1" shrinkToFit="1"/>
    </xf>
    <xf numFmtId="0" fontId="10" fillId="0" borderId="156" xfId="0" applyFont="1" applyFill="1" applyBorder="1" applyAlignment="1">
      <alignment horizontal="left" vertical="top"/>
    </xf>
    <xf numFmtId="0" fontId="41" fillId="0" borderId="190" xfId="0" applyFont="1" applyFill="1" applyBorder="1" applyAlignment="1">
      <alignment horizontal="left" vertical="top"/>
    </xf>
    <xf numFmtId="0" fontId="42" fillId="0" borderId="159" xfId="0" applyFont="1" applyFill="1" applyBorder="1" applyAlignment="1">
      <alignment horizontal="distributed" vertical="center" wrapText="1" justifyLastLine="1"/>
    </xf>
    <xf numFmtId="0" fontId="3" fillId="0" borderId="161" xfId="0" applyFont="1" applyFill="1" applyBorder="1" applyAlignment="1">
      <alignment horizontal="center" vertical="center"/>
    </xf>
    <xf numFmtId="0" fontId="3" fillId="0" borderId="164" xfId="0" applyFont="1" applyFill="1" applyBorder="1" applyAlignment="1">
      <alignment horizontal="center" vertical="center"/>
    </xf>
    <xf numFmtId="0" fontId="3" fillId="0" borderId="146" xfId="0" applyFont="1" applyFill="1" applyBorder="1" applyAlignment="1">
      <alignment horizontal="center" vertical="center"/>
    </xf>
    <xf numFmtId="0" fontId="3" fillId="0" borderId="14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48" xfId="0" applyFont="1" applyFill="1" applyBorder="1" applyAlignment="1">
      <alignment horizontal="center" vertical="center"/>
    </xf>
    <xf numFmtId="0" fontId="3" fillId="0" borderId="149" xfId="0" applyFont="1" applyFill="1" applyBorder="1" applyAlignment="1">
      <alignment horizontal="center" vertical="center"/>
    </xf>
    <xf numFmtId="0" fontId="3" fillId="0" borderId="150" xfId="0" applyFont="1" applyFill="1" applyBorder="1" applyAlignment="1">
      <alignment horizontal="center" vertical="center"/>
    </xf>
    <xf numFmtId="0" fontId="45" fillId="0" borderId="160" xfId="0" applyNumberFormat="1" applyFont="1" applyFill="1" applyBorder="1" applyAlignment="1">
      <alignment horizontal="distributed" vertical="center" justifyLastLine="1" shrinkToFit="1"/>
    </xf>
    <xf numFmtId="0" fontId="42" fillId="0" borderId="152" xfId="0" applyFont="1" applyFill="1" applyBorder="1" applyAlignment="1">
      <alignment horizontal="distributed" vertical="center" justifyLastLine="1"/>
    </xf>
    <xf numFmtId="0" fontId="16" fillId="0" borderId="0" xfId="0" applyFont="1" applyBorder="1" applyAlignment="1">
      <alignment horizontal="distributed" vertical="center" shrinkToFit="1"/>
    </xf>
    <xf numFmtId="0" fontId="5" fillId="0" borderId="140" xfId="0" applyFont="1" applyFill="1" applyBorder="1" applyAlignment="1">
      <alignment horizontal="center" vertical="center" wrapText="1" shrinkToFit="1"/>
    </xf>
    <xf numFmtId="0" fontId="5" fillId="0" borderId="141" xfId="0" applyFont="1" applyFill="1" applyBorder="1" applyAlignment="1">
      <alignment horizontal="center" vertical="center" wrapText="1" shrinkToFit="1"/>
    </xf>
    <xf numFmtId="0" fontId="5" fillId="0" borderId="142" xfId="0" applyFont="1" applyFill="1" applyBorder="1" applyAlignment="1">
      <alignment horizontal="center" vertical="center" wrapText="1" shrinkToFit="1"/>
    </xf>
    <xf numFmtId="0" fontId="5" fillId="0" borderId="143" xfId="0" applyFont="1" applyFill="1" applyBorder="1" applyAlignment="1">
      <alignment horizontal="center" vertical="center" wrapText="1" shrinkToFit="1"/>
    </xf>
    <xf numFmtId="0" fontId="10" fillId="0" borderId="140" xfId="0" applyFont="1" applyFill="1" applyBorder="1" applyAlignment="1">
      <alignment horizontal="left" vertical="center" shrinkToFit="1"/>
    </xf>
    <xf numFmtId="0" fontId="41" fillId="0" borderId="141" xfId="0" applyFont="1" applyFill="1" applyBorder="1" applyAlignment="1">
      <alignment horizontal="left" vertical="center" shrinkToFit="1"/>
    </xf>
    <xf numFmtId="0" fontId="41" fillId="0" borderId="144" xfId="0" applyFont="1" applyFill="1" applyBorder="1" applyAlignment="1">
      <alignment horizontal="left" vertical="center" shrinkToFit="1"/>
    </xf>
    <xf numFmtId="0" fontId="10" fillId="0" borderId="145" xfId="0" applyFont="1" applyFill="1" applyBorder="1" applyAlignment="1">
      <alignment horizontal="left" vertical="center" shrinkToFit="1"/>
    </xf>
    <xf numFmtId="0" fontId="42" fillId="0" borderId="151" xfId="0" applyFont="1" applyFill="1" applyBorder="1" applyAlignment="1">
      <alignment horizontal="distributed" vertical="center" justifyLastLine="1"/>
    </xf>
    <xf numFmtId="0" fontId="42" fillId="0" borderId="153" xfId="0" applyFont="1" applyFill="1" applyBorder="1" applyAlignment="1">
      <alignment horizontal="distributed" vertical="center" justifyLastLine="1"/>
    </xf>
    <xf numFmtId="0" fontId="41" fillId="0" borderId="170" xfId="0" applyFont="1" applyFill="1" applyBorder="1" applyAlignment="1">
      <alignment horizontal="center" vertical="center"/>
    </xf>
    <xf numFmtId="0" fontId="41" fillId="0" borderId="171" xfId="0" applyFont="1" applyFill="1" applyBorder="1" applyAlignment="1">
      <alignment horizontal="center" vertical="center"/>
    </xf>
    <xf numFmtId="0" fontId="41" fillId="0" borderId="172" xfId="0" applyFont="1" applyFill="1" applyBorder="1" applyAlignment="1">
      <alignment horizontal="center" vertical="center"/>
    </xf>
    <xf numFmtId="0" fontId="41" fillId="0" borderId="173" xfId="0" applyFont="1" applyFill="1" applyBorder="1" applyAlignment="1">
      <alignment horizontal="center" vertical="center"/>
    </xf>
    <xf numFmtId="0" fontId="42" fillId="0" borderId="33" xfId="0" applyFont="1" applyFill="1" applyBorder="1" applyAlignment="1">
      <alignment horizontal="distributed" vertical="center" wrapText="1" justifyLastLine="1"/>
    </xf>
    <xf numFmtId="0" fontId="42" fillId="0" borderId="0" xfId="0" applyFont="1" applyBorder="1" applyAlignment="1">
      <alignment horizontal="distributed" justifyLastLine="1"/>
    </xf>
    <xf numFmtId="0" fontId="5" fillId="0" borderId="0" xfId="0" applyNumberFormat="1" applyFont="1" applyFill="1" applyBorder="1" applyAlignment="1">
      <alignment horizontal="distributed" vertical="center" justifyLastLine="1" shrinkToFit="1"/>
    </xf>
    <xf numFmtId="0" fontId="5" fillId="0" borderId="43" xfId="0" applyNumberFormat="1" applyFont="1" applyFill="1" applyBorder="1" applyAlignment="1">
      <alignment horizontal="distributed" vertical="center" justifyLastLine="1" shrinkToFit="1"/>
    </xf>
    <xf numFmtId="0" fontId="43" fillId="0" borderId="179" xfId="0" applyFont="1" applyFill="1" applyBorder="1" applyAlignment="1">
      <alignment horizontal="center" vertical="center"/>
    </xf>
    <xf numFmtId="0" fontId="43" fillId="0" borderId="36" xfId="0" applyFont="1" applyFill="1" applyBorder="1" applyAlignment="1">
      <alignment horizontal="center" vertical="center"/>
    </xf>
    <xf numFmtId="0" fontId="42" fillId="0" borderId="28" xfId="0" applyFont="1" applyFill="1" applyBorder="1" applyAlignment="1">
      <alignment horizontal="distributed" vertical="center" wrapText="1" justifyLastLine="1"/>
    </xf>
    <xf numFmtId="0" fontId="41" fillId="0" borderId="182" xfId="0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/>
    </xf>
    <xf numFmtId="0" fontId="35" fillId="0" borderId="37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42" fillId="0" borderId="154" xfId="0" applyFont="1" applyFill="1" applyBorder="1" applyAlignment="1">
      <alignment horizontal="distributed" vertical="center" justifyLastLine="1"/>
    </xf>
    <xf numFmtId="0" fontId="42" fillId="0" borderId="155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205" xfId="1" applyFont="1" applyBorder="1" applyAlignment="1">
      <alignment horizontal="center" vertical="center"/>
    </xf>
    <xf numFmtId="0" fontId="3" fillId="0" borderId="202" xfId="1" applyFont="1" applyBorder="1" applyAlignment="1">
      <alignment horizontal="center" vertical="center"/>
    </xf>
  </cellXfs>
  <cellStyles count="4">
    <cellStyle name="標準" xfId="0" builtinId="0"/>
    <cellStyle name="標準_新人大会結果（決勝リーグも）２１" xfId="1" xr:uid="{F16F0AFE-4F48-4F36-8B2A-83E14D21C139}"/>
    <cellStyle name="標準_申し込み一覧のみ１６" xfId="2" xr:uid="{73FE2FF4-A0A4-49DA-A2D3-77D2AED8112B}"/>
    <cellStyle name="標準_日卓協登録・大会申し込み" xfId="3" xr:uid="{BBC3F3E1-0BF9-4656-B245-D64C93ED1B52}"/>
  </cellStyles>
  <dxfs count="3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11</xdr:col>
      <xdr:colOff>0</xdr:colOff>
      <xdr:row>8</xdr:row>
      <xdr:rowOff>66675</xdr:rowOff>
    </xdr:to>
    <xdr:sp macro="" textlink="">
      <xdr:nvSpPr>
        <xdr:cNvPr id="1025" name="Text Box 77">
          <a:extLst>
            <a:ext uri="{FF2B5EF4-FFF2-40B4-BE49-F238E27FC236}">
              <a16:creationId xmlns:a16="http://schemas.microsoft.com/office/drawing/2014/main" id="{B66CF30F-22EF-4B7A-F568-7D5442CBF518}"/>
            </a:ext>
          </a:extLst>
        </xdr:cNvPr>
        <xdr:cNvSpPr txBox="1">
          <a:spLocks noChangeArrowheads="1"/>
        </xdr:cNvSpPr>
      </xdr:nvSpPr>
      <xdr:spPr bwMode="auto">
        <a:xfrm>
          <a:off x="2581275" y="12668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13</xdr:row>
      <xdr:rowOff>3175</xdr:rowOff>
    </xdr:from>
    <xdr:to>
      <xdr:col>11</xdr:col>
      <xdr:colOff>0</xdr:colOff>
      <xdr:row>17</xdr:row>
      <xdr:rowOff>69</xdr:rowOff>
    </xdr:to>
    <xdr:sp macro="" textlink="">
      <xdr:nvSpPr>
        <xdr:cNvPr id="1026" name="Text Box 77">
          <a:extLst>
            <a:ext uri="{FF2B5EF4-FFF2-40B4-BE49-F238E27FC236}">
              <a16:creationId xmlns:a16="http://schemas.microsoft.com/office/drawing/2014/main" id="{5AF9611D-5A5F-D286-CC54-03A5A480D659}"/>
            </a:ext>
          </a:extLst>
        </xdr:cNvPr>
        <xdr:cNvSpPr txBox="1">
          <a:spLocks noChangeArrowheads="1"/>
        </xdr:cNvSpPr>
      </xdr:nvSpPr>
      <xdr:spPr bwMode="auto">
        <a:xfrm>
          <a:off x="2581275" y="18859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0</xdr:colOff>
      <xdr:row>24</xdr:row>
      <xdr:rowOff>66675</xdr:rowOff>
    </xdr:to>
    <xdr:sp macro="" textlink="">
      <xdr:nvSpPr>
        <xdr:cNvPr id="1027" name="Text Box 77">
          <a:extLst>
            <a:ext uri="{FF2B5EF4-FFF2-40B4-BE49-F238E27FC236}">
              <a16:creationId xmlns:a16="http://schemas.microsoft.com/office/drawing/2014/main" id="{B6EE3CBE-9D34-6EA4-7C79-2FC8ABB6C529}"/>
            </a:ext>
          </a:extLst>
        </xdr:cNvPr>
        <xdr:cNvSpPr txBox="1">
          <a:spLocks noChangeArrowheads="1"/>
        </xdr:cNvSpPr>
      </xdr:nvSpPr>
      <xdr:spPr bwMode="auto">
        <a:xfrm>
          <a:off x="2581275" y="24860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0</xdr:colOff>
      <xdr:row>32</xdr:row>
      <xdr:rowOff>66675</xdr:rowOff>
    </xdr:to>
    <xdr:sp macro="" textlink="">
      <xdr:nvSpPr>
        <xdr:cNvPr id="1028" name="Text Box 77">
          <a:extLst>
            <a:ext uri="{FF2B5EF4-FFF2-40B4-BE49-F238E27FC236}">
              <a16:creationId xmlns:a16="http://schemas.microsoft.com/office/drawing/2014/main" id="{2345F86B-7DF0-C170-5666-EDE4423C4267}"/>
            </a:ext>
          </a:extLst>
        </xdr:cNvPr>
        <xdr:cNvSpPr txBox="1">
          <a:spLocks noChangeArrowheads="1"/>
        </xdr:cNvSpPr>
      </xdr:nvSpPr>
      <xdr:spPr bwMode="auto">
        <a:xfrm>
          <a:off x="2581275" y="30956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0</xdr:colOff>
      <xdr:row>28</xdr:row>
      <xdr:rowOff>66675</xdr:rowOff>
    </xdr:to>
    <xdr:sp macro="" textlink="">
      <xdr:nvSpPr>
        <xdr:cNvPr id="1029" name="Text Box 77">
          <a:extLst>
            <a:ext uri="{FF2B5EF4-FFF2-40B4-BE49-F238E27FC236}">
              <a16:creationId xmlns:a16="http://schemas.microsoft.com/office/drawing/2014/main" id="{0E740EBD-C4B8-F3D9-E6BA-B56FC444A2C9}"/>
            </a:ext>
          </a:extLst>
        </xdr:cNvPr>
        <xdr:cNvSpPr txBox="1">
          <a:spLocks noChangeArrowheads="1"/>
        </xdr:cNvSpPr>
      </xdr:nvSpPr>
      <xdr:spPr bwMode="auto">
        <a:xfrm>
          <a:off x="2781300" y="27908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</xdr:row>
      <xdr:rowOff>3175</xdr:rowOff>
    </xdr:from>
    <xdr:to>
      <xdr:col>12</xdr:col>
      <xdr:colOff>0</xdr:colOff>
      <xdr:row>13</xdr:row>
      <xdr:rowOff>69</xdr:rowOff>
    </xdr:to>
    <xdr:sp macro="" textlink="">
      <xdr:nvSpPr>
        <xdr:cNvPr id="1030" name="Text Box 77">
          <a:extLst>
            <a:ext uri="{FF2B5EF4-FFF2-40B4-BE49-F238E27FC236}">
              <a16:creationId xmlns:a16="http://schemas.microsoft.com/office/drawing/2014/main" id="{21453640-4574-CA32-A56A-3F57304A2F2D}"/>
            </a:ext>
          </a:extLst>
        </xdr:cNvPr>
        <xdr:cNvSpPr txBox="1">
          <a:spLocks noChangeArrowheads="1"/>
        </xdr:cNvSpPr>
      </xdr:nvSpPr>
      <xdr:spPr bwMode="auto">
        <a:xfrm>
          <a:off x="2781300" y="15811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17</xdr:row>
      <xdr:rowOff>3175</xdr:rowOff>
    </xdr:from>
    <xdr:to>
      <xdr:col>13</xdr:col>
      <xdr:colOff>0</xdr:colOff>
      <xdr:row>21</xdr:row>
      <xdr:rowOff>69</xdr:rowOff>
    </xdr:to>
    <xdr:sp macro="" textlink="">
      <xdr:nvSpPr>
        <xdr:cNvPr id="1031" name="Text Box 77">
          <a:extLst>
            <a:ext uri="{FF2B5EF4-FFF2-40B4-BE49-F238E27FC236}">
              <a16:creationId xmlns:a16="http://schemas.microsoft.com/office/drawing/2014/main" id="{19003F54-44B0-D13C-A436-2CCA4FB08B52}"/>
            </a:ext>
          </a:extLst>
        </xdr:cNvPr>
        <xdr:cNvSpPr txBox="1">
          <a:spLocks noChangeArrowheads="1"/>
        </xdr:cNvSpPr>
      </xdr:nvSpPr>
      <xdr:spPr bwMode="auto">
        <a:xfrm>
          <a:off x="2981325" y="2190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37</xdr:row>
      <xdr:rowOff>3175</xdr:rowOff>
    </xdr:from>
    <xdr:to>
      <xdr:col>11</xdr:col>
      <xdr:colOff>0</xdr:colOff>
      <xdr:row>41</xdr:row>
      <xdr:rowOff>69</xdr:rowOff>
    </xdr:to>
    <xdr:sp macro="" textlink="">
      <xdr:nvSpPr>
        <xdr:cNvPr id="1033" name="Text Box 77">
          <a:extLst>
            <a:ext uri="{FF2B5EF4-FFF2-40B4-BE49-F238E27FC236}">
              <a16:creationId xmlns:a16="http://schemas.microsoft.com/office/drawing/2014/main" id="{E53CC51B-1918-0120-71C8-5B81A675B7F5}"/>
            </a:ext>
          </a:extLst>
        </xdr:cNvPr>
        <xdr:cNvSpPr txBox="1">
          <a:spLocks noChangeArrowheads="1"/>
        </xdr:cNvSpPr>
      </xdr:nvSpPr>
      <xdr:spPr bwMode="auto">
        <a:xfrm>
          <a:off x="2581275" y="3714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45</xdr:row>
      <xdr:rowOff>19050</xdr:rowOff>
    </xdr:from>
    <xdr:to>
      <xdr:col>11</xdr:col>
      <xdr:colOff>0</xdr:colOff>
      <xdr:row>49</xdr:row>
      <xdr:rowOff>3243</xdr:rowOff>
    </xdr:to>
    <xdr:sp macro="" textlink="">
      <xdr:nvSpPr>
        <xdr:cNvPr id="1034" name="Text Box 77">
          <a:extLst>
            <a:ext uri="{FF2B5EF4-FFF2-40B4-BE49-F238E27FC236}">
              <a16:creationId xmlns:a16="http://schemas.microsoft.com/office/drawing/2014/main" id="{AF7FB299-3CD2-D840-1E5B-CD6ACE6FF032}"/>
            </a:ext>
          </a:extLst>
        </xdr:cNvPr>
        <xdr:cNvSpPr txBox="1">
          <a:spLocks noChangeArrowheads="1"/>
        </xdr:cNvSpPr>
      </xdr:nvSpPr>
      <xdr:spPr bwMode="auto">
        <a:xfrm>
          <a:off x="2581275" y="43338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53</xdr:row>
      <xdr:rowOff>3175</xdr:rowOff>
    </xdr:from>
    <xdr:to>
      <xdr:col>11</xdr:col>
      <xdr:colOff>0</xdr:colOff>
      <xdr:row>57</xdr:row>
      <xdr:rowOff>69</xdr:rowOff>
    </xdr:to>
    <xdr:sp macro="" textlink="">
      <xdr:nvSpPr>
        <xdr:cNvPr id="1035" name="Text Box 77">
          <a:extLst>
            <a:ext uri="{FF2B5EF4-FFF2-40B4-BE49-F238E27FC236}">
              <a16:creationId xmlns:a16="http://schemas.microsoft.com/office/drawing/2014/main" id="{A91EA574-9684-1806-6547-D50B80BF87F6}"/>
            </a:ext>
          </a:extLst>
        </xdr:cNvPr>
        <xdr:cNvSpPr txBox="1">
          <a:spLocks noChangeArrowheads="1"/>
        </xdr:cNvSpPr>
      </xdr:nvSpPr>
      <xdr:spPr bwMode="auto">
        <a:xfrm>
          <a:off x="2581275" y="49339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61</xdr:row>
      <xdr:rowOff>3175</xdr:rowOff>
    </xdr:from>
    <xdr:to>
      <xdr:col>11</xdr:col>
      <xdr:colOff>0</xdr:colOff>
      <xdr:row>65</xdr:row>
      <xdr:rowOff>69</xdr:rowOff>
    </xdr:to>
    <xdr:sp macro="" textlink="">
      <xdr:nvSpPr>
        <xdr:cNvPr id="1036" name="Text Box 77">
          <a:extLst>
            <a:ext uri="{FF2B5EF4-FFF2-40B4-BE49-F238E27FC236}">
              <a16:creationId xmlns:a16="http://schemas.microsoft.com/office/drawing/2014/main" id="{3BB8A231-B469-D1E0-D302-01E563E4A3EA}"/>
            </a:ext>
          </a:extLst>
        </xdr:cNvPr>
        <xdr:cNvSpPr txBox="1">
          <a:spLocks noChangeArrowheads="1"/>
        </xdr:cNvSpPr>
      </xdr:nvSpPr>
      <xdr:spPr bwMode="auto">
        <a:xfrm>
          <a:off x="2581275" y="55435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57</xdr:row>
      <xdr:rowOff>3175</xdr:rowOff>
    </xdr:from>
    <xdr:to>
      <xdr:col>12</xdr:col>
      <xdr:colOff>0</xdr:colOff>
      <xdr:row>61</xdr:row>
      <xdr:rowOff>69</xdr:rowOff>
    </xdr:to>
    <xdr:sp macro="" textlink="">
      <xdr:nvSpPr>
        <xdr:cNvPr id="1037" name="Text Box 77">
          <a:extLst>
            <a:ext uri="{FF2B5EF4-FFF2-40B4-BE49-F238E27FC236}">
              <a16:creationId xmlns:a16="http://schemas.microsoft.com/office/drawing/2014/main" id="{D147A20C-56D8-D1C3-A795-A95E3C816515}"/>
            </a:ext>
          </a:extLst>
        </xdr:cNvPr>
        <xdr:cNvSpPr txBox="1">
          <a:spLocks noChangeArrowheads="1"/>
        </xdr:cNvSpPr>
      </xdr:nvSpPr>
      <xdr:spPr bwMode="auto">
        <a:xfrm>
          <a:off x="2781300" y="5238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41</xdr:row>
      <xdr:rowOff>19050</xdr:rowOff>
    </xdr:from>
    <xdr:to>
      <xdr:col>12</xdr:col>
      <xdr:colOff>0</xdr:colOff>
      <xdr:row>45</xdr:row>
      <xdr:rowOff>3243</xdr:rowOff>
    </xdr:to>
    <xdr:sp macro="" textlink="">
      <xdr:nvSpPr>
        <xdr:cNvPr id="1038" name="Text Box 77">
          <a:extLst>
            <a:ext uri="{FF2B5EF4-FFF2-40B4-BE49-F238E27FC236}">
              <a16:creationId xmlns:a16="http://schemas.microsoft.com/office/drawing/2014/main" id="{6F4C7AAA-B279-19AC-ED4E-09C006DB072C}"/>
            </a:ext>
          </a:extLst>
        </xdr:cNvPr>
        <xdr:cNvSpPr txBox="1">
          <a:spLocks noChangeArrowheads="1"/>
        </xdr:cNvSpPr>
      </xdr:nvSpPr>
      <xdr:spPr bwMode="auto">
        <a:xfrm>
          <a:off x="2781300" y="40290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49</xdr:row>
      <xdr:rowOff>19050</xdr:rowOff>
    </xdr:from>
    <xdr:to>
      <xdr:col>13</xdr:col>
      <xdr:colOff>0</xdr:colOff>
      <xdr:row>53</xdr:row>
      <xdr:rowOff>3243</xdr:rowOff>
    </xdr:to>
    <xdr:sp macro="" textlink="">
      <xdr:nvSpPr>
        <xdr:cNvPr id="1039" name="Text Box 77">
          <a:extLst>
            <a:ext uri="{FF2B5EF4-FFF2-40B4-BE49-F238E27FC236}">
              <a16:creationId xmlns:a16="http://schemas.microsoft.com/office/drawing/2014/main" id="{DBF080EA-B745-C8B2-AF55-DF89358A925B}"/>
            </a:ext>
          </a:extLst>
        </xdr:cNvPr>
        <xdr:cNvSpPr txBox="1">
          <a:spLocks noChangeArrowheads="1"/>
        </xdr:cNvSpPr>
      </xdr:nvSpPr>
      <xdr:spPr bwMode="auto">
        <a:xfrm>
          <a:off x="2981325" y="46386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37</xdr:row>
      <xdr:rowOff>0</xdr:rowOff>
    </xdr:from>
    <xdr:to>
      <xdr:col>48</xdr:col>
      <xdr:colOff>0</xdr:colOff>
      <xdr:row>40</xdr:row>
      <xdr:rowOff>66675</xdr:rowOff>
    </xdr:to>
    <xdr:sp macro="" textlink="">
      <xdr:nvSpPr>
        <xdr:cNvPr id="1040" name="Text Box 77">
          <a:extLst>
            <a:ext uri="{FF2B5EF4-FFF2-40B4-BE49-F238E27FC236}">
              <a16:creationId xmlns:a16="http://schemas.microsoft.com/office/drawing/2014/main" id="{4FF002F1-D65D-9CF1-496D-F9A8C9400551}"/>
            </a:ext>
          </a:extLst>
        </xdr:cNvPr>
        <xdr:cNvSpPr txBox="1">
          <a:spLocks noChangeArrowheads="1"/>
        </xdr:cNvSpPr>
      </xdr:nvSpPr>
      <xdr:spPr bwMode="auto">
        <a:xfrm>
          <a:off x="11144250" y="37052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45</xdr:row>
      <xdr:rowOff>3175</xdr:rowOff>
    </xdr:from>
    <xdr:to>
      <xdr:col>48</xdr:col>
      <xdr:colOff>0</xdr:colOff>
      <xdr:row>49</xdr:row>
      <xdr:rowOff>69</xdr:rowOff>
    </xdr:to>
    <xdr:sp macro="" textlink="">
      <xdr:nvSpPr>
        <xdr:cNvPr id="1041" name="Text Box 77">
          <a:extLst>
            <a:ext uri="{FF2B5EF4-FFF2-40B4-BE49-F238E27FC236}">
              <a16:creationId xmlns:a16="http://schemas.microsoft.com/office/drawing/2014/main" id="{172019BC-525B-588F-5ED4-93C8A8903F85}"/>
            </a:ext>
          </a:extLst>
        </xdr:cNvPr>
        <xdr:cNvSpPr txBox="1">
          <a:spLocks noChangeArrowheads="1"/>
        </xdr:cNvSpPr>
      </xdr:nvSpPr>
      <xdr:spPr bwMode="auto">
        <a:xfrm>
          <a:off x="11144250" y="43243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53</xdr:row>
      <xdr:rowOff>0</xdr:rowOff>
    </xdr:from>
    <xdr:to>
      <xdr:col>48</xdr:col>
      <xdr:colOff>0</xdr:colOff>
      <xdr:row>56</xdr:row>
      <xdr:rowOff>66675</xdr:rowOff>
    </xdr:to>
    <xdr:sp macro="" textlink="">
      <xdr:nvSpPr>
        <xdr:cNvPr id="1042" name="Text Box 77">
          <a:extLst>
            <a:ext uri="{FF2B5EF4-FFF2-40B4-BE49-F238E27FC236}">
              <a16:creationId xmlns:a16="http://schemas.microsoft.com/office/drawing/2014/main" id="{C973CC13-A430-5DB5-D907-045C9F9549FB}"/>
            </a:ext>
          </a:extLst>
        </xdr:cNvPr>
        <xdr:cNvSpPr txBox="1">
          <a:spLocks noChangeArrowheads="1"/>
        </xdr:cNvSpPr>
      </xdr:nvSpPr>
      <xdr:spPr bwMode="auto">
        <a:xfrm>
          <a:off x="11144250" y="49244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61</xdr:row>
      <xdr:rowOff>0</xdr:rowOff>
    </xdr:from>
    <xdr:to>
      <xdr:col>48</xdr:col>
      <xdr:colOff>0</xdr:colOff>
      <xdr:row>64</xdr:row>
      <xdr:rowOff>66675</xdr:rowOff>
    </xdr:to>
    <xdr:sp macro="" textlink="">
      <xdr:nvSpPr>
        <xdr:cNvPr id="1043" name="Text Box 77">
          <a:extLst>
            <a:ext uri="{FF2B5EF4-FFF2-40B4-BE49-F238E27FC236}">
              <a16:creationId xmlns:a16="http://schemas.microsoft.com/office/drawing/2014/main" id="{DBBD08B5-65B4-DCB2-1969-A16A34CAB1D0}"/>
            </a:ext>
          </a:extLst>
        </xdr:cNvPr>
        <xdr:cNvSpPr txBox="1">
          <a:spLocks noChangeArrowheads="1"/>
        </xdr:cNvSpPr>
      </xdr:nvSpPr>
      <xdr:spPr bwMode="auto">
        <a:xfrm>
          <a:off x="11144250" y="55340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60</xdr:row>
      <xdr:rowOff>66675</xdr:rowOff>
    </xdr:to>
    <xdr:sp macro="" textlink="">
      <xdr:nvSpPr>
        <xdr:cNvPr id="1044" name="Text Box 77">
          <a:extLst>
            <a:ext uri="{FF2B5EF4-FFF2-40B4-BE49-F238E27FC236}">
              <a16:creationId xmlns:a16="http://schemas.microsoft.com/office/drawing/2014/main" id="{7D070949-73D7-A521-1C61-260EFC8DD105}"/>
            </a:ext>
          </a:extLst>
        </xdr:cNvPr>
        <xdr:cNvSpPr txBox="1">
          <a:spLocks noChangeArrowheads="1"/>
        </xdr:cNvSpPr>
      </xdr:nvSpPr>
      <xdr:spPr bwMode="auto">
        <a:xfrm>
          <a:off x="11344275" y="52292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41</xdr:row>
      <xdr:rowOff>3175</xdr:rowOff>
    </xdr:from>
    <xdr:to>
      <xdr:col>49</xdr:col>
      <xdr:colOff>0</xdr:colOff>
      <xdr:row>45</xdr:row>
      <xdr:rowOff>69</xdr:rowOff>
    </xdr:to>
    <xdr:sp macro="" textlink="">
      <xdr:nvSpPr>
        <xdr:cNvPr id="1045" name="Text Box 77">
          <a:extLst>
            <a:ext uri="{FF2B5EF4-FFF2-40B4-BE49-F238E27FC236}">
              <a16:creationId xmlns:a16="http://schemas.microsoft.com/office/drawing/2014/main" id="{05220E56-FF1C-1CEB-60F2-F98D801E84BC}"/>
            </a:ext>
          </a:extLst>
        </xdr:cNvPr>
        <xdr:cNvSpPr txBox="1">
          <a:spLocks noChangeArrowheads="1"/>
        </xdr:cNvSpPr>
      </xdr:nvSpPr>
      <xdr:spPr bwMode="auto">
        <a:xfrm>
          <a:off x="11344275" y="40195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49</xdr:row>
      <xdr:rowOff>3175</xdr:rowOff>
    </xdr:from>
    <xdr:to>
      <xdr:col>50</xdr:col>
      <xdr:colOff>0</xdr:colOff>
      <xdr:row>53</xdr:row>
      <xdr:rowOff>69</xdr:rowOff>
    </xdr:to>
    <xdr:sp macro="" textlink="">
      <xdr:nvSpPr>
        <xdr:cNvPr id="1046" name="Text Box 77">
          <a:extLst>
            <a:ext uri="{FF2B5EF4-FFF2-40B4-BE49-F238E27FC236}">
              <a16:creationId xmlns:a16="http://schemas.microsoft.com/office/drawing/2014/main" id="{98F77677-14C9-E416-508D-F878A306E52C}"/>
            </a:ext>
          </a:extLst>
        </xdr:cNvPr>
        <xdr:cNvSpPr txBox="1">
          <a:spLocks noChangeArrowheads="1"/>
        </xdr:cNvSpPr>
      </xdr:nvSpPr>
      <xdr:spPr bwMode="auto">
        <a:xfrm>
          <a:off x="11544300" y="46291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48</xdr:col>
      <xdr:colOff>0</xdr:colOff>
      <xdr:row>8</xdr:row>
      <xdr:rowOff>66675</xdr:rowOff>
    </xdr:to>
    <xdr:sp macro="" textlink="">
      <xdr:nvSpPr>
        <xdr:cNvPr id="1047" name="Text Box 77">
          <a:extLst>
            <a:ext uri="{FF2B5EF4-FFF2-40B4-BE49-F238E27FC236}">
              <a16:creationId xmlns:a16="http://schemas.microsoft.com/office/drawing/2014/main" id="{16674B6D-D1DC-BE73-610E-15F086976545}"/>
            </a:ext>
          </a:extLst>
        </xdr:cNvPr>
        <xdr:cNvSpPr txBox="1">
          <a:spLocks noChangeArrowheads="1"/>
        </xdr:cNvSpPr>
      </xdr:nvSpPr>
      <xdr:spPr bwMode="auto">
        <a:xfrm>
          <a:off x="11144250" y="12668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13</xdr:row>
      <xdr:rowOff>3175</xdr:rowOff>
    </xdr:from>
    <xdr:to>
      <xdr:col>48</xdr:col>
      <xdr:colOff>0</xdr:colOff>
      <xdr:row>17</xdr:row>
      <xdr:rowOff>69</xdr:rowOff>
    </xdr:to>
    <xdr:sp macro="" textlink="">
      <xdr:nvSpPr>
        <xdr:cNvPr id="1048" name="Text Box 77">
          <a:extLst>
            <a:ext uri="{FF2B5EF4-FFF2-40B4-BE49-F238E27FC236}">
              <a16:creationId xmlns:a16="http://schemas.microsoft.com/office/drawing/2014/main" id="{FEBBD1AE-229B-5BE4-0C6D-88B8498727A3}"/>
            </a:ext>
          </a:extLst>
        </xdr:cNvPr>
        <xdr:cNvSpPr txBox="1">
          <a:spLocks noChangeArrowheads="1"/>
        </xdr:cNvSpPr>
      </xdr:nvSpPr>
      <xdr:spPr bwMode="auto">
        <a:xfrm>
          <a:off x="11144250" y="18859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21</xdr:row>
      <xdr:rowOff>0</xdr:rowOff>
    </xdr:from>
    <xdr:to>
      <xdr:col>48</xdr:col>
      <xdr:colOff>0</xdr:colOff>
      <xdr:row>24</xdr:row>
      <xdr:rowOff>66675</xdr:rowOff>
    </xdr:to>
    <xdr:sp macro="" textlink="">
      <xdr:nvSpPr>
        <xdr:cNvPr id="1049" name="Text Box 77">
          <a:extLst>
            <a:ext uri="{FF2B5EF4-FFF2-40B4-BE49-F238E27FC236}">
              <a16:creationId xmlns:a16="http://schemas.microsoft.com/office/drawing/2014/main" id="{2BE22072-9277-4944-0DA5-DF88DF25075C}"/>
            </a:ext>
          </a:extLst>
        </xdr:cNvPr>
        <xdr:cNvSpPr txBox="1">
          <a:spLocks noChangeArrowheads="1"/>
        </xdr:cNvSpPr>
      </xdr:nvSpPr>
      <xdr:spPr bwMode="auto">
        <a:xfrm>
          <a:off x="11144250" y="24860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29</xdr:row>
      <xdr:rowOff>0</xdr:rowOff>
    </xdr:from>
    <xdr:to>
      <xdr:col>48</xdr:col>
      <xdr:colOff>0</xdr:colOff>
      <xdr:row>32</xdr:row>
      <xdr:rowOff>66675</xdr:rowOff>
    </xdr:to>
    <xdr:sp macro="" textlink="">
      <xdr:nvSpPr>
        <xdr:cNvPr id="1050" name="Text Box 77">
          <a:extLst>
            <a:ext uri="{FF2B5EF4-FFF2-40B4-BE49-F238E27FC236}">
              <a16:creationId xmlns:a16="http://schemas.microsoft.com/office/drawing/2014/main" id="{755CE2F3-BF7E-8E83-5FC3-93EE4CAD8058}"/>
            </a:ext>
          </a:extLst>
        </xdr:cNvPr>
        <xdr:cNvSpPr txBox="1">
          <a:spLocks noChangeArrowheads="1"/>
        </xdr:cNvSpPr>
      </xdr:nvSpPr>
      <xdr:spPr bwMode="auto">
        <a:xfrm>
          <a:off x="11144250" y="30956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49</xdr:col>
      <xdr:colOff>0</xdr:colOff>
      <xdr:row>28</xdr:row>
      <xdr:rowOff>66675</xdr:rowOff>
    </xdr:to>
    <xdr:sp macro="" textlink="">
      <xdr:nvSpPr>
        <xdr:cNvPr id="1051" name="Text Box 77">
          <a:extLst>
            <a:ext uri="{FF2B5EF4-FFF2-40B4-BE49-F238E27FC236}">
              <a16:creationId xmlns:a16="http://schemas.microsoft.com/office/drawing/2014/main" id="{53EB9219-DE37-10D3-A757-60316872692F}"/>
            </a:ext>
          </a:extLst>
        </xdr:cNvPr>
        <xdr:cNvSpPr txBox="1">
          <a:spLocks noChangeArrowheads="1"/>
        </xdr:cNvSpPr>
      </xdr:nvSpPr>
      <xdr:spPr bwMode="auto">
        <a:xfrm>
          <a:off x="11344275" y="27908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9</xdr:row>
      <xdr:rowOff>3175</xdr:rowOff>
    </xdr:from>
    <xdr:to>
      <xdr:col>49</xdr:col>
      <xdr:colOff>0</xdr:colOff>
      <xdr:row>13</xdr:row>
      <xdr:rowOff>69</xdr:rowOff>
    </xdr:to>
    <xdr:sp macro="" textlink="">
      <xdr:nvSpPr>
        <xdr:cNvPr id="1052" name="Text Box 77">
          <a:extLst>
            <a:ext uri="{FF2B5EF4-FFF2-40B4-BE49-F238E27FC236}">
              <a16:creationId xmlns:a16="http://schemas.microsoft.com/office/drawing/2014/main" id="{6107882A-48A2-E404-F453-A60EC212A480}"/>
            </a:ext>
          </a:extLst>
        </xdr:cNvPr>
        <xdr:cNvSpPr txBox="1">
          <a:spLocks noChangeArrowheads="1"/>
        </xdr:cNvSpPr>
      </xdr:nvSpPr>
      <xdr:spPr bwMode="auto">
        <a:xfrm>
          <a:off x="11344275" y="15811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3175</xdr:rowOff>
    </xdr:from>
    <xdr:to>
      <xdr:col>50</xdr:col>
      <xdr:colOff>0</xdr:colOff>
      <xdr:row>21</xdr:row>
      <xdr:rowOff>69</xdr:rowOff>
    </xdr:to>
    <xdr:sp macro="" textlink="">
      <xdr:nvSpPr>
        <xdr:cNvPr id="1053" name="Text Box 77">
          <a:extLst>
            <a:ext uri="{FF2B5EF4-FFF2-40B4-BE49-F238E27FC236}">
              <a16:creationId xmlns:a16="http://schemas.microsoft.com/office/drawing/2014/main" id="{811A4444-8C48-5261-FD8F-38A71BBB1E0A}"/>
            </a:ext>
          </a:extLst>
        </xdr:cNvPr>
        <xdr:cNvSpPr txBox="1">
          <a:spLocks noChangeArrowheads="1"/>
        </xdr:cNvSpPr>
      </xdr:nvSpPr>
      <xdr:spPr bwMode="auto">
        <a:xfrm>
          <a:off x="11544300" y="2190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69</xdr:row>
      <xdr:rowOff>3175</xdr:rowOff>
    </xdr:from>
    <xdr:to>
      <xdr:col>48</xdr:col>
      <xdr:colOff>0</xdr:colOff>
      <xdr:row>73</xdr:row>
      <xdr:rowOff>69</xdr:rowOff>
    </xdr:to>
    <xdr:sp macro="" textlink="">
      <xdr:nvSpPr>
        <xdr:cNvPr id="1054" name="Text Box 77">
          <a:extLst>
            <a:ext uri="{FF2B5EF4-FFF2-40B4-BE49-F238E27FC236}">
              <a16:creationId xmlns:a16="http://schemas.microsoft.com/office/drawing/2014/main" id="{0AA44E36-E868-6803-5A97-A939821BB8A2}"/>
            </a:ext>
          </a:extLst>
        </xdr:cNvPr>
        <xdr:cNvSpPr txBox="1">
          <a:spLocks noChangeArrowheads="1"/>
        </xdr:cNvSpPr>
      </xdr:nvSpPr>
      <xdr:spPr bwMode="auto">
        <a:xfrm>
          <a:off x="11144250" y="61531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77</xdr:row>
      <xdr:rowOff>19050</xdr:rowOff>
    </xdr:from>
    <xdr:to>
      <xdr:col>48</xdr:col>
      <xdr:colOff>0</xdr:colOff>
      <xdr:row>81</xdr:row>
      <xdr:rowOff>3243</xdr:rowOff>
    </xdr:to>
    <xdr:sp macro="" textlink="">
      <xdr:nvSpPr>
        <xdr:cNvPr id="1055" name="Text Box 77">
          <a:extLst>
            <a:ext uri="{FF2B5EF4-FFF2-40B4-BE49-F238E27FC236}">
              <a16:creationId xmlns:a16="http://schemas.microsoft.com/office/drawing/2014/main" id="{2CF67215-B8D0-3549-C297-479825534981}"/>
            </a:ext>
          </a:extLst>
        </xdr:cNvPr>
        <xdr:cNvSpPr txBox="1">
          <a:spLocks noChangeArrowheads="1"/>
        </xdr:cNvSpPr>
      </xdr:nvSpPr>
      <xdr:spPr bwMode="auto">
        <a:xfrm>
          <a:off x="11144250" y="67722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85</xdr:row>
      <xdr:rowOff>3175</xdr:rowOff>
    </xdr:from>
    <xdr:to>
      <xdr:col>48</xdr:col>
      <xdr:colOff>0</xdr:colOff>
      <xdr:row>89</xdr:row>
      <xdr:rowOff>69</xdr:rowOff>
    </xdr:to>
    <xdr:sp macro="" textlink="">
      <xdr:nvSpPr>
        <xdr:cNvPr id="1056" name="Text Box 77">
          <a:extLst>
            <a:ext uri="{FF2B5EF4-FFF2-40B4-BE49-F238E27FC236}">
              <a16:creationId xmlns:a16="http://schemas.microsoft.com/office/drawing/2014/main" id="{494E0B5D-5F8F-4D1F-821A-780ABC5517EB}"/>
            </a:ext>
          </a:extLst>
        </xdr:cNvPr>
        <xdr:cNvSpPr txBox="1">
          <a:spLocks noChangeArrowheads="1"/>
        </xdr:cNvSpPr>
      </xdr:nvSpPr>
      <xdr:spPr bwMode="auto">
        <a:xfrm>
          <a:off x="11144250" y="73723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93</xdr:row>
      <xdr:rowOff>3175</xdr:rowOff>
    </xdr:from>
    <xdr:to>
      <xdr:col>48</xdr:col>
      <xdr:colOff>0</xdr:colOff>
      <xdr:row>97</xdr:row>
      <xdr:rowOff>69</xdr:rowOff>
    </xdr:to>
    <xdr:sp macro="" textlink="">
      <xdr:nvSpPr>
        <xdr:cNvPr id="1057" name="Text Box 77">
          <a:extLst>
            <a:ext uri="{FF2B5EF4-FFF2-40B4-BE49-F238E27FC236}">
              <a16:creationId xmlns:a16="http://schemas.microsoft.com/office/drawing/2014/main" id="{6A591B92-E376-039C-245E-9993E5FA6160}"/>
            </a:ext>
          </a:extLst>
        </xdr:cNvPr>
        <xdr:cNvSpPr txBox="1">
          <a:spLocks noChangeArrowheads="1"/>
        </xdr:cNvSpPr>
      </xdr:nvSpPr>
      <xdr:spPr bwMode="auto">
        <a:xfrm>
          <a:off x="11144250" y="79819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89</xdr:row>
      <xdr:rowOff>3175</xdr:rowOff>
    </xdr:from>
    <xdr:to>
      <xdr:col>49</xdr:col>
      <xdr:colOff>0</xdr:colOff>
      <xdr:row>93</xdr:row>
      <xdr:rowOff>69</xdr:rowOff>
    </xdr:to>
    <xdr:sp macro="" textlink="">
      <xdr:nvSpPr>
        <xdr:cNvPr id="1058" name="Text Box 77">
          <a:extLst>
            <a:ext uri="{FF2B5EF4-FFF2-40B4-BE49-F238E27FC236}">
              <a16:creationId xmlns:a16="http://schemas.microsoft.com/office/drawing/2014/main" id="{139F4AB7-43DC-9FF5-FD11-D7C576E0B56C}"/>
            </a:ext>
          </a:extLst>
        </xdr:cNvPr>
        <xdr:cNvSpPr txBox="1">
          <a:spLocks noChangeArrowheads="1"/>
        </xdr:cNvSpPr>
      </xdr:nvSpPr>
      <xdr:spPr bwMode="auto">
        <a:xfrm>
          <a:off x="11344275" y="76771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73</xdr:row>
      <xdr:rowOff>19050</xdr:rowOff>
    </xdr:from>
    <xdr:to>
      <xdr:col>49</xdr:col>
      <xdr:colOff>0</xdr:colOff>
      <xdr:row>77</xdr:row>
      <xdr:rowOff>3243</xdr:rowOff>
    </xdr:to>
    <xdr:sp macro="" textlink="">
      <xdr:nvSpPr>
        <xdr:cNvPr id="1059" name="Text Box 77">
          <a:extLst>
            <a:ext uri="{FF2B5EF4-FFF2-40B4-BE49-F238E27FC236}">
              <a16:creationId xmlns:a16="http://schemas.microsoft.com/office/drawing/2014/main" id="{B7D76991-A824-C857-2A7A-C29A1B05731C}"/>
            </a:ext>
          </a:extLst>
        </xdr:cNvPr>
        <xdr:cNvSpPr txBox="1">
          <a:spLocks noChangeArrowheads="1"/>
        </xdr:cNvSpPr>
      </xdr:nvSpPr>
      <xdr:spPr bwMode="auto">
        <a:xfrm>
          <a:off x="11344275" y="64674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81</xdr:row>
      <xdr:rowOff>19050</xdr:rowOff>
    </xdr:from>
    <xdr:to>
      <xdr:col>50</xdr:col>
      <xdr:colOff>0</xdr:colOff>
      <xdr:row>85</xdr:row>
      <xdr:rowOff>3243</xdr:rowOff>
    </xdr:to>
    <xdr:sp macro="" textlink="">
      <xdr:nvSpPr>
        <xdr:cNvPr id="1060" name="Text Box 77">
          <a:extLst>
            <a:ext uri="{FF2B5EF4-FFF2-40B4-BE49-F238E27FC236}">
              <a16:creationId xmlns:a16="http://schemas.microsoft.com/office/drawing/2014/main" id="{4FC4E136-F470-5697-C9A3-E24C13CD1990}"/>
            </a:ext>
          </a:extLst>
        </xdr:cNvPr>
        <xdr:cNvSpPr txBox="1">
          <a:spLocks noChangeArrowheads="1"/>
        </xdr:cNvSpPr>
      </xdr:nvSpPr>
      <xdr:spPr bwMode="auto">
        <a:xfrm>
          <a:off x="11544300" y="70770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68</xdr:row>
      <xdr:rowOff>66675</xdr:rowOff>
    </xdr:from>
    <xdr:to>
      <xdr:col>11</xdr:col>
      <xdr:colOff>0</xdr:colOff>
      <xdr:row>72</xdr:row>
      <xdr:rowOff>57150</xdr:rowOff>
    </xdr:to>
    <xdr:sp macro="" textlink="">
      <xdr:nvSpPr>
        <xdr:cNvPr id="1061" name="Text Box 77">
          <a:extLst>
            <a:ext uri="{FF2B5EF4-FFF2-40B4-BE49-F238E27FC236}">
              <a16:creationId xmlns:a16="http://schemas.microsoft.com/office/drawing/2014/main" id="{42F58D11-4677-3D0B-C4F4-F1B213116DE6}"/>
            </a:ext>
          </a:extLst>
        </xdr:cNvPr>
        <xdr:cNvSpPr txBox="1">
          <a:spLocks noChangeArrowheads="1"/>
        </xdr:cNvSpPr>
      </xdr:nvSpPr>
      <xdr:spPr bwMode="auto">
        <a:xfrm>
          <a:off x="2581275" y="61341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77</xdr:row>
      <xdr:rowOff>0</xdr:rowOff>
    </xdr:from>
    <xdr:to>
      <xdr:col>11</xdr:col>
      <xdr:colOff>0</xdr:colOff>
      <xdr:row>80</xdr:row>
      <xdr:rowOff>66675</xdr:rowOff>
    </xdr:to>
    <xdr:sp macro="" textlink="">
      <xdr:nvSpPr>
        <xdr:cNvPr id="1062" name="Text Box 77">
          <a:extLst>
            <a:ext uri="{FF2B5EF4-FFF2-40B4-BE49-F238E27FC236}">
              <a16:creationId xmlns:a16="http://schemas.microsoft.com/office/drawing/2014/main" id="{C47E7F95-C91E-F8D9-005C-E1FC13E4FA23}"/>
            </a:ext>
          </a:extLst>
        </xdr:cNvPr>
        <xdr:cNvSpPr txBox="1">
          <a:spLocks noChangeArrowheads="1"/>
        </xdr:cNvSpPr>
      </xdr:nvSpPr>
      <xdr:spPr bwMode="auto">
        <a:xfrm>
          <a:off x="2581275" y="67532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84</xdr:row>
      <xdr:rowOff>66675</xdr:rowOff>
    </xdr:from>
    <xdr:to>
      <xdr:col>11</xdr:col>
      <xdr:colOff>0</xdr:colOff>
      <xdr:row>88</xdr:row>
      <xdr:rowOff>57150</xdr:rowOff>
    </xdr:to>
    <xdr:sp macro="" textlink="">
      <xdr:nvSpPr>
        <xdr:cNvPr id="1063" name="Text Box 77">
          <a:extLst>
            <a:ext uri="{FF2B5EF4-FFF2-40B4-BE49-F238E27FC236}">
              <a16:creationId xmlns:a16="http://schemas.microsoft.com/office/drawing/2014/main" id="{1FF0AAE1-2BC6-9192-05F4-728E67E1B850}"/>
            </a:ext>
          </a:extLst>
        </xdr:cNvPr>
        <xdr:cNvSpPr txBox="1">
          <a:spLocks noChangeArrowheads="1"/>
        </xdr:cNvSpPr>
      </xdr:nvSpPr>
      <xdr:spPr bwMode="auto">
        <a:xfrm>
          <a:off x="2581275" y="73533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92</xdr:row>
      <xdr:rowOff>66675</xdr:rowOff>
    </xdr:from>
    <xdr:to>
      <xdr:col>11</xdr:col>
      <xdr:colOff>0</xdr:colOff>
      <xdr:row>96</xdr:row>
      <xdr:rowOff>57150</xdr:rowOff>
    </xdr:to>
    <xdr:sp macro="" textlink="">
      <xdr:nvSpPr>
        <xdr:cNvPr id="1064" name="Text Box 77">
          <a:extLst>
            <a:ext uri="{FF2B5EF4-FFF2-40B4-BE49-F238E27FC236}">
              <a16:creationId xmlns:a16="http://schemas.microsoft.com/office/drawing/2014/main" id="{CA196CD4-09E1-DDA8-D1EA-DAEA5AC03509}"/>
            </a:ext>
          </a:extLst>
        </xdr:cNvPr>
        <xdr:cNvSpPr txBox="1">
          <a:spLocks noChangeArrowheads="1"/>
        </xdr:cNvSpPr>
      </xdr:nvSpPr>
      <xdr:spPr bwMode="auto">
        <a:xfrm>
          <a:off x="2581275" y="79629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88</xdr:row>
      <xdr:rowOff>66675</xdr:rowOff>
    </xdr:from>
    <xdr:to>
      <xdr:col>12</xdr:col>
      <xdr:colOff>0</xdr:colOff>
      <xdr:row>92</xdr:row>
      <xdr:rowOff>57150</xdr:rowOff>
    </xdr:to>
    <xdr:sp macro="" textlink="">
      <xdr:nvSpPr>
        <xdr:cNvPr id="1065" name="Text Box 77">
          <a:extLst>
            <a:ext uri="{FF2B5EF4-FFF2-40B4-BE49-F238E27FC236}">
              <a16:creationId xmlns:a16="http://schemas.microsoft.com/office/drawing/2014/main" id="{1DB57F55-1E37-DE7F-3F27-6736F2BF6DF9}"/>
            </a:ext>
          </a:extLst>
        </xdr:cNvPr>
        <xdr:cNvSpPr txBox="1">
          <a:spLocks noChangeArrowheads="1"/>
        </xdr:cNvSpPr>
      </xdr:nvSpPr>
      <xdr:spPr bwMode="auto">
        <a:xfrm>
          <a:off x="2781300" y="76581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0</xdr:colOff>
      <xdr:row>76</xdr:row>
      <xdr:rowOff>66675</xdr:rowOff>
    </xdr:to>
    <xdr:sp macro="" textlink="">
      <xdr:nvSpPr>
        <xdr:cNvPr id="1066" name="Text Box 77">
          <a:extLst>
            <a:ext uri="{FF2B5EF4-FFF2-40B4-BE49-F238E27FC236}">
              <a16:creationId xmlns:a16="http://schemas.microsoft.com/office/drawing/2014/main" id="{3AEAB3C9-070E-DE4C-6468-CB30C73CBDF2}"/>
            </a:ext>
          </a:extLst>
        </xdr:cNvPr>
        <xdr:cNvSpPr txBox="1">
          <a:spLocks noChangeArrowheads="1"/>
        </xdr:cNvSpPr>
      </xdr:nvSpPr>
      <xdr:spPr bwMode="auto">
        <a:xfrm>
          <a:off x="2781300" y="64484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81</xdr:row>
      <xdr:rowOff>0</xdr:rowOff>
    </xdr:from>
    <xdr:to>
      <xdr:col>13</xdr:col>
      <xdr:colOff>0</xdr:colOff>
      <xdr:row>84</xdr:row>
      <xdr:rowOff>66675</xdr:rowOff>
    </xdr:to>
    <xdr:sp macro="" textlink="">
      <xdr:nvSpPr>
        <xdr:cNvPr id="1067" name="Text Box 77">
          <a:extLst>
            <a:ext uri="{FF2B5EF4-FFF2-40B4-BE49-F238E27FC236}">
              <a16:creationId xmlns:a16="http://schemas.microsoft.com/office/drawing/2014/main" id="{B3AF3052-3D3D-8787-1F59-ACDD118627F8}"/>
            </a:ext>
          </a:extLst>
        </xdr:cNvPr>
        <xdr:cNvSpPr txBox="1">
          <a:spLocks noChangeArrowheads="1"/>
        </xdr:cNvSpPr>
      </xdr:nvSpPr>
      <xdr:spPr bwMode="auto">
        <a:xfrm>
          <a:off x="2981325" y="70580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101</xdr:row>
      <xdr:rowOff>3175</xdr:rowOff>
    </xdr:from>
    <xdr:to>
      <xdr:col>11</xdr:col>
      <xdr:colOff>0</xdr:colOff>
      <xdr:row>105</xdr:row>
      <xdr:rowOff>69</xdr:rowOff>
    </xdr:to>
    <xdr:sp macro="" textlink="">
      <xdr:nvSpPr>
        <xdr:cNvPr id="1068" name="Text Box 77">
          <a:extLst>
            <a:ext uri="{FF2B5EF4-FFF2-40B4-BE49-F238E27FC236}">
              <a16:creationId xmlns:a16="http://schemas.microsoft.com/office/drawing/2014/main" id="{B12F2D12-0374-C739-6ACC-7251340D01AB}"/>
            </a:ext>
          </a:extLst>
        </xdr:cNvPr>
        <xdr:cNvSpPr txBox="1">
          <a:spLocks noChangeArrowheads="1"/>
        </xdr:cNvSpPr>
      </xdr:nvSpPr>
      <xdr:spPr bwMode="auto">
        <a:xfrm>
          <a:off x="2581275" y="85915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109</xdr:row>
      <xdr:rowOff>19050</xdr:rowOff>
    </xdr:from>
    <xdr:to>
      <xdr:col>11</xdr:col>
      <xdr:colOff>0</xdr:colOff>
      <xdr:row>113</xdr:row>
      <xdr:rowOff>3243</xdr:rowOff>
    </xdr:to>
    <xdr:sp macro="" textlink="">
      <xdr:nvSpPr>
        <xdr:cNvPr id="1069" name="Text Box 77">
          <a:extLst>
            <a:ext uri="{FF2B5EF4-FFF2-40B4-BE49-F238E27FC236}">
              <a16:creationId xmlns:a16="http://schemas.microsoft.com/office/drawing/2014/main" id="{A77F1F6C-8F27-12DA-5BD1-2CBCC4C91BD7}"/>
            </a:ext>
          </a:extLst>
        </xdr:cNvPr>
        <xdr:cNvSpPr txBox="1">
          <a:spLocks noChangeArrowheads="1"/>
        </xdr:cNvSpPr>
      </xdr:nvSpPr>
      <xdr:spPr bwMode="auto">
        <a:xfrm>
          <a:off x="2581275" y="92106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117</xdr:row>
      <xdr:rowOff>3175</xdr:rowOff>
    </xdr:from>
    <xdr:to>
      <xdr:col>11</xdr:col>
      <xdr:colOff>0</xdr:colOff>
      <xdr:row>121</xdr:row>
      <xdr:rowOff>69</xdr:rowOff>
    </xdr:to>
    <xdr:sp macro="" textlink="">
      <xdr:nvSpPr>
        <xdr:cNvPr id="1070" name="Text Box 77">
          <a:extLst>
            <a:ext uri="{FF2B5EF4-FFF2-40B4-BE49-F238E27FC236}">
              <a16:creationId xmlns:a16="http://schemas.microsoft.com/office/drawing/2014/main" id="{A1A5CAC8-B459-D654-552C-4559783357F1}"/>
            </a:ext>
          </a:extLst>
        </xdr:cNvPr>
        <xdr:cNvSpPr txBox="1">
          <a:spLocks noChangeArrowheads="1"/>
        </xdr:cNvSpPr>
      </xdr:nvSpPr>
      <xdr:spPr bwMode="auto">
        <a:xfrm>
          <a:off x="2581275" y="9810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125</xdr:row>
      <xdr:rowOff>3175</xdr:rowOff>
    </xdr:from>
    <xdr:to>
      <xdr:col>11</xdr:col>
      <xdr:colOff>0</xdr:colOff>
      <xdr:row>129</xdr:row>
      <xdr:rowOff>69</xdr:rowOff>
    </xdr:to>
    <xdr:sp macro="" textlink="">
      <xdr:nvSpPr>
        <xdr:cNvPr id="1071" name="Text Box 77">
          <a:extLst>
            <a:ext uri="{FF2B5EF4-FFF2-40B4-BE49-F238E27FC236}">
              <a16:creationId xmlns:a16="http://schemas.microsoft.com/office/drawing/2014/main" id="{24835D7D-BE4B-0647-DB94-B1AD6940A1F7}"/>
            </a:ext>
          </a:extLst>
        </xdr:cNvPr>
        <xdr:cNvSpPr txBox="1">
          <a:spLocks noChangeArrowheads="1"/>
        </xdr:cNvSpPr>
      </xdr:nvSpPr>
      <xdr:spPr bwMode="auto">
        <a:xfrm>
          <a:off x="2581275" y="104203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121</xdr:row>
      <xdr:rowOff>3175</xdr:rowOff>
    </xdr:from>
    <xdr:to>
      <xdr:col>12</xdr:col>
      <xdr:colOff>0</xdr:colOff>
      <xdr:row>125</xdr:row>
      <xdr:rowOff>69</xdr:rowOff>
    </xdr:to>
    <xdr:sp macro="" textlink="">
      <xdr:nvSpPr>
        <xdr:cNvPr id="1072" name="Text Box 77">
          <a:extLst>
            <a:ext uri="{FF2B5EF4-FFF2-40B4-BE49-F238E27FC236}">
              <a16:creationId xmlns:a16="http://schemas.microsoft.com/office/drawing/2014/main" id="{76447A90-2091-9993-1025-409FB10EBE0C}"/>
            </a:ext>
          </a:extLst>
        </xdr:cNvPr>
        <xdr:cNvSpPr txBox="1">
          <a:spLocks noChangeArrowheads="1"/>
        </xdr:cNvSpPr>
      </xdr:nvSpPr>
      <xdr:spPr bwMode="auto">
        <a:xfrm>
          <a:off x="2781300" y="101155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105</xdr:row>
      <xdr:rowOff>19050</xdr:rowOff>
    </xdr:from>
    <xdr:to>
      <xdr:col>12</xdr:col>
      <xdr:colOff>0</xdr:colOff>
      <xdr:row>109</xdr:row>
      <xdr:rowOff>3243</xdr:rowOff>
    </xdr:to>
    <xdr:sp macro="" textlink="">
      <xdr:nvSpPr>
        <xdr:cNvPr id="1073" name="Text Box 77">
          <a:extLst>
            <a:ext uri="{FF2B5EF4-FFF2-40B4-BE49-F238E27FC236}">
              <a16:creationId xmlns:a16="http://schemas.microsoft.com/office/drawing/2014/main" id="{8A0FE5C9-14F5-27EE-50F2-64EAFF77069F}"/>
            </a:ext>
          </a:extLst>
        </xdr:cNvPr>
        <xdr:cNvSpPr txBox="1">
          <a:spLocks noChangeArrowheads="1"/>
        </xdr:cNvSpPr>
      </xdr:nvSpPr>
      <xdr:spPr bwMode="auto">
        <a:xfrm>
          <a:off x="2781300" y="89058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113</xdr:row>
      <xdr:rowOff>19050</xdr:rowOff>
    </xdr:from>
    <xdr:to>
      <xdr:col>13</xdr:col>
      <xdr:colOff>0</xdr:colOff>
      <xdr:row>117</xdr:row>
      <xdr:rowOff>3243</xdr:rowOff>
    </xdr:to>
    <xdr:sp macro="" textlink="">
      <xdr:nvSpPr>
        <xdr:cNvPr id="1074" name="Text Box 77">
          <a:extLst>
            <a:ext uri="{FF2B5EF4-FFF2-40B4-BE49-F238E27FC236}">
              <a16:creationId xmlns:a16="http://schemas.microsoft.com/office/drawing/2014/main" id="{E7125C95-1693-E4E8-CD22-B99EBFCCAE7E}"/>
            </a:ext>
          </a:extLst>
        </xdr:cNvPr>
        <xdr:cNvSpPr txBox="1">
          <a:spLocks noChangeArrowheads="1"/>
        </xdr:cNvSpPr>
      </xdr:nvSpPr>
      <xdr:spPr bwMode="auto">
        <a:xfrm>
          <a:off x="2981325" y="95154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101</xdr:row>
      <xdr:rowOff>3175</xdr:rowOff>
    </xdr:from>
    <xdr:to>
      <xdr:col>48</xdr:col>
      <xdr:colOff>0</xdr:colOff>
      <xdr:row>105</xdr:row>
      <xdr:rowOff>69</xdr:rowOff>
    </xdr:to>
    <xdr:sp macro="" textlink="">
      <xdr:nvSpPr>
        <xdr:cNvPr id="1075" name="Text Box 77">
          <a:extLst>
            <a:ext uri="{FF2B5EF4-FFF2-40B4-BE49-F238E27FC236}">
              <a16:creationId xmlns:a16="http://schemas.microsoft.com/office/drawing/2014/main" id="{6919ED66-7FB9-EC66-D9E8-C28D53AFAF2C}"/>
            </a:ext>
          </a:extLst>
        </xdr:cNvPr>
        <xdr:cNvSpPr txBox="1">
          <a:spLocks noChangeArrowheads="1"/>
        </xdr:cNvSpPr>
      </xdr:nvSpPr>
      <xdr:spPr bwMode="auto">
        <a:xfrm>
          <a:off x="11144250" y="85915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109</xdr:row>
      <xdr:rowOff>19050</xdr:rowOff>
    </xdr:from>
    <xdr:to>
      <xdr:col>48</xdr:col>
      <xdr:colOff>0</xdr:colOff>
      <xdr:row>113</xdr:row>
      <xdr:rowOff>3243</xdr:rowOff>
    </xdr:to>
    <xdr:sp macro="" textlink="">
      <xdr:nvSpPr>
        <xdr:cNvPr id="1076" name="Text Box 77">
          <a:extLst>
            <a:ext uri="{FF2B5EF4-FFF2-40B4-BE49-F238E27FC236}">
              <a16:creationId xmlns:a16="http://schemas.microsoft.com/office/drawing/2014/main" id="{7615F09E-E5CC-AB0C-C895-3A0D50F3568E}"/>
            </a:ext>
          </a:extLst>
        </xdr:cNvPr>
        <xdr:cNvSpPr txBox="1">
          <a:spLocks noChangeArrowheads="1"/>
        </xdr:cNvSpPr>
      </xdr:nvSpPr>
      <xdr:spPr bwMode="auto">
        <a:xfrm>
          <a:off x="11144250" y="92106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117</xdr:row>
      <xdr:rowOff>3175</xdr:rowOff>
    </xdr:from>
    <xdr:to>
      <xdr:col>48</xdr:col>
      <xdr:colOff>0</xdr:colOff>
      <xdr:row>121</xdr:row>
      <xdr:rowOff>69</xdr:rowOff>
    </xdr:to>
    <xdr:sp macro="" textlink="">
      <xdr:nvSpPr>
        <xdr:cNvPr id="1077" name="Text Box 77">
          <a:extLst>
            <a:ext uri="{FF2B5EF4-FFF2-40B4-BE49-F238E27FC236}">
              <a16:creationId xmlns:a16="http://schemas.microsoft.com/office/drawing/2014/main" id="{7199BDF4-5116-D763-AC58-4563143CF1CC}"/>
            </a:ext>
          </a:extLst>
        </xdr:cNvPr>
        <xdr:cNvSpPr txBox="1">
          <a:spLocks noChangeArrowheads="1"/>
        </xdr:cNvSpPr>
      </xdr:nvSpPr>
      <xdr:spPr bwMode="auto">
        <a:xfrm>
          <a:off x="11144250" y="9810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125</xdr:row>
      <xdr:rowOff>3175</xdr:rowOff>
    </xdr:from>
    <xdr:to>
      <xdr:col>48</xdr:col>
      <xdr:colOff>0</xdr:colOff>
      <xdr:row>129</xdr:row>
      <xdr:rowOff>69</xdr:rowOff>
    </xdr:to>
    <xdr:sp macro="" textlink="">
      <xdr:nvSpPr>
        <xdr:cNvPr id="1078" name="Text Box 77">
          <a:extLst>
            <a:ext uri="{FF2B5EF4-FFF2-40B4-BE49-F238E27FC236}">
              <a16:creationId xmlns:a16="http://schemas.microsoft.com/office/drawing/2014/main" id="{C7BF0003-96E2-C6FB-1851-5B92A73E7DF5}"/>
            </a:ext>
          </a:extLst>
        </xdr:cNvPr>
        <xdr:cNvSpPr txBox="1">
          <a:spLocks noChangeArrowheads="1"/>
        </xdr:cNvSpPr>
      </xdr:nvSpPr>
      <xdr:spPr bwMode="auto">
        <a:xfrm>
          <a:off x="11144250" y="104203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121</xdr:row>
      <xdr:rowOff>3175</xdr:rowOff>
    </xdr:from>
    <xdr:to>
      <xdr:col>49</xdr:col>
      <xdr:colOff>0</xdr:colOff>
      <xdr:row>125</xdr:row>
      <xdr:rowOff>69</xdr:rowOff>
    </xdr:to>
    <xdr:sp macro="" textlink="">
      <xdr:nvSpPr>
        <xdr:cNvPr id="1079" name="Text Box 77">
          <a:extLst>
            <a:ext uri="{FF2B5EF4-FFF2-40B4-BE49-F238E27FC236}">
              <a16:creationId xmlns:a16="http://schemas.microsoft.com/office/drawing/2014/main" id="{B743D25A-4054-A56D-EE53-469BA722E052}"/>
            </a:ext>
          </a:extLst>
        </xdr:cNvPr>
        <xdr:cNvSpPr txBox="1">
          <a:spLocks noChangeArrowheads="1"/>
        </xdr:cNvSpPr>
      </xdr:nvSpPr>
      <xdr:spPr bwMode="auto">
        <a:xfrm>
          <a:off x="11344275" y="101155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105</xdr:row>
      <xdr:rowOff>19050</xdr:rowOff>
    </xdr:from>
    <xdr:to>
      <xdr:col>49</xdr:col>
      <xdr:colOff>0</xdr:colOff>
      <xdr:row>109</xdr:row>
      <xdr:rowOff>3243</xdr:rowOff>
    </xdr:to>
    <xdr:sp macro="" textlink="">
      <xdr:nvSpPr>
        <xdr:cNvPr id="1080" name="Text Box 77">
          <a:extLst>
            <a:ext uri="{FF2B5EF4-FFF2-40B4-BE49-F238E27FC236}">
              <a16:creationId xmlns:a16="http://schemas.microsoft.com/office/drawing/2014/main" id="{BA0069E5-0580-794D-CD15-31860395E2D5}"/>
            </a:ext>
          </a:extLst>
        </xdr:cNvPr>
        <xdr:cNvSpPr txBox="1">
          <a:spLocks noChangeArrowheads="1"/>
        </xdr:cNvSpPr>
      </xdr:nvSpPr>
      <xdr:spPr bwMode="auto">
        <a:xfrm>
          <a:off x="11344275" y="89058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113</xdr:row>
      <xdr:rowOff>19050</xdr:rowOff>
    </xdr:from>
    <xdr:to>
      <xdr:col>50</xdr:col>
      <xdr:colOff>0</xdr:colOff>
      <xdr:row>117</xdr:row>
      <xdr:rowOff>3243</xdr:rowOff>
    </xdr:to>
    <xdr:sp macro="" textlink="">
      <xdr:nvSpPr>
        <xdr:cNvPr id="1081" name="Text Box 77">
          <a:extLst>
            <a:ext uri="{FF2B5EF4-FFF2-40B4-BE49-F238E27FC236}">
              <a16:creationId xmlns:a16="http://schemas.microsoft.com/office/drawing/2014/main" id="{332EEFAA-8D98-F64E-25D9-80D789F3BB8F}"/>
            </a:ext>
          </a:extLst>
        </xdr:cNvPr>
        <xdr:cNvSpPr txBox="1">
          <a:spLocks noChangeArrowheads="1"/>
        </xdr:cNvSpPr>
      </xdr:nvSpPr>
      <xdr:spPr bwMode="auto">
        <a:xfrm>
          <a:off x="11544300" y="95154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36</xdr:row>
      <xdr:rowOff>66675</xdr:rowOff>
    </xdr:to>
    <xdr:sp macro="" textlink="">
      <xdr:nvSpPr>
        <xdr:cNvPr id="1082" name="Text Box 77">
          <a:extLst>
            <a:ext uri="{FF2B5EF4-FFF2-40B4-BE49-F238E27FC236}">
              <a16:creationId xmlns:a16="http://schemas.microsoft.com/office/drawing/2014/main" id="{16CD7DEC-FB39-BC19-DCB6-C29704CD0662}"/>
            </a:ext>
          </a:extLst>
        </xdr:cNvPr>
        <xdr:cNvSpPr txBox="1">
          <a:spLocks noChangeArrowheads="1"/>
        </xdr:cNvSpPr>
      </xdr:nvSpPr>
      <xdr:spPr bwMode="auto">
        <a:xfrm>
          <a:off x="3181350" y="34004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97</xdr:row>
      <xdr:rowOff>3175</xdr:rowOff>
    </xdr:from>
    <xdr:to>
      <xdr:col>14</xdr:col>
      <xdr:colOff>0</xdr:colOff>
      <xdr:row>101</xdr:row>
      <xdr:rowOff>69</xdr:rowOff>
    </xdr:to>
    <xdr:sp macro="" textlink="">
      <xdr:nvSpPr>
        <xdr:cNvPr id="1083" name="Text Box 77">
          <a:extLst>
            <a:ext uri="{FF2B5EF4-FFF2-40B4-BE49-F238E27FC236}">
              <a16:creationId xmlns:a16="http://schemas.microsoft.com/office/drawing/2014/main" id="{4D211B17-CE2D-5655-1C35-B255A6AEFF49}"/>
            </a:ext>
          </a:extLst>
        </xdr:cNvPr>
        <xdr:cNvSpPr txBox="1">
          <a:spLocks noChangeArrowheads="1"/>
        </xdr:cNvSpPr>
      </xdr:nvSpPr>
      <xdr:spPr bwMode="auto">
        <a:xfrm>
          <a:off x="3181350" y="8286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71</xdr:row>
      <xdr:rowOff>0</xdr:rowOff>
    </xdr:from>
    <xdr:to>
      <xdr:col>27</xdr:col>
      <xdr:colOff>0</xdr:colOff>
      <xdr:row>74</xdr:row>
      <xdr:rowOff>66675</xdr:rowOff>
    </xdr:to>
    <xdr:sp macro="" textlink="">
      <xdr:nvSpPr>
        <xdr:cNvPr id="1084" name="Text Box 77">
          <a:extLst>
            <a:ext uri="{FF2B5EF4-FFF2-40B4-BE49-F238E27FC236}">
              <a16:creationId xmlns:a16="http://schemas.microsoft.com/office/drawing/2014/main" id="{95CDF88D-A0ED-D271-288E-7015CB8A0B87}"/>
            </a:ext>
          </a:extLst>
        </xdr:cNvPr>
        <xdr:cNvSpPr txBox="1">
          <a:spLocks noChangeArrowheads="1"/>
        </xdr:cNvSpPr>
      </xdr:nvSpPr>
      <xdr:spPr bwMode="auto">
        <a:xfrm>
          <a:off x="5781675" y="62960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79</xdr:row>
      <xdr:rowOff>3175</xdr:rowOff>
    </xdr:from>
    <xdr:to>
      <xdr:col>27</xdr:col>
      <xdr:colOff>0</xdr:colOff>
      <xdr:row>83</xdr:row>
      <xdr:rowOff>69</xdr:rowOff>
    </xdr:to>
    <xdr:sp macro="" textlink="">
      <xdr:nvSpPr>
        <xdr:cNvPr id="1085" name="Text Box 77">
          <a:extLst>
            <a:ext uri="{FF2B5EF4-FFF2-40B4-BE49-F238E27FC236}">
              <a16:creationId xmlns:a16="http://schemas.microsoft.com/office/drawing/2014/main" id="{D0E1A6A1-59BD-C67F-9706-4312B4280782}"/>
            </a:ext>
          </a:extLst>
        </xdr:cNvPr>
        <xdr:cNvSpPr txBox="1">
          <a:spLocks noChangeArrowheads="1"/>
        </xdr:cNvSpPr>
      </xdr:nvSpPr>
      <xdr:spPr bwMode="auto">
        <a:xfrm>
          <a:off x="5781675" y="69151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87</xdr:row>
      <xdr:rowOff>3175</xdr:rowOff>
    </xdr:from>
    <xdr:to>
      <xdr:col>27</xdr:col>
      <xdr:colOff>0</xdr:colOff>
      <xdr:row>91</xdr:row>
      <xdr:rowOff>69</xdr:rowOff>
    </xdr:to>
    <xdr:sp macro="" textlink="">
      <xdr:nvSpPr>
        <xdr:cNvPr id="1086" name="Text Box 77">
          <a:extLst>
            <a:ext uri="{FF2B5EF4-FFF2-40B4-BE49-F238E27FC236}">
              <a16:creationId xmlns:a16="http://schemas.microsoft.com/office/drawing/2014/main" id="{93194699-A808-5BA0-3909-0A010C32A51B}"/>
            </a:ext>
          </a:extLst>
        </xdr:cNvPr>
        <xdr:cNvSpPr txBox="1">
          <a:spLocks noChangeArrowheads="1"/>
        </xdr:cNvSpPr>
      </xdr:nvSpPr>
      <xdr:spPr bwMode="auto">
        <a:xfrm>
          <a:off x="5781675" y="7524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95</xdr:row>
      <xdr:rowOff>3175</xdr:rowOff>
    </xdr:from>
    <xdr:to>
      <xdr:col>27</xdr:col>
      <xdr:colOff>0</xdr:colOff>
      <xdr:row>99</xdr:row>
      <xdr:rowOff>69</xdr:rowOff>
    </xdr:to>
    <xdr:sp macro="" textlink="">
      <xdr:nvSpPr>
        <xdr:cNvPr id="1087" name="Text Box 77">
          <a:extLst>
            <a:ext uri="{FF2B5EF4-FFF2-40B4-BE49-F238E27FC236}">
              <a16:creationId xmlns:a16="http://schemas.microsoft.com/office/drawing/2014/main" id="{9CA18FD7-3CDE-041B-FD7B-5A1C0CA2D525}"/>
            </a:ext>
          </a:extLst>
        </xdr:cNvPr>
        <xdr:cNvSpPr txBox="1">
          <a:spLocks noChangeArrowheads="1"/>
        </xdr:cNvSpPr>
      </xdr:nvSpPr>
      <xdr:spPr bwMode="auto">
        <a:xfrm>
          <a:off x="5781675" y="81343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91</xdr:row>
      <xdr:rowOff>0</xdr:rowOff>
    </xdr:from>
    <xdr:to>
      <xdr:col>26</xdr:col>
      <xdr:colOff>0</xdr:colOff>
      <xdr:row>94</xdr:row>
      <xdr:rowOff>66675</xdr:rowOff>
    </xdr:to>
    <xdr:sp macro="" textlink="">
      <xdr:nvSpPr>
        <xdr:cNvPr id="1088" name="Text Box 77">
          <a:extLst>
            <a:ext uri="{FF2B5EF4-FFF2-40B4-BE49-F238E27FC236}">
              <a16:creationId xmlns:a16="http://schemas.microsoft.com/office/drawing/2014/main" id="{53C1131C-1347-87FB-579E-0D70E145C1F2}"/>
            </a:ext>
          </a:extLst>
        </xdr:cNvPr>
        <xdr:cNvSpPr txBox="1">
          <a:spLocks noChangeArrowheads="1"/>
        </xdr:cNvSpPr>
      </xdr:nvSpPr>
      <xdr:spPr bwMode="auto">
        <a:xfrm>
          <a:off x="5581650" y="78200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75</xdr:row>
      <xdr:rowOff>3175</xdr:rowOff>
    </xdr:from>
    <xdr:to>
      <xdr:col>26</xdr:col>
      <xdr:colOff>0</xdr:colOff>
      <xdr:row>79</xdr:row>
      <xdr:rowOff>69</xdr:rowOff>
    </xdr:to>
    <xdr:sp macro="" textlink="">
      <xdr:nvSpPr>
        <xdr:cNvPr id="1089" name="Text Box 77">
          <a:extLst>
            <a:ext uri="{FF2B5EF4-FFF2-40B4-BE49-F238E27FC236}">
              <a16:creationId xmlns:a16="http://schemas.microsoft.com/office/drawing/2014/main" id="{1D68FF47-06AA-818A-4772-66C0B906CE88}"/>
            </a:ext>
          </a:extLst>
        </xdr:cNvPr>
        <xdr:cNvSpPr txBox="1">
          <a:spLocks noChangeArrowheads="1"/>
        </xdr:cNvSpPr>
      </xdr:nvSpPr>
      <xdr:spPr bwMode="auto">
        <a:xfrm>
          <a:off x="5581650" y="66103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83</xdr:row>
      <xdr:rowOff>3175</xdr:rowOff>
    </xdr:from>
    <xdr:to>
      <xdr:col>25</xdr:col>
      <xdr:colOff>0</xdr:colOff>
      <xdr:row>87</xdr:row>
      <xdr:rowOff>69</xdr:rowOff>
    </xdr:to>
    <xdr:sp macro="" textlink="">
      <xdr:nvSpPr>
        <xdr:cNvPr id="1090" name="Text Box 77">
          <a:extLst>
            <a:ext uri="{FF2B5EF4-FFF2-40B4-BE49-F238E27FC236}">
              <a16:creationId xmlns:a16="http://schemas.microsoft.com/office/drawing/2014/main" id="{6E56C0EC-DC86-0353-B30E-7AA62A2C8EC2}"/>
            </a:ext>
          </a:extLst>
        </xdr:cNvPr>
        <xdr:cNvSpPr txBox="1">
          <a:spLocks noChangeArrowheads="1"/>
        </xdr:cNvSpPr>
      </xdr:nvSpPr>
      <xdr:spPr bwMode="auto">
        <a:xfrm>
          <a:off x="5381625" y="72199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103</xdr:row>
      <xdr:rowOff>3175</xdr:rowOff>
    </xdr:from>
    <xdr:to>
      <xdr:col>27</xdr:col>
      <xdr:colOff>0</xdr:colOff>
      <xdr:row>107</xdr:row>
      <xdr:rowOff>69</xdr:rowOff>
    </xdr:to>
    <xdr:sp macro="" textlink="">
      <xdr:nvSpPr>
        <xdr:cNvPr id="1091" name="Text Box 77">
          <a:extLst>
            <a:ext uri="{FF2B5EF4-FFF2-40B4-BE49-F238E27FC236}">
              <a16:creationId xmlns:a16="http://schemas.microsoft.com/office/drawing/2014/main" id="{1EAE2035-8606-0091-FE92-DED94363D638}"/>
            </a:ext>
          </a:extLst>
        </xdr:cNvPr>
        <xdr:cNvSpPr txBox="1">
          <a:spLocks noChangeArrowheads="1"/>
        </xdr:cNvSpPr>
      </xdr:nvSpPr>
      <xdr:spPr bwMode="auto">
        <a:xfrm>
          <a:off x="5781675" y="87439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111</xdr:row>
      <xdr:rowOff>0</xdr:rowOff>
    </xdr:from>
    <xdr:to>
      <xdr:col>27</xdr:col>
      <xdr:colOff>0</xdr:colOff>
      <xdr:row>114</xdr:row>
      <xdr:rowOff>66675</xdr:rowOff>
    </xdr:to>
    <xdr:sp macro="" textlink="">
      <xdr:nvSpPr>
        <xdr:cNvPr id="1092" name="Text Box 77">
          <a:extLst>
            <a:ext uri="{FF2B5EF4-FFF2-40B4-BE49-F238E27FC236}">
              <a16:creationId xmlns:a16="http://schemas.microsoft.com/office/drawing/2014/main" id="{20CA1A90-C65F-A637-4069-C905DC63E469}"/>
            </a:ext>
          </a:extLst>
        </xdr:cNvPr>
        <xdr:cNvSpPr txBox="1">
          <a:spLocks noChangeArrowheads="1"/>
        </xdr:cNvSpPr>
      </xdr:nvSpPr>
      <xdr:spPr bwMode="auto">
        <a:xfrm>
          <a:off x="5781675" y="93440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119</xdr:row>
      <xdr:rowOff>0</xdr:rowOff>
    </xdr:from>
    <xdr:to>
      <xdr:col>27</xdr:col>
      <xdr:colOff>0</xdr:colOff>
      <xdr:row>122</xdr:row>
      <xdr:rowOff>66675</xdr:rowOff>
    </xdr:to>
    <xdr:sp macro="" textlink="">
      <xdr:nvSpPr>
        <xdr:cNvPr id="1093" name="Text Box 77">
          <a:extLst>
            <a:ext uri="{FF2B5EF4-FFF2-40B4-BE49-F238E27FC236}">
              <a16:creationId xmlns:a16="http://schemas.microsoft.com/office/drawing/2014/main" id="{813AA5DD-B688-AC43-3787-35340E08EFF7}"/>
            </a:ext>
          </a:extLst>
        </xdr:cNvPr>
        <xdr:cNvSpPr txBox="1">
          <a:spLocks noChangeArrowheads="1"/>
        </xdr:cNvSpPr>
      </xdr:nvSpPr>
      <xdr:spPr bwMode="auto">
        <a:xfrm>
          <a:off x="5781675" y="99536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127</xdr:row>
      <xdr:rowOff>0</xdr:rowOff>
    </xdr:from>
    <xdr:to>
      <xdr:col>27</xdr:col>
      <xdr:colOff>0</xdr:colOff>
      <xdr:row>130</xdr:row>
      <xdr:rowOff>66675</xdr:rowOff>
    </xdr:to>
    <xdr:sp macro="" textlink="">
      <xdr:nvSpPr>
        <xdr:cNvPr id="1094" name="Text Box 77">
          <a:extLst>
            <a:ext uri="{FF2B5EF4-FFF2-40B4-BE49-F238E27FC236}">
              <a16:creationId xmlns:a16="http://schemas.microsoft.com/office/drawing/2014/main" id="{E47C5C7C-8EE3-F2C2-0FAA-EC7638B42F69}"/>
            </a:ext>
          </a:extLst>
        </xdr:cNvPr>
        <xdr:cNvSpPr txBox="1">
          <a:spLocks noChangeArrowheads="1"/>
        </xdr:cNvSpPr>
      </xdr:nvSpPr>
      <xdr:spPr bwMode="auto">
        <a:xfrm>
          <a:off x="5781675" y="105632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122</xdr:row>
      <xdr:rowOff>66675</xdr:rowOff>
    </xdr:from>
    <xdr:to>
      <xdr:col>26</xdr:col>
      <xdr:colOff>0</xdr:colOff>
      <xdr:row>126</xdr:row>
      <xdr:rowOff>57150</xdr:rowOff>
    </xdr:to>
    <xdr:sp macro="" textlink="">
      <xdr:nvSpPr>
        <xdr:cNvPr id="1095" name="Text Box 77">
          <a:extLst>
            <a:ext uri="{FF2B5EF4-FFF2-40B4-BE49-F238E27FC236}">
              <a16:creationId xmlns:a16="http://schemas.microsoft.com/office/drawing/2014/main" id="{5AAAB3F4-972A-B065-8B1D-3717B5D5EE47}"/>
            </a:ext>
          </a:extLst>
        </xdr:cNvPr>
        <xdr:cNvSpPr txBox="1">
          <a:spLocks noChangeArrowheads="1"/>
        </xdr:cNvSpPr>
      </xdr:nvSpPr>
      <xdr:spPr bwMode="auto">
        <a:xfrm>
          <a:off x="5581650" y="102489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107</xdr:row>
      <xdr:rowOff>0</xdr:rowOff>
    </xdr:from>
    <xdr:to>
      <xdr:col>26</xdr:col>
      <xdr:colOff>0</xdr:colOff>
      <xdr:row>110</xdr:row>
      <xdr:rowOff>66675</xdr:rowOff>
    </xdr:to>
    <xdr:sp macro="" textlink="">
      <xdr:nvSpPr>
        <xdr:cNvPr id="1096" name="Text Box 77">
          <a:extLst>
            <a:ext uri="{FF2B5EF4-FFF2-40B4-BE49-F238E27FC236}">
              <a16:creationId xmlns:a16="http://schemas.microsoft.com/office/drawing/2014/main" id="{F75E0C87-6416-DD6F-C1D9-BBED46E40D66}"/>
            </a:ext>
          </a:extLst>
        </xdr:cNvPr>
        <xdr:cNvSpPr txBox="1">
          <a:spLocks noChangeArrowheads="1"/>
        </xdr:cNvSpPr>
      </xdr:nvSpPr>
      <xdr:spPr bwMode="auto">
        <a:xfrm>
          <a:off x="5581650" y="90392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115</xdr:row>
      <xdr:rowOff>0</xdr:rowOff>
    </xdr:from>
    <xdr:to>
      <xdr:col>25</xdr:col>
      <xdr:colOff>0</xdr:colOff>
      <xdr:row>118</xdr:row>
      <xdr:rowOff>66675</xdr:rowOff>
    </xdr:to>
    <xdr:sp macro="" textlink="">
      <xdr:nvSpPr>
        <xdr:cNvPr id="1097" name="Text Box 77">
          <a:extLst>
            <a:ext uri="{FF2B5EF4-FFF2-40B4-BE49-F238E27FC236}">
              <a16:creationId xmlns:a16="http://schemas.microsoft.com/office/drawing/2014/main" id="{0714782A-6675-8DB3-B7B3-C148205C1CB5}"/>
            </a:ext>
          </a:extLst>
        </xdr:cNvPr>
        <xdr:cNvSpPr txBox="1">
          <a:spLocks noChangeArrowheads="1"/>
        </xdr:cNvSpPr>
      </xdr:nvSpPr>
      <xdr:spPr bwMode="auto">
        <a:xfrm>
          <a:off x="5381625" y="96488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103</xdr:row>
      <xdr:rowOff>19050</xdr:rowOff>
    </xdr:from>
    <xdr:to>
      <xdr:col>64</xdr:col>
      <xdr:colOff>0</xdr:colOff>
      <xdr:row>107</xdr:row>
      <xdr:rowOff>3243</xdr:rowOff>
    </xdr:to>
    <xdr:sp macro="" textlink="">
      <xdr:nvSpPr>
        <xdr:cNvPr id="1098" name="Text Box 77">
          <a:extLst>
            <a:ext uri="{FF2B5EF4-FFF2-40B4-BE49-F238E27FC236}">
              <a16:creationId xmlns:a16="http://schemas.microsoft.com/office/drawing/2014/main" id="{624E079E-0962-4054-E601-FE5EE43BE611}"/>
            </a:ext>
          </a:extLst>
        </xdr:cNvPr>
        <xdr:cNvSpPr txBox="1">
          <a:spLocks noChangeArrowheads="1"/>
        </xdr:cNvSpPr>
      </xdr:nvSpPr>
      <xdr:spPr bwMode="auto">
        <a:xfrm>
          <a:off x="14344650" y="87534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111</xdr:row>
      <xdr:rowOff>3175</xdr:rowOff>
    </xdr:from>
    <xdr:to>
      <xdr:col>64</xdr:col>
      <xdr:colOff>0</xdr:colOff>
      <xdr:row>115</xdr:row>
      <xdr:rowOff>69</xdr:rowOff>
    </xdr:to>
    <xdr:sp macro="" textlink="">
      <xdr:nvSpPr>
        <xdr:cNvPr id="1099" name="Text Box 77">
          <a:extLst>
            <a:ext uri="{FF2B5EF4-FFF2-40B4-BE49-F238E27FC236}">
              <a16:creationId xmlns:a16="http://schemas.microsoft.com/office/drawing/2014/main" id="{F608E417-B1FE-EFED-A4BF-3361C7106695}"/>
            </a:ext>
          </a:extLst>
        </xdr:cNvPr>
        <xdr:cNvSpPr txBox="1">
          <a:spLocks noChangeArrowheads="1"/>
        </xdr:cNvSpPr>
      </xdr:nvSpPr>
      <xdr:spPr bwMode="auto">
        <a:xfrm>
          <a:off x="14344650" y="93535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119</xdr:row>
      <xdr:rowOff>3175</xdr:rowOff>
    </xdr:from>
    <xdr:to>
      <xdr:col>64</xdr:col>
      <xdr:colOff>0</xdr:colOff>
      <xdr:row>123</xdr:row>
      <xdr:rowOff>69</xdr:rowOff>
    </xdr:to>
    <xdr:sp macro="" textlink="">
      <xdr:nvSpPr>
        <xdr:cNvPr id="1100" name="Text Box 77">
          <a:extLst>
            <a:ext uri="{FF2B5EF4-FFF2-40B4-BE49-F238E27FC236}">
              <a16:creationId xmlns:a16="http://schemas.microsoft.com/office/drawing/2014/main" id="{850E111B-AE78-485A-BE0B-4B1CA87E55F3}"/>
            </a:ext>
          </a:extLst>
        </xdr:cNvPr>
        <xdr:cNvSpPr txBox="1">
          <a:spLocks noChangeArrowheads="1"/>
        </xdr:cNvSpPr>
      </xdr:nvSpPr>
      <xdr:spPr bwMode="auto">
        <a:xfrm>
          <a:off x="14344650" y="99631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127</xdr:row>
      <xdr:rowOff>3175</xdr:rowOff>
    </xdr:from>
    <xdr:to>
      <xdr:col>64</xdr:col>
      <xdr:colOff>0</xdr:colOff>
      <xdr:row>131</xdr:row>
      <xdr:rowOff>69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1D0C4FAE-11C0-F39F-13FB-FA70EEB9DCBE}"/>
            </a:ext>
          </a:extLst>
        </xdr:cNvPr>
        <xdr:cNvSpPr txBox="1">
          <a:spLocks noChangeArrowheads="1"/>
        </xdr:cNvSpPr>
      </xdr:nvSpPr>
      <xdr:spPr bwMode="auto">
        <a:xfrm>
          <a:off x="14344650" y="10572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123</xdr:row>
      <xdr:rowOff>0</xdr:rowOff>
    </xdr:from>
    <xdr:to>
      <xdr:col>63</xdr:col>
      <xdr:colOff>0</xdr:colOff>
      <xdr:row>126</xdr:row>
      <xdr:rowOff>66675</xdr:rowOff>
    </xdr:to>
    <xdr:sp macro="" textlink="">
      <xdr:nvSpPr>
        <xdr:cNvPr id="1102" name="Text Box 77">
          <a:extLst>
            <a:ext uri="{FF2B5EF4-FFF2-40B4-BE49-F238E27FC236}">
              <a16:creationId xmlns:a16="http://schemas.microsoft.com/office/drawing/2014/main" id="{3777F5C5-3403-4880-6ED4-0D72C3CBBE18}"/>
            </a:ext>
          </a:extLst>
        </xdr:cNvPr>
        <xdr:cNvSpPr txBox="1">
          <a:spLocks noChangeArrowheads="1"/>
        </xdr:cNvSpPr>
      </xdr:nvSpPr>
      <xdr:spPr bwMode="auto">
        <a:xfrm>
          <a:off x="14144625" y="102584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107</xdr:row>
      <xdr:rowOff>3175</xdr:rowOff>
    </xdr:from>
    <xdr:to>
      <xdr:col>63</xdr:col>
      <xdr:colOff>0</xdr:colOff>
      <xdr:row>111</xdr:row>
      <xdr:rowOff>69</xdr:rowOff>
    </xdr:to>
    <xdr:sp macro="" textlink="">
      <xdr:nvSpPr>
        <xdr:cNvPr id="1103" name="Text Box 77">
          <a:extLst>
            <a:ext uri="{FF2B5EF4-FFF2-40B4-BE49-F238E27FC236}">
              <a16:creationId xmlns:a16="http://schemas.microsoft.com/office/drawing/2014/main" id="{5F7FF01A-FB7A-E146-81D4-5980F4866CBC}"/>
            </a:ext>
          </a:extLst>
        </xdr:cNvPr>
        <xdr:cNvSpPr txBox="1">
          <a:spLocks noChangeArrowheads="1"/>
        </xdr:cNvSpPr>
      </xdr:nvSpPr>
      <xdr:spPr bwMode="auto">
        <a:xfrm>
          <a:off x="14144625" y="9048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115</xdr:row>
      <xdr:rowOff>3175</xdr:rowOff>
    </xdr:from>
    <xdr:to>
      <xdr:col>62</xdr:col>
      <xdr:colOff>0</xdr:colOff>
      <xdr:row>119</xdr:row>
      <xdr:rowOff>69</xdr:rowOff>
    </xdr:to>
    <xdr:sp macro="" textlink="">
      <xdr:nvSpPr>
        <xdr:cNvPr id="1104" name="Text Box 77">
          <a:extLst>
            <a:ext uri="{FF2B5EF4-FFF2-40B4-BE49-F238E27FC236}">
              <a16:creationId xmlns:a16="http://schemas.microsoft.com/office/drawing/2014/main" id="{376B2627-0C8B-1847-A237-21CB678B5CBF}"/>
            </a:ext>
          </a:extLst>
        </xdr:cNvPr>
        <xdr:cNvSpPr txBox="1">
          <a:spLocks noChangeArrowheads="1"/>
        </xdr:cNvSpPr>
      </xdr:nvSpPr>
      <xdr:spPr bwMode="auto">
        <a:xfrm>
          <a:off x="13944600" y="96583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72</xdr:row>
      <xdr:rowOff>19050</xdr:rowOff>
    </xdr:from>
    <xdr:to>
      <xdr:col>64</xdr:col>
      <xdr:colOff>0</xdr:colOff>
      <xdr:row>76</xdr:row>
      <xdr:rowOff>3243</xdr:rowOff>
    </xdr:to>
    <xdr:sp macro="" textlink="">
      <xdr:nvSpPr>
        <xdr:cNvPr id="1105" name="Text Box 77">
          <a:extLst>
            <a:ext uri="{FF2B5EF4-FFF2-40B4-BE49-F238E27FC236}">
              <a16:creationId xmlns:a16="http://schemas.microsoft.com/office/drawing/2014/main" id="{857E3E35-3B59-94E9-8C11-38E41B8D0B63}"/>
            </a:ext>
          </a:extLst>
        </xdr:cNvPr>
        <xdr:cNvSpPr txBox="1">
          <a:spLocks noChangeArrowheads="1"/>
        </xdr:cNvSpPr>
      </xdr:nvSpPr>
      <xdr:spPr bwMode="auto">
        <a:xfrm>
          <a:off x="14344650" y="63912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80</xdr:row>
      <xdr:rowOff>3175</xdr:rowOff>
    </xdr:from>
    <xdr:to>
      <xdr:col>64</xdr:col>
      <xdr:colOff>0</xdr:colOff>
      <xdr:row>84</xdr:row>
      <xdr:rowOff>69</xdr:rowOff>
    </xdr:to>
    <xdr:sp macro="" textlink="">
      <xdr:nvSpPr>
        <xdr:cNvPr id="1106" name="Text Box 77">
          <a:extLst>
            <a:ext uri="{FF2B5EF4-FFF2-40B4-BE49-F238E27FC236}">
              <a16:creationId xmlns:a16="http://schemas.microsoft.com/office/drawing/2014/main" id="{53317822-7681-EFD2-A93D-57C4CD3AFBAD}"/>
            </a:ext>
          </a:extLst>
        </xdr:cNvPr>
        <xdr:cNvSpPr txBox="1">
          <a:spLocks noChangeArrowheads="1"/>
        </xdr:cNvSpPr>
      </xdr:nvSpPr>
      <xdr:spPr bwMode="auto">
        <a:xfrm>
          <a:off x="14344650" y="69913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88</xdr:row>
      <xdr:rowOff>3175</xdr:rowOff>
    </xdr:from>
    <xdr:to>
      <xdr:col>64</xdr:col>
      <xdr:colOff>0</xdr:colOff>
      <xdr:row>92</xdr:row>
      <xdr:rowOff>69</xdr:rowOff>
    </xdr:to>
    <xdr:sp macro="" textlink="">
      <xdr:nvSpPr>
        <xdr:cNvPr id="1107" name="Text Box 77">
          <a:extLst>
            <a:ext uri="{FF2B5EF4-FFF2-40B4-BE49-F238E27FC236}">
              <a16:creationId xmlns:a16="http://schemas.microsoft.com/office/drawing/2014/main" id="{238041D2-F82C-234A-D7A4-B4588CF00A38}"/>
            </a:ext>
          </a:extLst>
        </xdr:cNvPr>
        <xdr:cNvSpPr txBox="1">
          <a:spLocks noChangeArrowheads="1"/>
        </xdr:cNvSpPr>
      </xdr:nvSpPr>
      <xdr:spPr bwMode="auto">
        <a:xfrm>
          <a:off x="14344650" y="76009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96</xdr:row>
      <xdr:rowOff>3175</xdr:rowOff>
    </xdr:from>
    <xdr:to>
      <xdr:col>64</xdr:col>
      <xdr:colOff>0</xdr:colOff>
      <xdr:row>100</xdr:row>
      <xdr:rowOff>69</xdr:rowOff>
    </xdr:to>
    <xdr:sp macro="" textlink="">
      <xdr:nvSpPr>
        <xdr:cNvPr id="1108" name="Text Box 77">
          <a:extLst>
            <a:ext uri="{FF2B5EF4-FFF2-40B4-BE49-F238E27FC236}">
              <a16:creationId xmlns:a16="http://schemas.microsoft.com/office/drawing/2014/main" id="{626D1FCD-104D-C026-CB47-11F583E8F766}"/>
            </a:ext>
          </a:extLst>
        </xdr:cNvPr>
        <xdr:cNvSpPr txBox="1">
          <a:spLocks noChangeArrowheads="1"/>
        </xdr:cNvSpPr>
      </xdr:nvSpPr>
      <xdr:spPr bwMode="auto">
        <a:xfrm>
          <a:off x="14344650" y="82105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92</xdr:row>
      <xdr:rowOff>0</xdr:rowOff>
    </xdr:from>
    <xdr:to>
      <xdr:col>63</xdr:col>
      <xdr:colOff>0</xdr:colOff>
      <xdr:row>95</xdr:row>
      <xdr:rowOff>66675</xdr:rowOff>
    </xdr:to>
    <xdr:sp macro="" textlink="">
      <xdr:nvSpPr>
        <xdr:cNvPr id="1109" name="Text Box 77">
          <a:extLst>
            <a:ext uri="{FF2B5EF4-FFF2-40B4-BE49-F238E27FC236}">
              <a16:creationId xmlns:a16="http://schemas.microsoft.com/office/drawing/2014/main" id="{02877E92-CAEA-FA9D-1B0D-3026B9894E81}"/>
            </a:ext>
          </a:extLst>
        </xdr:cNvPr>
        <xdr:cNvSpPr txBox="1">
          <a:spLocks noChangeArrowheads="1"/>
        </xdr:cNvSpPr>
      </xdr:nvSpPr>
      <xdr:spPr bwMode="auto">
        <a:xfrm>
          <a:off x="14144625" y="78962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76</xdr:row>
      <xdr:rowOff>3175</xdr:rowOff>
    </xdr:from>
    <xdr:to>
      <xdr:col>63</xdr:col>
      <xdr:colOff>0</xdr:colOff>
      <xdr:row>80</xdr:row>
      <xdr:rowOff>69</xdr:rowOff>
    </xdr:to>
    <xdr:sp macro="" textlink="">
      <xdr:nvSpPr>
        <xdr:cNvPr id="1110" name="Text Box 77">
          <a:extLst>
            <a:ext uri="{FF2B5EF4-FFF2-40B4-BE49-F238E27FC236}">
              <a16:creationId xmlns:a16="http://schemas.microsoft.com/office/drawing/2014/main" id="{1BEAC09F-2BCF-0E23-F717-5FDC4B521CC4}"/>
            </a:ext>
          </a:extLst>
        </xdr:cNvPr>
        <xdr:cNvSpPr txBox="1">
          <a:spLocks noChangeArrowheads="1"/>
        </xdr:cNvSpPr>
      </xdr:nvSpPr>
      <xdr:spPr bwMode="auto">
        <a:xfrm>
          <a:off x="14144625" y="66865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84</xdr:row>
      <xdr:rowOff>3175</xdr:rowOff>
    </xdr:from>
    <xdr:to>
      <xdr:col>62</xdr:col>
      <xdr:colOff>0</xdr:colOff>
      <xdr:row>88</xdr:row>
      <xdr:rowOff>69</xdr:rowOff>
    </xdr:to>
    <xdr:sp macro="" textlink="">
      <xdr:nvSpPr>
        <xdr:cNvPr id="1111" name="Text Box 77">
          <a:extLst>
            <a:ext uri="{FF2B5EF4-FFF2-40B4-BE49-F238E27FC236}">
              <a16:creationId xmlns:a16="http://schemas.microsoft.com/office/drawing/2014/main" id="{61CE78DD-DE63-18D8-0495-AEE4A3222629}"/>
            </a:ext>
          </a:extLst>
        </xdr:cNvPr>
        <xdr:cNvSpPr txBox="1">
          <a:spLocks noChangeArrowheads="1"/>
        </xdr:cNvSpPr>
      </xdr:nvSpPr>
      <xdr:spPr bwMode="auto">
        <a:xfrm>
          <a:off x="13944600" y="72961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39</xdr:row>
      <xdr:rowOff>19050</xdr:rowOff>
    </xdr:from>
    <xdr:to>
      <xdr:col>64</xdr:col>
      <xdr:colOff>0</xdr:colOff>
      <xdr:row>43</xdr:row>
      <xdr:rowOff>3243</xdr:rowOff>
    </xdr:to>
    <xdr:sp macro="" textlink="">
      <xdr:nvSpPr>
        <xdr:cNvPr id="1112" name="Text Box 77">
          <a:extLst>
            <a:ext uri="{FF2B5EF4-FFF2-40B4-BE49-F238E27FC236}">
              <a16:creationId xmlns:a16="http://schemas.microsoft.com/office/drawing/2014/main" id="{8DC3E226-E49E-7C64-3B69-B8ABA3A7B15F}"/>
            </a:ext>
          </a:extLst>
        </xdr:cNvPr>
        <xdr:cNvSpPr txBox="1">
          <a:spLocks noChangeArrowheads="1"/>
        </xdr:cNvSpPr>
      </xdr:nvSpPr>
      <xdr:spPr bwMode="auto">
        <a:xfrm>
          <a:off x="14344650" y="387667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47</xdr:row>
      <xdr:rowOff>3175</xdr:rowOff>
    </xdr:from>
    <xdr:to>
      <xdr:col>64</xdr:col>
      <xdr:colOff>0</xdr:colOff>
      <xdr:row>51</xdr:row>
      <xdr:rowOff>69</xdr:rowOff>
    </xdr:to>
    <xdr:sp macro="" textlink="">
      <xdr:nvSpPr>
        <xdr:cNvPr id="1113" name="Text Box 77">
          <a:extLst>
            <a:ext uri="{FF2B5EF4-FFF2-40B4-BE49-F238E27FC236}">
              <a16:creationId xmlns:a16="http://schemas.microsoft.com/office/drawing/2014/main" id="{4D84889B-A225-4986-DA88-07D6F81C13C3}"/>
            </a:ext>
          </a:extLst>
        </xdr:cNvPr>
        <xdr:cNvSpPr txBox="1">
          <a:spLocks noChangeArrowheads="1"/>
        </xdr:cNvSpPr>
      </xdr:nvSpPr>
      <xdr:spPr bwMode="auto">
        <a:xfrm>
          <a:off x="14344650" y="4476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55</xdr:row>
      <xdr:rowOff>3175</xdr:rowOff>
    </xdr:from>
    <xdr:to>
      <xdr:col>64</xdr:col>
      <xdr:colOff>0</xdr:colOff>
      <xdr:row>59</xdr:row>
      <xdr:rowOff>69</xdr:rowOff>
    </xdr:to>
    <xdr:sp macro="" textlink="">
      <xdr:nvSpPr>
        <xdr:cNvPr id="1114" name="Text Box 77">
          <a:extLst>
            <a:ext uri="{FF2B5EF4-FFF2-40B4-BE49-F238E27FC236}">
              <a16:creationId xmlns:a16="http://schemas.microsoft.com/office/drawing/2014/main" id="{A3D3C38A-55F8-66FA-5FAD-A365050F23A2}"/>
            </a:ext>
          </a:extLst>
        </xdr:cNvPr>
        <xdr:cNvSpPr txBox="1">
          <a:spLocks noChangeArrowheads="1"/>
        </xdr:cNvSpPr>
      </xdr:nvSpPr>
      <xdr:spPr bwMode="auto">
        <a:xfrm>
          <a:off x="14344650" y="50863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63</xdr:row>
      <xdr:rowOff>3175</xdr:rowOff>
    </xdr:from>
    <xdr:to>
      <xdr:col>64</xdr:col>
      <xdr:colOff>0</xdr:colOff>
      <xdr:row>67</xdr:row>
      <xdr:rowOff>69</xdr:rowOff>
    </xdr:to>
    <xdr:sp macro="" textlink="">
      <xdr:nvSpPr>
        <xdr:cNvPr id="1115" name="Text Box 77">
          <a:extLst>
            <a:ext uri="{FF2B5EF4-FFF2-40B4-BE49-F238E27FC236}">
              <a16:creationId xmlns:a16="http://schemas.microsoft.com/office/drawing/2014/main" id="{438405D5-7EAD-503A-5057-BCDD8EBB436F}"/>
            </a:ext>
          </a:extLst>
        </xdr:cNvPr>
        <xdr:cNvSpPr txBox="1">
          <a:spLocks noChangeArrowheads="1"/>
        </xdr:cNvSpPr>
      </xdr:nvSpPr>
      <xdr:spPr bwMode="auto">
        <a:xfrm>
          <a:off x="14344650" y="56959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59</xdr:row>
      <xdr:rowOff>0</xdr:rowOff>
    </xdr:from>
    <xdr:to>
      <xdr:col>63</xdr:col>
      <xdr:colOff>0</xdr:colOff>
      <xdr:row>62</xdr:row>
      <xdr:rowOff>66675</xdr:rowOff>
    </xdr:to>
    <xdr:sp macro="" textlink="">
      <xdr:nvSpPr>
        <xdr:cNvPr id="1116" name="Text Box 77">
          <a:extLst>
            <a:ext uri="{FF2B5EF4-FFF2-40B4-BE49-F238E27FC236}">
              <a16:creationId xmlns:a16="http://schemas.microsoft.com/office/drawing/2014/main" id="{8393DDAA-D903-C72B-A54D-6D830C1B5772}"/>
            </a:ext>
          </a:extLst>
        </xdr:cNvPr>
        <xdr:cNvSpPr txBox="1">
          <a:spLocks noChangeArrowheads="1"/>
        </xdr:cNvSpPr>
      </xdr:nvSpPr>
      <xdr:spPr bwMode="auto">
        <a:xfrm>
          <a:off x="14144625" y="53816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43</xdr:row>
      <xdr:rowOff>3175</xdr:rowOff>
    </xdr:from>
    <xdr:to>
      <xdr:col>63</xdr:col>
      <xdr:colOff>0</xdr:colOff>
      <xdr:row>47</xdr:row>
      <xdr:rowOff>69</xdr:rowOff>
    </xdr:to>
    <xdr:sp macro="" textlink="">
      <xdr:nvSpPr>
        <xdr:cNvPr id="1117" name="Text Box 77">
          <a:extLst>
            <a:ext uri="{FF2B5EF4-FFF2-40B4-BE49-F238E27FC236}">
              <a16:creationId xmlns:a16="http://schemas.microsoft.com/office/drawing/2014/main" id="{66087C01-279E-1E18-9FCC-47BC257B5B04}"/>
            </a:ext>
          </a:extLst>
        </xdr:cNvPr>
        <xdr:cNvSpPr txBox="1">
          <a:spLocks noChangeArrowheads="1"/>
        </xdr:cNvSpPr>
      </xdr:nvSpPr>
      <xdr:spPr bwMode="auto">
        <a:xfrm>
          <a:off x="14144625" y="41719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51</xdr:row>
      <xdr:rowOff>3175</xdr:rowOff>
    </xdr:from>
    <xdr:to>
      <xdr:col>62</xdr:col>
      <xdr:colOff>0</xdr:colOff>
      <xdr:row>55</xdr:row>
      <xdr:rowOff>69</xdr:rowOff>
    </xdr:to>
    <xdr:sp macro="" textlink="">
      <xdr:nvSpPr>
        <xdr:cNvPr id="1118" name="Text Box 77">
          <a:extLst>
            <a:ext uri="{FF2B5EF4-FFF2-40B4-BE49-F238E27FC236}">
              <a16:creationId xmlns:a16="http://schemas.microsoft.com/office/drawing/2014/main" id="{21CA07B0-EA9E-EE4A-1911-7F8FE8297003}"/>
            </a:ext>
          </a:extLst>
        </xdr:cNvPr>
        <xdr:cNvSpPr txBox="1">
          <a:spLocks noChangeArrowheads="1"/>
        </xdr:cNvSpPr>
      </xdr:nvSpPr>
      <xdr:spPr bwMode="auto">
        <a:xfrm>
          <a:off x="13944600" y="47815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8</xdr:row>
      <xdr:rowOff>0</xdr:rowOff>
    </xdr:from>
    <xdr:to>
      <xdr:col>64</xdr:col>
      <xdr:colOff>0</xdr:colOff>
      <xdr:row>11</xdr:row>
      <xdr:rowOff>66675</xdr:rowOff>
    </xdr:to>
    <xdr:sp macro="" textlink="">
      <xdr:nvSpPr>
        <xdr:cNvPr id="1119" name="Text Box 77">
          <a:extLst>
            <a:ext uri="{FF2B5EF4-FFF2-40B4-BE49-F238E27FC236}">
              <a16:creationId xmlns:a16="http://schemas.microsoft.com/office/drawing/2014/main" id="{F95A7DC9-CC11-D342-E806-8CC01DDC9B31}"/>
            </a:ext>
          </a:extLst>
        </xdr:cNvPr>
        <xdr:cNvSpPr txBox="1">
          <a:spLocks noChangeArrowheads="1"/>
        </xdr:cNvSpPr>
      </xdr:nvSpPr>
      <xdr:spPr bwMode="auto">
        <a:xfrm>
          <a:off x="14344650" y="14954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15</xdr:row>
      <xdr:rowOff>66675</xdr:rowOff>
    </xdr:from>
    <xdr:to>
      <xdr:col>64</xdr:col>
      <xdr:colOff>0</xdr:colOff>
      <xdr:row>19</xdr:row>
      <xdr:rowOff>57150</xdr:rowOff>
    </xdr:to>
    <xdr:sp macro="" textlink="">
      <xdr:nvSpPr>
        <xdr:cNvPr id="1120" name="Text Box 77">
          <a:extLst>
            <a:ext uri="{FF2B5EF4-FFF2-40B4-BE49-F238E27FC236}">
              <a16:creationId xmlns:a16="http://schemas.microsoft.com/office/drawing/2014/main" id="{E6303673-D9A1-C996-1B69-1A2C8D0CEF84}"/>
            </a:ext>
          </a:extLst>
        </xdr:cNvPr>
        <xdr:cNvSpPr txBox="1">
          <a:spLocks noChangeArrowheads="1"/>
        </xdr:cNvSpPr>
      </xdr:nvSpPr>
      <xdr:spPr bwMode="auto">
        <a:xfrm>
          <a:off x="14344650" y="20955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23</xdr:row>
      <xdr:rowOff>66675</xdr:rowOff>
    </xdr:from>
    <xdr:to>
      <xdr:col>64</xdr:col>
      <xdr:colOff>0</xdr:colOff>
      <xdr:row>27</xdr:row>
      <xdr:rowOff>57150</xdr:rowOff>
    </xdr:to>
    <xdr:sp macro="" textlink="">
      <xdr:nvSpPr>
        <xdr:cNvPr id="1121" name="Text Box 77">
          <a:extLst>
            <a:ext uri="{FF2B5EF4-FFF2-40B4-BE49-F238E27FC236}">
              <a16:creationId xmlns:a16="http://schemas.microsoft.com/office/drawing/2014/main" id="{0DE4872E-2B20-49B8-2706-98346CF1618F}"/>
            </a:ext>
          </a:extLst>
        </xdr:cNvPr>
        <xdr:cNvSpPr txBox="1">
          <a:spLocks noChangeArrowheads="1"/>
        </xdr:cNvSpPr>
      </xdr:nvSpPr>
      <xdr:spPr bwMode="auto">
        <a:xfrm>
          <a:off x="14344650" y="27051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31</xdr:row>
      <xdr:rowOff>66675</xdr:rowOff>
    </xdr:from>
    <xdr:to>
      <xdr:col>64</xdr:col>
      <xdr:colOff>0</xdr:colOff>
      <xdr:row>35</xdr:row>
      <xdr:rowOff>57150</xdr:rowOff>
    </xdr:to>
    <xdr:sp macro="" textlink="">
      <xdr:nvSpPr>
        <xdr:cNvPr id="1122" name="Text Box 77">
          <a:extLst>
            <a:ext uri="{FF2B5EF4-FFF2-40B4-BE49-F238E27FC236}">
              <a16:creationId xmlns:a16="http://schemas.microsoft.com/office/drawing/2014/main" id="{201B3ABA-D209-B1A8-B816-AE11AB789E68}"/>
            </a:ext>
          </a:extLst>
        </xdr:cNvPr>
        <xdr:cNvSpPr txBox="1">
          <a:spLocks noChangeArrowheads="1"/>
        </xdr:cNvSpPr>
      </xdr:nvSpPr>
      <xdr:spPr bwMode="auto">
        <a:xfrm>
          <a:off x="14344650" y="33147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27</xdr:row>
      <xdr:rowOff>57150</xdr:rowOff>
    </xdr:from>
    <xdr:to>
      <xdr:col>63</xdr:col>
      <xdr:colOff>0</xdr:colOff>
      <xdr:row>31</xdr:row>
      <xdr:rowOff>57150</xdr:rowOff>
    </xdr:to>
    <xdr:sp macro="" textlink="">
      <xdr:nvSpPr>
        <xdr:cNvPr id="1123" name="Text Box 77">
          <a:extLst>
            <a:ext uri="{FF2B5EF4-FFF2-40B4-BE49-F238E27FC236}">
              <a16:creationId xmlns:a16="http://schemas.microsoft.com/office/drawing/2014/main" id="{64B72065-21C3-FF5C-C188-E85886D30D31}"/>
            </a:ext>
          </a:extLst>
        </xdr:cNvPr>
        <xdr:cNvSpPr txBox="1">
          <a:spLocks noChangeArrowheads="1"/>
        </xdr:cNvSpPr>
      </xdr:nvSpPr>
      <xdr:spPr bwMode="auto">
        <a:xfrm>
          <a:off x="14144625" y="3000375"/>
          <a:ext cx="200025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11</xdr:row>
      <xdr:rowOff>66675</xdr:rowOff>
    </xdr:from>
    <xdr:to>
      <xdr:col>63</xdr:col>
      <xdr:colOff>0</xdr:colOff>
      <xdr:row>15</xdr:row>
      <xdr:rowOff>57150</xdr:rowOff>
    </xdr:to>
    <xdr:sp macro="" textlink="">
      <xdr:nvSpPr>
        <xdr:cNvPr id="1124" name="Text Box 77">
          <a:extLst>
            <a:ext uri="{FF2B5EF4-FFF2-40B4-BE49-F238E27FC236}">
              <a16:creationId xmlns:a16="http://schemas.microsoft.com/office/drawing/2014/main" id="{85930638-52EB-467A-C4CB-C6A9F86BB0DF}"/>
            </a:ext>
          </a:extLst>
        </xdr:cNvPr>
        <xdr:cNvSpPr txBox="1">
          <a:spLocks noChangeArrowheads="1"/>
        </xdr:cNvSpPr>
      </xdr:nvSpPr>
      <xdr:spPr bwMode="auto">
        <a:xfrm>
          <a:off x="14144625" y="17907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19</xdr:row>
      <xdr:rowOff>66675</xdr:rowOff>
    </xdr:from>
    <xdr:to>
      <xdr:col>62</xdr:col>
      <xdr:colOff>0</xdr:colOff>
      <xdr:row>23</xdr:row>
      <xdr:rowOff>57150</xdr:rowOff>
    </xdr:to>
    <xdr:sp macro="" textlink="">
      <xdr:nvSpPr>
        <xdr:cNvPr id="1125" name="Text Box 77">
          <a:extLst>
            <a:ext uri="{FF2B5EF4-FFF2-40B4-BE49-F238E27FC236}">
              <a16:creationId xmlns:a16="http://schemas.microsoft.com/office/drawing/2014/main" id="{0A53DFCF-D274-017A-337B-6175E4AB4E32}"/>
            </a:ext>
          </a:extLst>
        </xdr:cNvPr>
        <xdr:cNvSpPr txBox="1">
          <a:spLocks noChangeArrowheads="1"/>
        </xdr:cNvSpPr>
      </xdr:nvSpPr>
      <xdr:spPr bwMode="auto">
        <a:xfrm>
          <a:off x="13944600" y="24003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</xdr:row>
      <xdr:rowOff>0</xdr:rowOff>
    </xdr:from>
    <xdr:to>
      <xdr:col>27</xdr:col>
      <xdr:colOff>0</xdr:colOff>
      <xdr:row>10</xdr:row>
      <xdr:rowOff>66675</xdr:rowOff>
    </xdr:to>
    <xdr:sp macro="" textlink="">
      <xdr:nvSpPr>
        <xdr:cNvPr id="1126" name="Text Box 77">
          <a:extLst>
            <a:ext uri="{FF2B5EF4-FFF2-40B4-BE49-F238E27FC236}">
              <a16:creationId xmlns:a16="http://schemas.microsoft.com/office/drawing/2014/main" id="{3AE5913C-521A-CBB8-DDBC-70BAFBD224D6}"/>
            </a:ext>
          </a:extLst>
        </xdr:cNvPr>
        <xdr:cNvSpPr txBox="1">
          <a:spLocks noChangeArrowheads="1"/>
        </xdr:cNvSpPr>
      </xdr:nvSpPr>
      <xdr:spPr bwMode="auto">
        <a:xfrm>
          <a:off x="5781675" y="14192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66675</xdr:rowOff>
    </xdr:from>
    <xdr:to>
      <xdr:col>27</xdr:col>
      <xdr:colOff>0</xdr:colOff>
      <xdr:row>18</xdr:row>
      <xdr:rowOff>57150</xdr:rowOff>
    </xdr:to>
    <xdr:sp macro="" textlink="">
      <xdr:nvSpPr>
        <xdr:cNvPr id="1127" name="Text Box 77">
          <a:extLst>
            <a:ext uri="{FF2B5EF4-FFF2-40B4-BE49-F238E27FC236}">
              <a16:creationId xmlns:a16="http://schemas.microsoft.com/office/drawing/2014/main" id="{2066776C-C99F-EEE0-EEB7-FD8B09E13A88}"/>
            </a:ext>
          </a:extLst>
        </xdr:cNvPr>
        <xdr:cNvSpPr txBox="1">
          <a:spLocks noChangeArrowheads="1"/>
        </xdr:cNvSpPr>
      </xdr:nvSpPr>
      <xdr:spPr bwMode="auto">
        <a:xfrm>
          <a:off x="5781675" y="20193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22</xdr:row>
      <xdr:rowOff>66675</xdr:rowOff>
    </xdr:from>
    <xdr:to>
      <xdr:col>27</xdr:col>
      <xdr:colOff>0</xdr:colOff>
      <xdr:row>26</xdr:row>
      <xdr:rowOff>57150</xdr:rowOff>
    </xdr:to>
    <xdr:sp macro="" textlink="">
      <xdr:nvSpPr>
        <xdr:cNvPr id="1128" name="Text Box 77">
          <a:extLst>
            <a:ext uri="{FF2B5EF4-FFF2-40B4-BE49-F238E27FC236}">
              <a16:creationId xmlns:a16="http://schemas.microsoft.com/office/drawing/2014/main" id="{BAB4BDB1-4FDC-C4AB-7266-B01C7413D9FF}"/>
            </a:ext>
          </a:extLst>
        </xdr:cNvPr>
        <xdr:cNvSpPr txBox="1">
          <a:spLocks noChangeArrowheads="1"/>
        </xdr:cNvSpPr>
      </xdr:nvSpPr>
      <xdr:spPr bwMode="auto">
        <a:xfrm>
          <a:off x="5781675" y="26289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30</xdr:row>
      <xdr:rowOff>66675</xdr:rowOff>
    </xdr:from>
    <xdr:to>
      <xdr:col>27</xdr:col>
      <xdr:colOff>0</xdr:colOff>
      <xdr:row>34</xdr:row>
      <xdr:rowOff>57150</xdr:rowOff>
    </xdr:to>
    <xdr:sp macro="" textlink="">
      <xdr:nvSpPr>
        <xdr:cNvPr id="1129" name="Text Box 77">
          <a:extLst>
            <a:ext uri="{FF2B5EF4-FFF2-40B4-BE49-F238E27FC236}">
              <a16:creationId xmlns:a16="http://schemas.microsoft.com/office/drawing/2014/main" id="{2A6F38C3-CB10-EA5F-63CB-9B745D1F526E}"/>
            </a:ext>
          </a:extLst>
        </xdr:cNvPr>
        <xdr:cNvSpPr txBox="1">
          <a:spLocks noChangeArrowheads="1"/>
        </xdr:cNvSpPr>
      </xdr:nvSpPr>
      <xdr:spPr bwMode="auto">
        <a:xfrm>
          <a:off x="5781675" y="32385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26</xdr:row>
      <xdr:rowOff>57150</xdr:rowOff>
    </xdr:from>
    <xdr:to>
      <xdr:col>26</xdr:col>
      <xdr:colOff>0</xdr:colOff>
      <xdr:row>30</xdr:row>
      <xdr:rowOff>57150</xdr:rowOff>
    </xdr:to>
    <xdr:sp macro="" textlink="">
      <xdr:nvSpPr>
        <xdr:cNvPr id="1130" name="Text Box 77">
          <a:extLst>
            <a:ext uri="{FF2B5EF4-FFF2-40B4-BE49-F238E27FC236}">
              <a16:creationId xmlns:a16="http://schemas.microsoft.com/office/drawing/2014/main" id="{F1720073-9F7E-D8D7-BF54-73F2FB745BC9}"/>
            </a:ext>
          </a:extLst>
        </xdr:cNvPr>
        <xdr:cNvSpPr txBox="1">
          <a:spLocks noChangeArrowheads="1"/>
        </xdr:cNvSpPr>
      </xdr:nvSpPr>
      <xdr:spPr bwMode="auto">
        <a:xfrm>
          <a:off x="5581650" y="2924175"/>
          <a:ext cx="200025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10</xdr:row>
      <xdr:rowOff>66675</xdr:rowOff>
    </xdr:from>
    <xdr:to>
      <xdr:col>26</xdr:col>
      <xdr:colOff>0</xdr:colOff>
      <xdr:row>14</xdr:row>
      <xdr:rowOff>57150</xdr:rowOff>
    </xdr:to>
    <xdr:sp macro="" textlink="">
      <xdr:nvSpPr>
        <xdr:cNvPr id="1131" name="Text Box 77">
          <a:extLst>
            <a:ext uri="{FF2B5EF4-FFF2-40B4-BE49-F238E27FC236}">
              <a16:creationId xmlns:a16="http://schemas.microsoft.com/office/drawing/2014/main" id="{9C018BD6-74FC-1F8D-B23A-66C821541471}"/>
            </a:ext>
          </a:extLst>
        </xdr:cNvPr>
        <xdr:cNvSpPr txBox="1">
          <a:spLocks noChangeArrowheads="1"/>
        </xdr:cNvSpPr>
      </xdr:nvSpPr>
      <xdr:spPr bwMode="auto">
        <a:xfrm>
          <a:off x="5581650" y="17145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66675</xdr:rowOff>
    </xdr:from>
    <xdr:to>
      <xdr:col>25</xdr:col>
      <xdr:colOff>0</xdr:colOff>
      <xdr:row>22</xdr:row>
      <xdr:rowOff>57150</xdr:rowOff>
    </xdr:to>
    <xdr:sp macro="" textlink="">
      <xdr:nvSpPr>
        <xdr:cNvPr id="1132" name="Text Box 77">
          <a:extLst>
            <a:ext uri="{FF2B5EF4-FFF2-40B4-BE49-F238E27FC236}">
              <a16:creationId xmlns:a16="http://schemas.microsoft.com/office/drawing/2014/main" id="{1D1B27D7-9414-5B45-6BC2-FCEBE4EBA8DE}"/>
            </a:ext>
          </a:extLst>
        </xdr:cNvPr>
        <xdr:cNvSpPr txBox="1">
          <a:spLocks noChangeArrowheads="1"/>
        </xdr:cNvSpPr>
      </xdr:nvSpPr>
      <xdr:spPr bwMode="auto">
        <a:xfrm>
          <a:off x="5381625" y="23241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39</xdr:row>
      <xdr:rowOff>0</xdr:rowOff>
    </xdr:from>
    <xdr:to>
      <xdr:col>27</xdr:col>
      <xdr:colOff>0</xdr:colOff>
      <xdr:row>42</xdr:row>
      <xdr:rowOff>66675</xdr:rowOff>
    </xdr:to>
    <xdr:sp macro="" textlink="">
      <xdr:nvSpPr>
        <xdr:cNvPr id="1133" name="Text Box 77">
          <a:extLst>
            <a:ext uri="{FF2B5EF4-FFF2-40B4-BE49-F238E27FC236}">
              <a16:creationId xmlns:a16="http://schemas.microsoft.com/office/drawing/2014/main" id="{6159DF68-8335-369A-31F4-8D259EBCE704}"/>
            </a:ext>
          </a:extLst>
        </xdr:cNvPr>
        <xdr:cNvSpPr txBox="1">
          <a:spLocks noChangeArrowheads="1"/>
        </xdr:cNvSpPr>
      </xdr:nvSpPr>
      <xdr:spPr bwMode="auto">
        <a:xfrm>
          <a:off x="5781675" y="38576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46</xdr:row>
      <xdr:rowOff>66675</xdr:rowOff>
    </xdr:from>
    <xdr:to>
      <xdr:col>27</xdr:col>
      <xdr:colOff>0</xdr:colOff>
      <xdr:row>50</xdr:row>
      <xdr:rowOff>57150</xdr:rowOff>
    </xdr:to>
    <xdr:sp macro="" textlink="">
      <xdr:nvSpPr>
        <xdr:cNvPr id="1134" name="Text Box 77">
          <a:extLst>
            <a:ext uri="{FF2B5EF4-FFF2-40B4-BE49-F238E27FC236}">
              <a16:creationId xmlns:a16="http://schemas.microsoft.com/office/drawing/2014/main" id="{7E637A97-20C5-186A-96EE-BD69D5A3E4F9}"/>
            </a:ext>
          </a:extLst>
        </xdr:cNvPr>
        <xdr:cNvSpPr txBox="1">
          <a:spLocks noChangeArrowheads="1"/>
        </xdr:cNvSpPr>
      </xdr:nvSpPr>
      <xdr:spPr bwMode="auto">
        <a:xfrm>
          <a:off x="5781675" y="44577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54</xdr:row>
      <xdr:rowOff>66675</xdr:rowOff>
    </xdr:from>
    <xdr:to>
      <xdr:col>27</xdr:col>
      <xdr:colOff>0</xdr:colOff>
      <xdr:row>58</xdr:row>
      <xdr:rowOff>57150</xdr:rowOff>
    </xdr:to>
    <xdr:sp macro="" textlink="">
      <xdr:nvSpPr>
        <xdr:cNvPr id="1135" name="Text Box 77">
          <a:extLst>
            <a:ext uri="{FF2B5EF4-FFF2-40B4-BE49-F238E27FC236}">
              <a16:creationId xmlns:a16="http://schemas.microsoft.com/office/drawing/2014/main" id="{22423598-C246-8E44-D07D-BF3766EDE829}"/>
            </a:ext>
          </a:extLst>
        </xdr:cNvPr>
        <xdr:cNvSpPr txBox="1">
          <a:spLocks noChangeArrowheads="1"/>
        </xdr:cNvSpPr>
      </xdr:nvSpPr>
      <xdr:spPr bwMode="auto">
        <a:xfrm>
          <a:off x="5781675" y="50673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62</xdr:row>
      <xdr:rowOff>66675</xdr:rowOff>
    </xdr:from>
    <xdr:to>
      <xdr:col>27</xdr:col>
      <xdr:colOff>0</xdr:colOff>
      <xdr:row>66</xdr:row>
      <xdr:rowOff>57150</xdr:rowOff>
    </xdr:to>
    <xdr:sp macro="" textlink="">
      <xdr:nvSpPr>
        <xdr:cNvPr id="1136" name="Text Box 77">
          <a:extLst>
            <a:ext uri="{FF2B5EF4-FFF2-40B4-BE49-F238E27FC236}">
              <a16:creationId xmlns:a16="http://schemas.microsoft.com/office/drawing/2014/main" id="{D8179AC1-240D-0814-2723-6FE127D35FD4}"/>
            </a:ext>
          </a:extLst>
        </xdr:cNvPr>
        <xdr:cNvSpPr txBox="1">
          <a:spLocks noChangeArrowheads="1"/>
        </xdr:cNvSpPr>
      </xdr:nvSpPr>
      <xdr:spPr bwMode="auto">
        <a:xfrm>
          <a:off x="5781675" y="56769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58</xdr:row>
      <xdr:rowOff>57150</xdr:rowOff>
    </xdr:from>
    <xdr:to>
      <xdr:col>26</xdr:col>
      <xdr:colOff>0</xdr:colOff>
      <xdr:row>62</xdr:row>
      <xdr:rowOff>57150</xdr:rowOff>
    </xdr:to>
    <xdr:sp macro="" textlink="">
      <xdr:nvSpPr>
        <xdr:cNvPr id="1137" name="Text Box 77">
          <a:extLst>
            <a:ext uri="{FF2B5EF4-FFF2-40B4-BE49-F238E27FC236}">
              <a16:creationId xmlns:a16="http://schemas.microsoft.com/office/drawing/2014/main" id="{281B9700-CF5E-7932-B4D0-EC54AC1C72A6}"/>
            </a:ext>
          </a:extLst>
        </xdr:cNvPr>
        <xdr:cNvSpPr txBox="1">
          <a:spLocks noChangeArrowheads="1"/>
        </xdr:cNvSpPr>
      </xdr:nvSpPr>
      <xdr:spPr bwMode="auto">
        <a:xfrm>
          <a:off x="5581650" y="5362575"/>
          <a:ext cx="200025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42</xdr:row>
      <xdr:rowOff>66675</xdr:rowOff>
    </xdr:from>
    <xdr:to>
      <xdr:col>26</xdr:col>
      <xdr:colOff>0</xdr:colOff>
      <xdr:row>46</xdr:row>
      <xdr:rowOff>57150</xdr:rowOff>
    </xdr:to>
    <xdr:sp macro="" textlink="">
      <xdr:nvSpPr>
        <xdr:cNvPr id="1138" name="Text Box 77">
          <a:extLst>
            <a:ext uri="{FF2B5EF4-FFF2-40B4-BE49-F238E27FC236}">
              <a16:creationId xmlns:a16="http://schemas.microsoft.com/office/drawing/2014/main" id="{5C32F55D-1247-D8EE-2E79-9D603D773D4E}"/>
            </a:ext>
          </a:extLst>
        </xdr:cNvPr>
        <xdr:cNvSpPr txBox="1">
          <a:spLocks noChangeArrowheads="1"/>
        </xdr:cNvSpPr>
      </xdr:nvSpPr>
      <xdr:spPr bwMode="auto">
        <a:xfrm>
          <a:off x="5581650" y="41529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50</xdr:row>
      <xdr:rowOff>66675</xdr:rowOff>
    </xdr:from>
    <xdr:to>
      <xdr:col>25</xdr:col>
      <xdr:colOff>0</xdr:colOff>
      <xdr:row>54</xdr:row>
      <xdr:rowOff>57150</xdr:rowOff>
    </xdr:to>
    <xdr:sp macro="" textlink="">
      <xdr:nvSpPr>
        <xdr:cNvPr id="1139" name="Text Box 77">
          <a:extLst>
            <a:ext uri="{FF2B5EF4-FFF2-40B4-BE49-F238E27FC236}">
              <a16:creationId xmlns:a16="http://schemas.microsoft.com/office/drawing/2014/main" id="{29A4016E-658E-83D9-8CE0-43BDD68871F9}"/>
            </a:ext>
          </a:extLst>
        </xdr:cNvPr>
        <xdr:cNvSpPr txBox="1">
          <a:spLocks noChangeArrowheads="1"/>
        </xdr:cNvSpPr>
      </xdr:nvSpPr>
      <xdr:spPr bwMode="auto">
        <a:xfrm>
          <a:off x="5381625" y="476250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35</xdr:row>
      <xdr:rowOff>3175</xdr:rowOff>
    </xdr:from>
    <xdr:to>
      <xdr:col>24</xdr:col>
      <xdr:colOff>0</xdr:colOff>
      <xdr:row>39</xdr:row>
      <xdr:rowOff>69</xdr:rowOff>
    </xdr:to>
    <xdr:sp macro="" textlink="">
      <xdr:nvSpPr>
        <xdr:cNvPr id="1140" name="Text Box 77">
          <a:extLst>
            <a:ext uri="{FF2B5EF4-FFF2-40B4-BE49-F238E27FC236}">
              <a16:creationId xmlns:a16="http://schemas.microsoft.com/office/drawing/2014/main" id="{A60648DE-AAEB-CD98-B4DB-0BDE4097F038}"/>
            </a:ext>
          </a:extLst>
        </xdr:cNvPr>
        <xdr:cNvSpPr txBox="1">
          <a:spLocks noChangeArrowheads="1"/>
        </xdr:cNvSpPr>
      </xdr:nvSpPr>
      <xdr:spPr bwMode="auto">
        <a:xfrm>
          <a:off x="5181600" y="35623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99</xdr:row>
      <xdr:rowOff>3175</xdr:rowOff>
    </xdr:from>
    <xdr:to>
      <xdr:col>24</xdr:col>
      <xdr:colOff>0</xdr:colOff>
      <xdr:row>103</xdr:row>
      <xdr:rowOff>69</xdr:rowOff>
    </xdr:to>
    <xdr:sp macro="" textlink="">
      <xdr:nvSpPr>
        <xdr:cNvPr id="1141" name="Text Box 77">
          <a:extLst>
            <a:ext uri="{FF2B5EF4-FFF2-40B4-BE49-F238E27FC236}">
              <a16:creationId xmlns:a16="http://schemas.microsoft.com/office/drawing/2014/main" id="{11180F06-9A00-8725-6B18-0BECA061A5A0}"/>
            </a:ext>
          </a:extLst>
        </xdr:cNvPr>
        <xdr:cNvSpPr txBox="1">
          <a:spLocks noChangeArrowheads="1"/>
        </xdr:cNvSpPr>
      </xdr:nvSpPr>
      <xdr:spPr bwMode="auto">
        <a:xfrm>
          <a:off x="5181600" y="84391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97</xdr:row>
      <xdr:rowOff>3175</xdr:rowOff>
    </xdr:from>
    <xdr:to>
      <xdr:col>51</xdr:col>
      <xdr:colOff>0</xdr:colOff>
      <xdr:row>101</xdr:row>
      <xdr:rowOff>69</xdr:rowOff>
    </xdr:to>
    <xdr:sp macro="" textlink="">
      <xdr:nvSpPr>
        <xdr:cNvPr id="1142" name="Text Box 77">
          <a:extLst>
            <a:ext uri="{FF2B5EF4-FFF2-40B4-BE49-F238E27FC236}">
              <a16:creationId xmlns:a16="http://schemas.microsoft.com/office/drawing/2014/main" id="{D9E2B1BA-F3EE-62DD-B628-9A8CA2645DAA}"/>
            </a:ext>
          </a:extLst>
        </xdr:cNvPr>
        <xdr:cNvSpPr txBox="1">
          <a:spLocks noChangeArrowheads="1"/>
        </xdr:cNvSpPr>
      </xdr:nvSpPr>
      <xdr:spPr bwMode="auto">
        <a:xfrm>
          <a:off x="11744325" y="82867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36</xdr:row>
      <xdr:rowOff>66675</xdr:rowOff>
    </xdr:to>
    <xdr:sp macro="" textlink="">
      <xdr:nvSpPr>
        <xdr:cNvPr id="1143" name="Text Box 77">
          <a:extLst>
            <a:ext uri="{FF2B5EF4-FFF2-40B4-BE49-F238E27FC236}">
              <a16:creationId xmlns:a16="http://schemas.microsoft.com/office/drawing/2014/main" id="{536DD315-27C8-2801-B1E1-B1CEB18BE072}"/>
            </a:ext>
          </a:extLst>
        </xdr:cNvPr>
        <xdr:cNvSpPr txBox="1">
          <a:spLocks noChangeArrowheads="1"/>
        </xdr:cNvSpPr>
      </xdr:nvSpPr>
      <xdr:spPr bwMode="auto">
        <a:xfrm>
          <a:off x="11744325" y="3400425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35</xdr:row>
      <xdr:rowOff>3175</xdr:rowOff>
    </xdr:from>
    <xdr:to>
      <xdr:col>61</xdr:col>
      <xdr:colOff>0</xdr:colOff>
      <xdr:row>39</xdr:row>
      <xdr:rowOff>69</xdr:rowOff>
    </xdr:to>
    <xdr:sp macro="" textlink="">
      <xdr:nvSpPr>
        <xdr:cNvPr id="1144" name="Text Box 77">
          <a:extLst>
            <a:ext uri="{FF2B5EF4-FFF2-40B4-BE49-F238E27FC236}">
              <a16:creationId xmlns:a16="http://schemas.microsoft.com/office/drawing/2014/main" id="{80A6945E-EFC6-27D7-8DF4-5F2A0C38A446}"/>
            </a:ext>
          </a:extLst>
        </xdr:cNvPr>
        <xdr:cNvSpPr txBox="1">
          <a:spLocks noChangeArrowheads="1"/>
        </xdr:cNvSpPr>
      </xdr:nvSpPr>
      <xdr:spPr bwMode="auto">
        <a:xfrm>
          <a:off x="13744575" y="35623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99</xdr:row>
      <xdr:rowOff>3175</xdr:rowOff>
    </xdr:from>
    <xdr:to>
      <xdr:col>61</xdr:col>
      <xdr:colOff>0</xdr:colOff>
      <xdr:row>103</xdr:row>
      <xdr:rowOff>69</xdr:rowOff>
    </xdr:to>
    <xdr:sp macro="" textlink="">
      <xdr:nvSpPr>
        <xdr:cNvPr id="1145" name="Text Box 77">
          <a:extLst>
            <a:ext uri="{FF2B5EF4-FFF2-40B4-BE49-F238E27FC236}">
              <a16:creationId xmlns:a16="http://schemas.microsoft.com/office/drawing/2014/main" id="{E620AFA0-5658-4A9E-D6E5-AC46BC37B16B}"/>
            </a:ext>
          </a:extLst>
        </xdr:cNvPr>
        <xdr:cNvSpPr txBox="1">
          <a:spLocks noChangeArrowheads="1"/>
        </xdr:cNvSpPr>
      </xdr:nvSpPr>
      <xdr:spPr bwMode="auto">
        <a:xfrm>
          <a:off x="13744575" y="8439150"/>
          <a:ext cx="2000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0</xdr:col>
      <xdr:colOff>160020</xdr:colOff>
      <xdr:row>76</xdr:row>
      <xdr:rowOff>0</xdr:rowOff>
    </xdr:from>
    <xdr:to>
      <xdr:col>6</xdr:col>
      <xdr:colOff>91440</xdr:colOff>
      <xdr:row>76</xdr:row>
      <xdr:rowOff>0</xdr:rowOff>
    </xdr:to>
    <xdr:sp macro="" textlink="">
      <xdr:nvSpPr>
        <xdr:cNvPr id="2036" name="Line 4">
          <a:extLst>
            <a:ext uri="{FF2B5EF4-FFF2-40B4-BE49-F238E27FC236}">
              <a16:creationId xmlns:a16="http://schemas.microsoft.com/office/drawing/2014/main" id="{2BB87AE4-3D78-62BC-333F-55B135E0CC2E}"/>
            </a:ext>
          </a:extLst>
        </xdr:cNvPr>
        <xdr:cNvSpPr>
          <a:spLocks noChangeShapeType="1"/>
        </xdr:cNvSpPr>
      </xdr:nvSpPr>
      <xdr:spPr bwMode="auto">
        <a:xfrm>
          <a:off x="160020" y="663702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160020</xdr:colOff>
      <xdr:row>120</xdr:row>
      <xdr:rowOff>0</xdr:rowOff>
    </xdr:from>
    <xdr:to>
      <xdr:col>6</xdr:col>
      <xdr:colOff>91440</xdr:colOff>
      <xdr:row>120</xdr:row>
      <xdr:rowOff>0</xdr:rowOff>
    </xdr:to>
    <xdr:sp macro="" textlink="">
      <xdr:nvSpPr>
        <xdr:cNvPr id="2037" name="Line 4">
          <a:extLst>
            <a:ext uri="{FF2B5EF4-FFF2-40B4-BE49-F238E27FC236}">
              <a16:creationId xmlns:a16="http://schemas.microsoft.com/office/drawing/2014/main" id="{DD5B23CB-6F6F-0EC4-3966-7E07DEB0B5EF}"/>
            </a:ext>
          </a:extLst>
        </xdr:cNvPr>
        <xdr:cNvSpPr>
          <a:spLocks noChangeShapeType="1"/>
        </xdr:cNvSpPr>
      </xdr:nvSpPr>
      <xdr:spPr bwMode="auto">
        <a:xfrm>
          <a:off x="160020" y="998982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160020</xdr:colOff>
      <xdr:row>96</xdr:row>
      <xdr:rowOff>0</xdr:rowOff>
    </xdr:from>
    <xdr:to>
      <xdr:col>43</xdr:col>
      <xdr:colOff>91440</xdr:colOff>
      <xdr:row>96</xdr:row>
      <xdr:rowOff>0</xdr:rowOff>
    </xdr:to>
    <xdr:sp macro="" textlink="">
      <xdr:nvSpPr>
        <xdr:cNvPr id="2038" name="Line 4">
          <a:extLst>
            <a:ext uri="{FF2B5EF4-FFF2-40B4-BE49-F238E27FC236}">
              <a16:creationId xmlns:a16="http://schemas.microsoft.com/office/drawing/2014/main" id="{7591C630-AD1B-8F1C-DE0E-5AFA6812E9B8}"/>
            </a:ext>
          </a:extLst>
        </xdr:cNvPr>
        <xdr:cNvSpPr>
          <a:spLocks noChangeShapeType="1"/>
        </xdr:cNvSpPr>
      </xdr:nvSpPr>
      <xdr:spPr bwMode="auto">
        <a:xfrm>
          <a:off x="7947660" y="816102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160020</xdr:colOff>
      <xdr:row>108</xdr:row>
      <xdr:rowOff>0</xdr:rowOff>
    </xdr:from>
    <xdr:to>
      <xdr:col>43</xdr:col>
      <xdr:colOff>91440</xdr:colOff>
      <xdr:row>108</xdr:row>
      <xdr:rowOff>0</xdr:rowOff>
    </xdr:to>
    <xdr:sp macro="" textlink="">
      <xdr:nvSpPr>
        <xdr:cNvPr id="2039" name="Line 4">
          <a:extLst>
            <a:ext uri="{FF2B5EF4-FFF2-40B4-BE49-F238E27FC236}">
              <a16:creationId xmlns:a16="http://schemas.microsoft.com/office/drawing/2014/main" id="{478119A1-3100-01F7-FC80-7962AA787222}"/>
            </a:ext>
          </a:extLst>
        </xdr:cNvPr>
        <xdr:cNvSpPr>
          <a:spLocks noChangeShapeType="1"/>
        </xdr:cNvSpPr>
      </xdr:nvSpPr>
      <xdr:spPr bwMode="auto">
        <a:xfrm>
          <a:off x="7947660" y="907542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167640</xdr:colOff>
      <xdr:row>10</xdr:row>
      <xdr:rowOff>0</xdr:rowOff>
    </xdr:from>
    <xdr:to>
      <xdr:col>43</xdr:col>
      <xdr:colOff>91440</xdr:colOff>
      <xdr:row>10</xdr:row>
      <xdr:rowOff>0</xdr:rowOff>
    </xdr:to>
    <xdr:sp macro="" textlink="">
      <xdr:nvSpPr>
        <xdr:cNvPr id="2040" name="Line 4">
          <a:extLst>
            <a:ext uri="{FF2B5EF4-FFF2-40B4-BE49-F238E27FC236}">
              <a16:creationId xmlns:a16="http://schemas.microsoft.com/office/drawing/2014/main" id="{9FF73C72-F8EB-4D17-0C7C-DDDCEF8B6914}"/>
            </a:ext>
          </a:extLst>
        </xdr:cNvPr>
        <xdr:cNvSpPr>
          <a:spLocks noChangeShapeType="1"/>
        </xdr:cNvSpPr>
      </xdr:nvSpPr>
      <xdr:spPr bwMode="auto">
        <a:xfrm>
          <a:off x="7955280" y="160782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22860</xdr:colOff>
      <xdr:row>56</xdr:row>
      <xdr:rowOff>0</xdr:rowOff>
    </xdr:from>
    <xdr:to>
      <xdr:col>73</xdr:col>
      <xdr:colOff>22860</xdr:colOff>
      <xdr:row>56</xdr:row>
      <xdr:rowOff>0</xdr:rowOff>
    </xdr:to>
    <xdr:sp macro="" textlink="">
      <xdr:nvSpPr>
        <xdr:cNvPr id="2041" name="Line 4">
          <a:extLst>
            <a:ext uri="{FF2B5EF4-FFF2-40B4-BE49-F238E27FC236}">
              <a16:creationId xmlns:a16="http://schemas.microsoft.com/office/drawing/2014/main" id="{2BAA278F-BA05-8BD7-933E-FA0BDEEE860C}"/>
            </a:ext>
          </a:extLst>
        </xdr:cNvPr>
        <xdr:cNvSpPr>
          <a:spLocks noChangeShapeType="1"/>
        </xdr:cNvSpPr>
      </xdr:nvSpPr>
      <xdr:spPr bwMode="auto">
        <a:xfrm>
          <a:off x="13807440" y="511302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22860</xdr:colOff>
      <xdr:row>82</xdr:row>
      <xdr:rowOff>0</xdr:rowOff>
    </xdr:from>
    <xdr:to>
      <xdr:col>73</xdr:col>
      <xdr:colOff>22860</xdr:colOff>
      <xdr:row>82</xdr:row>
      <xdr:rowOff>0</xdr:rowOff>
    </xdr:to>
    <xdr:sp macro="" textlink="">
      <xdr:nvSpPr>
        <xdr:cNvPr id="2042" name="Line 4">
          <a:extLst>
            <a:ext uri="{FF2B5EF4-FFF2-40B4-BE49-F238E27FC236}">
              <a16:creationId xmlns:a16="http://schemas.microsoft.com/office/drawing/2014/main" id="{877498C4-C539-2E3F-C8BB-5D1262D844C5}"/>
            </a:ext>
          </a:extLst>
        </xdr:cNvPr>
        <xdr:cNvSpPr>
          <a:spLocks noChangeShapeType="1"/>
        </xdr:cNvSpPr>
      </xdr:nvSpPr>
      <xdr:spPr bwMode="auto">
        <a:xfrm>
          <a:off x="13807440" y="709422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9525</xdr:rowOff>
    </xdr:from>
    <xdr:to>
      <xdr:col>11</xdr:col>
      <xdr:colOff>0</xdr:colOff>
      <xdr:row>8</xdr:row>
      <xdr:rowOff>0</xdr:rowOff>
    </xdr:to>
    <xdr:sp macro="" textlink="">
      <xdr:nvSpPr>
        <xdr:cNvPr id="2049" name="Text Box 77">
          <a:extLst>
            <a:ext uri="{FF2B5EF4-FFF2-40B4-BE49-F238E27FC236}">
              <a16:creationId xmlns:a16="http://schemas.microsoft.com/office/drawing/2014/main" id="{93C2C8E1-9011-CB82-76F5-B0141BF50874}"/>
            </a:ext>
          </a:extLst>
        </xdr:cNvPr>
        <xdr:cNvSpPr txBox="1">
          <a:spLocks noChangeArrowheads="1"/>
        </xdr:cNvSpPr>
      </xdr:nvSpPr>
      <xdr:spPr bwMode="auto">
        <a:xfrm>
          <a:off x="2581275" y="14097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13</xdr:row>
      <xdr:rowOff>133350</xdr:rowOff>
    </xdr:to>
    <xdr:sp macro="" textlink="">
      <xdr:nvSpPr>
        <xdr:cNvPr id="2050" name="Text Box 77">
          <a:extLst>
            <a:ext uri="{FF2B5EF4-FFF2-40B4-BE49-F238E27FC236}">
              <a16:creationId xmlns:a16="http://schemas.microsoft.com/office/drawing/2014/main" id="{7F68363B-A23B-2352-2C58-5CB125D639E8}"/>
            </a:ext>
          </a:extLst>
        </xdr:cNvPr>
        <xdr:cNvSpPr txBox="1">
          <a:spLocks noChangeArrowheads="1"/>
        </xdr:cNvSpPr>
      </xdr:nvSpPr>
      <xdr:spPr bwMode="auto">
        <a:xfrm>
          <a:off x="2581275" y="22002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10</xdr:row>
      <xdr:rowOff>133350</xdr:rowOff>
    </xdr:to>
    <xdr:sp macro="" textlink="">
      <xdr:nvSpPr>
        <xdr:cNvPr id="2051" name="Text Box 77">
          <a:extLst>
            <a:ext uri="{FF2B5EF4-FFF2-40B4-BE49-F238E27FC236}">
              <a16:creationId xmlns:a16="http://schemas.microsoft.com/office/drawing/2014/main" id="{64F61705-8976-AD5C-F114-2CADAD346E12}"/>
            </a:ext>
          </a:extLst>
        </xdr:cNvPr>
        <xdr:cNvSpPr txBox="1">
          <a:spLocks noChangeArrowheads="1"/>
        </xdr:cNvSpPr>
      </xdr:nvSpPr>
      <xdr:spPr bwMode="auto">
        <a:xfrm>
          <a:off x="2781300" y="180022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15</xdr:row>
      <xdr:rowOff>125911</xdr:rowOff>
    </xdr:to>
    <xdr:sp macro="" textlink="">
      <xdr:nvSpPr>
        <xdr:cNvPr id="2052" name="Text Box 77">
          <a:extLst>
            <a:ext uri="{FF2B5EF4-FFF2-40B4-BE49-F238E27FC236}">
              <a16:creationId xmlns:a16="http://schemas.microsoft.com/office/drawing/2014/main" id="{80C1C847-A1ED-83D5-6E45-221A1C4C1083}"/>
            </a:ext>
          </a:extLst>
        </xdr:cNvPr>
        <xdr:cNvSpPr txBox="1">
          <a:spLocks noChangeArrowheads="1"/>
        </xdr:cNvSpPr>
      </xdr:nvSpPr>
      <xdr:spPr bwMode="auto">
        <a:xfrm>
          <a:off x="2981325" y="24669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17</xdr:row>
      <xdr:rowOff>125698</xdr:rowOff>
    </xdr:to>
    <xdr:sp macro="" textlink="">
      <xdr:nvSpPr>
        <xdr:cNvPr id="2053" name="Text Box 77">
          <a:extLst>
            <a:ext uri="{FF2B5EF4-FFF2-40B4-BE49-F238E27FC236}">
              <a16:creationId xmlns:a16="http://schemas.microsoft.com/office/drawing/2014/main" id="{43FC7CA3-41A5-492D-D5F0-BE2738E6B7FE}"/>
            </a:ext>
          </a:extLst>
        </xdr:cNvPr>
        <xdr:cNvSpPr txBox="1">
          <a:spLocks noChangeArrowheads="1"/>
        </xdr:cNvSpPr>
      </xdr:nvSpPr>
      <xdr:spPr bwMode="auto">
        <a:xfrm>
          <a:off x="2581275" y="27336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20</xdr:row>
      <xdr:rowOff>9525</xdr:rowOff>
    </xdr:from>
    <xdr:to>
      <xdr:col>11</xdr:col>
      <xdr:colOff>0</xdr:colOff>
      <xdr:row>22</xdr:row>
      <xdr:rowOff>0</xdr:rowOff>
    </xdr:to>
    <xdr:sp macro="" textlink="">
      <xdr:nvSpPr>
        <xdr:cNvPr id="2054" name="Text Box 77">
          <a:extLst>
            <a:ext uri="{FF2B5EF4-FFF2-40B4-BE49-F238E27FC236}">
              <a16:creationId xmlns:a16="http://schemas.microsoft.com/office/drawing/2014/main" id="{2552900B-614A-9351-3F40-BB57BBDC8B27}"/>
            </a:ext>
          </a:extLst>
        </xdr:cNvPr>
        <xdr:cNvSpPr txBox="1">
          <a:spLocks noChangeArrowheads="1"/>
        </xdr:cNvSpPr>
      </xdr:nvSpPr>
      <xdr:spPr bwMode="auto">
        <a:xfrm>
          <a:off x="2581275" y="32766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19</xdr:row>
      <xdr:rowOff>133350</xdr:rowOff>
    </xdr:to>
    <xdr:sp macro="" textlink="">
      <xdr:nvSpPr>
        <xdr:cNvPr id="2055" name="Text Box 77">
          <a:extLst>
            <a:ext uri="{FF2B5EF4-FFF2-40B4-BE49-F238E27FC236}">
              <a16:creationId xmlns:a16="http://schemas.microsoft.com/office/drawing/2014/main" id="{587CF374-6B19-4BE6-52BA-679CC093B8B0}"/>
            </a:ext>
          </a:extLst>
        </xdr:cNvPr>
        <xdr:cNvSpPr txBox="1">
          <a:spLocks noChangeArrowheads="1"/>
        </xdr:cNvSpPr>
      </xdr:nvSpPr>
      <xdr:spPr bwMode="auto">
        <a:xfrm>
          <a:off x="2781300" y="30003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23</xdr:row>
      <xdr:rowOff>125698</xdr:rowOff>
    </xdr:to>
    <xdr:sp macro="" textlink="">
      <xdr:nvSpPr>
        <xdr:cNvPr id="2056" name="Text Box 77">
          <a:extLst>
            <a:ext uri="{FF2B5EF4-FFF2-40B4-BE49-F238E27FC236}">
              <a16:creationId xmlns:a16="http://schemas.microsoft.com/office/drawing/2014/main" id="{AB683914-7A8C-AE66-F163-20E04A5AAF6D}"/>
            </a:ext>
          </a:extLst>
        </xdr:cNvPr>
        <xdr:cNvSpPr txBox="1">
          <a:spLocks noChangeArrowheads="1"/>
        </xdr:cNvSpPr>
      </xdr:nvSpPr>
      <xdr:spPr bwMode="auto">
        <a:xfrm>
          <a:off x="3181350" y="35337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28</xdr:row>
      <xdr:rowOff>125698</xdr:rowOff>
    </xdr:to>
    <xdr:sp macro="" textlink="">
      <xdr:nvSpPr>
        <xdr:cNvPr id="2057" name="Text Box 77">
          <a:extLst>
            <a:ext uri="{FF2B5EF4-FFF2-40B4-BE49-F238E27FC236}">
              <a16:creationId xmlns:a16="http://schemas.microsoft.com/office/drawing/2014/main" id="{81B018E7-E448-AEAE-E497-83DB5DA070B2}"/>
            </a:ext>
          </a:extLst>
        </xdr:cNvPr>
        <xdr:cNvSpPr txBox="1">
          <a:spLocks noChangeArrowheads="1"/>
        </xdr:cNvSpPr>
      </xdr:nvSpPr>
      <xdr:spPr bwMode="auto">
        <a:xfrm>
          <a:off x="2781300" y="420052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37</xdr:row>
      <xdr:rowOff>9525</xdr:rowOff>
    </xdr:from>
    <xdr:to>
      <xdr:col>12</xdr:col>
      <xdr:colOff>0</xdr:colOff>
      <xdr:row>39</xdr:row>
      <xdr:rowOff>0</xdr:rowOff>
    </xdr:to>
    <xdr:sp macro="" textlink="">
      <xdr:nvSpPr>
        <xdr:cNvPr id="2058" name="Text Box 77">
          <a:extLst>
            <a:ext uri="{FF2B5EF4-FFF2-40B4-BE49-F238E27FC236}">
              <a16:creationId xmlns:a16="http://schemas.microsoft.com/office/drawing/2014/main" id="{87565587-8532-AB26-51C6-DCB115F26F59}"/>
            </a:ext>
          </a:extLst>
        </xdr:cNvPr>
        <xdr:cNvSpPr txBox="1">
          <a:spLocks noChangeArrowheads="1"/>
        </xdr:cNvSpPr>
      </xdr:nvSpPr>
      <xdr:spPr bwMode="auto">
        <a:xfrm>
          <a:off x="2781300" y="554355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33</xdr:row>
      <xdr:rowOff>133350</xdr:rowOff>
    </xdr:to>
    <xdr:sp macro="" textlink="">
      <xdr:nvSpPr>
        <xdr:cNvPr id="2059" name="Text Box 77">
          <a:extLst>
            <a:ext uri="{FF2B5EF4-FFF2-40B4-BE49-F238E27FC236}">
              <a16:creationId xmlns:a16="http://schemas.microsoft.com/office/drawing/2014/main" id="{772BA33C-D43F-8C09-45FC-5DB9FFCDE7EA}"/>
            </a:ext>
          </a:extLst>
        </xdr:cNvPr>
        <xdr:cNvSpPr txBox="1">
          <a:spLocks noChangeArrowheads="1"/>
        </xdr:cNvSpPr>
      </xdr:nvSpPr>
      <xdr:spPr bwMode="auto">
        <a:xfrm>
          <a:off x="2981325" y="48672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24</xdr:row>
      <xdr:rowOff>3175</xdr:rowOff>
    </xdr:from>
    <xdr:to>
      <xdr:col>11</xdr:col>
      <xdr:colOff>0</xdr:colOff>
      <xdr:row>26</xdr:row>
      <xdr:rowOff>30</xdr:rowOff>
    </xdr:to>
    <xdr:sp macro="" textlink="">
      <xdr:nvSpPr>
        <xdr:cNvPr id="2060" name="Text Box 77">
          <a:extLst>
            <a:ext uri="{FF2B5EF4-FFF2-40B4-BE49-F238E27FC236}">
              <a16:creationId xmlns:a16="http://schemas.microsoft.com/office/drawing/2014/main" id="{E43E145D-5FB9-9ABD-549D-C7E2D8D55471}"/>
            </a:ext>
          </a:extLst>
        </xdr:cNvPr>
        <xdr:cNvSpPr txBox="1">
          <a:spLocks noChangeArrowheads="1"/>
        </xdr:cNvSpPr>
      </xdr:nvSpPr>
      <xdr:spPr bwMode="auto">
        <a:xfrm>
          <a:off x="2581275" y="38100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31</xdr:row>
      <xdr:rowOff>125698</xdr:rowOff>
    </xdr:to>
    <xdr:sp macro="" textlink="">
      <xdr:nvSpPr>
        <xdr:cNvPr id="2061" name="Text Box 77">
          <a:extLst>
            <a:ext uri="{FF2B5EF4-FFF2-40B4-BE49-F238E27FC236}">
              <a16:creationId xmlns:a16="http://schemas.microsoft.com/office/drawing/2014/main" id="{DACD19AA-4359-3F8C-3774-2E57DC001F59}"/>
            </a:ext>
          </a:extLst>
        </xdr:cNvPr>
        <xdr:cNvSpPr txBox="1">
          <a:spLocks noChangeArrowheads="1"/>
        </xdr:cNvSpPr>
      </xdr:nvSpPr>
      <xdr:spPr bwMode="auto">
        <a:xfrm>
          <a:off x="2581275" y="46005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34</xdr:row>
      <xdr:rowOff>9525</xdr:rowOff>
    </xdr:from>
    <xdr:to>
      <xdr:col>11</xdr:col>
      <xdr:colOff>0</xdr:colOff>
      <xdr:row>36</xdr:row>
      <xdr:rowOff>0</xdr:rowOff>
    </xdr:to>
    <xdr:sp macro="" textlink="">
      <xdr:nvSpPr>
        <xdr:cNvPr id="2062" name="Text Box 77">
          <a:extLst>
            <a:ext uri="{FF2B5EF4-FFF2-40B4-BE49-F238E27FC236}">
              <a16:creationId xmlns:a16="http://schemas.microsoft.com/office/drawing/2014/main" id="{2FACDC6D-8B7E-7FAC-420D-87A3727BF2BB}"/>
            </a:ext>
          </a:extLst>
        </xdr:cNvPr>
        <xdr:cNvSpPr txBox="1">
          <a:spLocks noChangeArrowheads="1"/>
        </xdr:cNvSpPr>
      </xdr:nvSpPr>
      <xdr:spPr bwMode="auto">
        <a:xfrm>
          <a:off x="2581275" y="51435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40</xdr:row>
      <xdr:rowOff>9525</xdr:rowOff>
    </xdr:from>
    <xdr:to>
      <xdr:col>11</xdr:col>
      <xdr:colOff>0</xdr:colOff>
      <xdr:row>42</xdr:row>
      <xdr:rowOff>0</xdr:rowOff>
    </xdr:to>
    <xdr:sp macro="" textlink="">
      <xdr:nvSpPr>
        <xdr:cNvPr id="2063" name="Text Box 77">
          <a:extLst>
            <a:ext uri="{FF2B5EF4-FFF2-40B4-BE49-F238E27FC236}">
              <a16:creationId xmlns:a16="http://schemas.microsoft.com/office/drawing/2014/main" id="{1B54267C-5977-8837-2F4F-FC62EBDCA28D}"/>
            </a:ext>
          </a:extLst>
        </xdr:cNvPr>
        <xdr:cNvSpPr txBox="1">
          <a:spLocks noChangeArrowheads="1"/>
        </xdr:cNvSpPr>
      </xdr:nvSpPr>
      <xdr:spPr bwMode="auto">
        <a:xfrm>
          <a:off x="2581275" y="59436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9525</xdr:rowOff>
    </xdr:from>
    <xdr:to>
      <xdr:col>48</xdr:col>
      <xdr:colOff>0</xdr:colOff>
      <xdr:row>8</xdr:row>
      <xdr:rowOff>0</xdr:rowOff>
    </xdr:to>
    <xdr:sp macro="" textlink="">
      <xdr:nvSpPr>
        <xdr:cNvPr id="2064" name="Text Box 77">
          <a:extLst>
            <a:ext uri="{FF2B5EF4-FFF2-40B4-BE49-F238E27FC236}">
              <a16:creationId xmlns:a16="http://schemas.microsoft.com/office/drawing/2014/main" id="{F63DF319-78FA-30AF-883E-DE314214A681}"/>
            </a:ext>
          </a:extLst>
        </xdr:cNvPr>
        <xdr:cNvSpPr txBox="1">
          <a:spLocks noChangeArrowheads="1"/>
        </xdr:cNvSpPr>
      </xdr:nvSpPr>
      <xdr:spPr bwMode="auto">
        <a:xfrm>
          <a:off x="11144250" y="14097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48</xdr:col>
      <xdr:colOff>0</xdr:colOff>
      <xdr:row>13</xdr:row>
      <xdr:rowOff>133350</xdr:rowOff>
    </xdr:to>
    <xdr:sp macro="" textlink="">
      <xdr:nvSpPr>
        <xdr:cNvPr id="2065" name="Text Box 77">
          <a:extLst>
            <a:ext uri="{FF2B5EF4-FFF2-40B4-BE49-F238E27FC236}">
              <a16:creationId xmlns:a16="http://schemas.microsoft.com/office/drawing/2014/main" id="{197AB789-B015-9A38-5174-1C72769C93F7}"/>
            </a:ext>
          </a:extLst>
        </xdr:cNvPr>
        <xdr:cNvSpPr txBox="1">
          <a:spLocks noChangeArrowheads="1"/>
        </xdr:cNvSpPr>
      </xdr:nvSpPr>
      <xdr:spPr bwMode="auto">
        <a:xfrm>
          <a:off x="11144250" y="22002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10</xdr:row>
      <xdr:rowOff>133350</xdr:rowOff>
    </xdr:to>
    <xdr:sp macro="" textlink="">
      <xdr:nvSpPr>
        <xdr:cNvPr id="2066" name="Text Box 77">
          <a:extLst>
            <a:ext uri="{FF2B5EF4-FFF2-40B4-BE49-F238E27FC236}">
              <a16:creationId xmlns:a16="http://schemas.microsoft.com/office/drawing/2014/main" id="{518BF669-C6C3-FEC5-21FE-2E2452487DA4}"/>
            </a:ext>
          </a:extLst>
        </xdr:cNvPr>
        <xdr:cNvSpPr txBox="1">
          <a:spLocks noChangeArrowheads="1"/>
        </xdr:cNvSpPr>
      </xdr:nvSpPr>
      <xdr:spPr bwMode="auto">
        <a:xfrm>
          <a:off x="11344275" y="180022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15</xdr:row>
      <xdr:rowOff>125911</xdr:rowOff>
    </xdr:to>
    <xdr:sp macro="" textlink="">
      <xdr:nvSpPr>
        <xdr:cNvPr id="2067" name="Text Box 77">
          <a:extLst>
            <a:ext uri="{FF2B5EF4-FFF2-40B4-BE49-F238E27FC236}">
              <a16:creationId xmlns:a16="http://schemas.microsoft.com/office/drawing/2014/main" id="{F7253D2D-6A60-5342-BEE5-FD8A1B8FB257}"/>
            </a:ext>
          </a:extLst>
        </xdr:cNvPr>
        <xdr:cNvSpPr txBox="1">
          <a:spLocks noChangeArrowheads="1"/>
        </xdr:cNvSpPr>
      </xdr:nvSpPr>
      <xdr:spPr bwMode="auto">
        <a:xfrm>
          <a:off x="11544300" y="24669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48</xdr:col>
      <xdr:colOff>0</xdr:colOff>
      <xdr:row>17</xdr:row>
      <xdr:rowOff>125698</xdr:rowOff>
    </xdr:to>
    <xdr:sp macro="" textlink="">
      <xdr:nvSpPr>
        <xdr:cNvPr id="2068" name="Text Box 77">
          <a:extLst>
            <a:ext uri="{FF2B5EF4-FFF2-40B4-BE49-F238E27FC236}">
              <a16:creationId xmlns:a16="http://schemas.microsoft.com/office/drawing/2014/main" id="{89847ECE-D963-A567-B9DC-ED4C3B2FFD19}"/>
            </a:ext>
          </a:extLst>
        </xdr:cNvPr>
        <xdr:cNvSpPr txBox="1">
          <a:spLocks noChangeArrowheads="1"/>
        </xdr:cNvSpPr>
      </xdr:nvSpPr>
      <xdr:spPr bwMode="auto">
        <a:xfrm>
          <a:off x="11144250" y="27336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20</xdr:row>
      <xdr:rowOff>9525</xdr:rowOff>
    </xdr:from>
    <xdr:to>
      <xdr:col>48</xdr:col>
      <xdr:colOff>0</xdr:colOff>
      <xdr:row>22</xdr:row>
      <xdr:rowOff>0</xdr:rowOff>
    </xdr:to>
    <xdr:sp macro="" textlink="">
      <xdr:nvSpPr>
        <xdr:cNvPr id="2069" name="Text Box 77">
          <a:extLst>
            <a:ext uri="{FF2B5EF4-FFF2-40B4-BE49-F238E27FC236}">
              <a16:creationId xmlns:a16="http://schemas.microsoft.com/office/drawing/2014/main" id="{174A9B77-9830-AF28-12FD-FB59ED055E2C}"/>
            </a:ext>
          </a:extLst>
        </xdr:cNvPr>
        <xdr:cNvSpPr txBox="1">
          <a:spLocks noChangeArrowheads="1"/>
        </xdr:cNvSpPr>
      </xdr:nvSpPr>
      <xdr:spPr bwMode="auto">
        <a:xfrm>
          <a:off x="11144250" y="32766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19</xdr:row>
      <xdr:rowOff>133350</xdr:rowOff>
    </xdr:to>
    <xdr:sp macro="" textlink="">
      <xdr:nvSpPr>
        <xdr:cNvPr id="2070" name="Text Box 77">
          <a:extLst>
            <a:ext uri="{FF2B5EF4-FFF2-40B4-BE49-F238E27FC236}">
              <a16:creationId xmlns:a16="http://schemas.microsoft.com/office/drawing/2014/main" id="{AC13AFFD-6545-9EB5-C21F-E50826190907}"/>
            </a:ext>
          </a:extLst>
        </xdr:cNvPr>
        <xdr:cNvSpPr txBox="1">
          <a:spLocks noChangeArrowheads="1"/>
        </xdr:cNvSpPr>
      </xdr:nvSpPr>
      <xdr:spPr bwMode="auto">
        <a:xfrm>
          <a:off x="11344275" y="30003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24</xdr:row>
      <xdr:rowOff>3175</xdr:rowOff>
    </xdr:from>
    <xdr:to>
      <xdr:col>48</xdr:col>
      <xdr:colOff>0</xdr:colOff>
      <xdr:row>26</xdr:row>
      <xdr:rowOff>30</xdr:rowOff>
    </xdr:to>
    <xdr:sp macro="" textlink="">
      <xdr:nvSpPr>
        <xdr:cNvPr id="2071" name="Text Box 77">
          <a:extLst>
            <a:ext uri="{FF2B5EF4-FFF2-40B4-BE49-F238E27FC236}">
              <a16:creationId xmlns:a16="http://schemas.microsoft.com/office/drawing/2014/main" id="{7A398762-C92E-99E8-2F7B-41F598CC18CC}"/>
            </a:ext>
          </a:extLst>
        </xdr:cNvPr>
        <xdr:cNvSpPr txBox="1">
          <a:spLocks noChangeArrowheads="1"/>
        </xdr:cNvSpPr>
      </xdr:nvSpPr>
      <xdr:spPr bwMode="auto">
        <a:xfrm>
          <a:off x="11144250" y="38100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31</xdr:row>
      <xdr:rowOff>125698</xdr:rowOff>
    </xdr:to>
    <xdr:sp macro="" textlink="">
      <xdr:nvSpPr>
        <xdr:cNvPr id="2072" name="Text Box 77">
          <a:extLst>
            <a:ext uri="{FF2B5EF4-FFF2-40B4-BE49-F238E27FC236}">
              <a16:creationId xmlns:a16="http://schemas.microsoft.com/office/drawing/2014/main" id="{A6811802-1765-F6D5-C897-B7BE19D7E4C7}"/>
            </a:ext>
          </a:extLst>
        </xdr:cNvPr>
        <xdr:cNvSpPr txBox="1">
          <a:spLocks noChangeArrowheads="1"/>
        </xdr:cNvSpPr>
      </xdr:nvSpPr>
      <xdr:spPr bwMode="auto">
        <a:xfrm>
          <a:off x="11144250" y="46005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27</xdr:row>
      <xdr:rowOff>0</xdr:rowOff>
    </xdr:from>
    <xdr:to>
      <xdr:col>49</xdr:col>
      <xdr:colOff>0</xdr:colOff>
      <xdr:row>28</xdr:row>
      <xdr:rowOff>125698</xdr:rowOff>
    </xdr:to>
    <xdr:sp macro="" textlink="">
      <xdr:nvSpPr>
        <xdr:cNvPr id="2073" name="Text Box 77">
          <a:extLst>
            <a:ext uri="{FF2B5EF4-FFF2-40B4-BE49-F238E27FC236}">
              <a16:creationId xmlns:a16="http://schemas.microsoft.com/office/drawing/2014/main" id="{D87AA120-A588-9E62-2AE6-FCEABB1ED86F}"/>
            </a:ext>
          </a:extLst>
        </xdr:cNvPr>
        <xdr:cNvSpPr txBox="1">
          <a:spLocks noChangeArrowheads="1"/>
        </xdr:cNvSpPr>
      </xdr:nvSpPr>
      <xdr:spPr bwMode="auto">
        <a:xfrm>
          <a:off x="11344275" y="420052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32</xdr:row>
      <xdr:rowOff>0</xdr:rowOff>
    </xdr:from>
    <xdr:to>
      <xdr:col>50</xdr:col>
      <xdr:colOff>0</xdr:colOff>
      <xdr:row>33</xdr:row>
      <xdr:rowOff>133350</xdr:rowOff>
    </xdr:to>
    <xdr:sp macro="" textlink="">
      <xdr:nvSpPr>
        <xdr:cNvPr id="2074" name="Text Box 77">
          <a:extLst>
            <a:ext uri="{FF2B5EF4-FFF2-40B4-BE49-F238E27FC236}">
              <a16:creationId xmlns:a16="http://schemas.microsoft.com/office/drawing/2014/main" id="{12D76247-FA2E-C5FE-7944-1164D78CE2E2}"/>
            </a:ext>
          </a:extLst>
        </xdr:cNvPr>
        <xdr:cNvSpPr txBox="1">
          <a:spLocks noChangeArrowheads="1"/>
        </xdr:cNvSpPr>
      </xdr:nvSpPr>
      <xdr:spPr bwMode="auto">
        <a:xfrm>
          <a:off x="11544300" y="48672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48</xdr:col>
      <xdr:colOff>0</xdr:colOff>
      <xdr:row>35</xdr:row>
      <xdr:rowOff>133350</xdr:rowOff>
    </xdr:to>
    <xdr:sp macro="" textlink="">
      <xdr:nvSpPr>
        <xdr:cNvPr id="2075" name="Text Box 77">
          <a:extLst>
            <a:ext uri="{FF2B5EF4-FFF2-40B4-BE49-F238E27FC236}">
              <a16:creationId xmlns:a16="http://schemas.microsoft.com/office/drawing/2014/main" id="{DDD7E08D-A81F-400F-E5E5-057DC2FDCDD5}"/>
            </a:ext>
          </a:extLst>
        </xdr:cNvPr>
        <xdr:cNvSpPr txBox="1">
          <a:spLocks noChangeArrowheads="1"/>
        </xdr:cNvSpPr>
      </xdr:nvSpPr>
      <xdr:spPr bwMode="auto">
        <a:xfrm>
          <a:off x="11144250" y="51339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38</xdr:row>
      <xdr:rowOff>9525</xdr:rowOff>
    </xdr:from>
    <xdr:to>
      <xdr:col>48</xdr:col>
      <xdr:colOff>0</xdr:colOff>
      <xdr:row>40</xdr:row>
      <xdr:rowOff>0</xdr:rowOff>
    </xdr:to>
    <xdr:sp macro="" textlink="">
      <xdr:nvSpPr>
        <xdr:cNvPr id="2076" name="Text Box 77">
          <a:extLst>
            <a:ext uri="{FF2B5EF4-FFF2-40B4-BE49-F238E27FC236}">
              <a16:creationId xmlns:a16="http://schemas.microsoft.com/office/drawing/2014/main" id="{507799E1-9728-7E55-D16A-9138EDB5CE67}"/>
            </a:ext>
          </a:extLst>
        </xdr:cNvPr>
        <xdr:cNvSpPr txBox="1">
          <a:spLocks noChangeArrowheads="1"/>
        </xdr:cNvSpPr>
      </xdr:nvSpPr>
      <xdr:spPr bwMode="auto">
        <a:xfrm>
          <a:off x="11144250" y="56769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37</xdr:row>
      <xdr:rowOff>125698</xdr:rowOff>
    </xdr:to>
    <xdr:sp macro="" textlink="">
      <xdr:nvSpPr>
        <xdr:cNvPr id="2077" name="Text Box 77">
          <a:extLst>
            <a:ext uri="{FF2B5EF4-FFF2-40B4-BE49-F238E27FC236}">
              <a16:creationId xmlns:a16="http://schemas.microsoft.com/office/drawing/2014/main" id="{C4A3C5A8-EE80-062D-78BD-B1AF7CF0B701}"/>
            </a:ext>
          </a:extLst>
        </xdr:cNvPr>
        <xdr:cNvSpPr txBox="1">
          <a:spLocks noChangeArrowheads="1"/>
        </xdr:cNvSpPr>
      </xdr:nvSpPr>
      <xdr:spPr bwMode="auto">
        <a:xfrm>
          <a:off x="11344275" y="54006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44</xdr:row>
      <xdr:rowOff>3175</xdr:rowOff>
    </xdr:from>
    <xdr:to>
      <xdr:col>48</xdr:col>
      <xdr:colOff>0</xdr:colOff>
      <xdr:row>46</xdr:row>
      <xdr:rowOff>30</xdr:rowOff>
    </xdr:to>
    <xdr:sp macro="" textlink="">
      <xdr:nvSpPr>
        <xdr:cNvPr id="2078" name="Text Box 77">
          <a:extLst>
            <a:ext uri="{FF2B5EF4-FFF2-40B4-BE49-F238E27FC236}">
              <a16:creationId xmlns:a16="http://schemas.microsoft.com/office/drawing/2014/main" id="{B0EF638F-3564-EA33-2206-26931B94F3C1}"/>
            </a:ext>
          </a:extLst>
        </xdr:cNvPr>
        <xdr:cNvSpPr txBox="1">
          <a:spLocks noChangeArrowheads="1"/>
        </xdr:cNvSpPr>
      </xdr:nvSpPr>
      <xdr:spPr bwMode="auto">
        <a:xfrm>
          <a:off x="11144250" y="64770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51</xdr:row>
      <xdr:rowOff>125698</xdr:rowOff>
    </xdr:to>
    <xdr:sp macro="" textlink="">
      <xdr:nvSpPr>
        <xdr:cNvPr id="2079" name="Text Box 77">
          <a:extLst>
            <a:ext uri="{FF2B5EF4-FFF2-40B4-BE49-F238E27FC236}">
              <a16:creationId xmlns:a16="http://schemas.microsoft.com/office/drawing/2014/main" id="{524753BB-4D6D-668E-8486-7CD33D5DF609}"/>
            </a:ext>
          </a:extLst>
        </xdr:cNvPr>
        <xdr:cNvSpPr txBox="1">
          <a:spLocks noChangeArrowheads="1"/>
        </xdr:cNvSpPr>
      </xdr:nvSpPr>
      <xdr:spPr bwMode="auto">
        <a:xfrm>
          <a:off x="11144250" y="72675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47</xdr:row>
      <xdr:rowOff>0</xdr:rowOff>
    </xdr:from>
    <xdr:to>
      <xdr:col>49</xdr:col>
      <xdr:colOff>0</xdr:colOff>
      <xdr:row>48</xdr:row>
      <xdr:rowOff>125698</xdr:rowOff>
    </xdr:to>
    <xdr:sp macro="" textlink="">
      <xdr:nvSpPr>
        <xdr:cNvPr id="2080" name="Text Box 77">
          <a:extLst>
            <a:ext uri="{FF2B5EF4-FFF2-40B4-BE49-F238E27FC236}">
              <a16:creationId xmlns:a16="http://schemas.microsoft.com/office/drawing/2014/main" id="{C75285CD-75E4-F802-F3E2-7D89223390A1}"/>
            </a:ext>
          </a:extLst>
        </xdr:cNvPr>
        <xdr:cNvSpPr txBox="1">
          <a:spLocks noChangeArrowheads="1"/>
        </xdr:cNvSpPr>
      </xdr:nvSpPr>
      <xdr:spPr bwMode="auto">
        <a:xfrm>
          <a:off x="11344275" y="686752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0</xdr:colOff>
      <xdr:row>53</xdr:row>
      <xdr:rowOff>133350</xdr:rowOff>
    </xdr:to>
    <xdr:sp macro="" textlink="">
      <xdr:nvSpPr>
        <xdr:cNvPr id="2081" name="Text Box 77">
          <a:extLst>
            <a:ext uri="{FF2B5EF4-FFF2-40B4-BE49-F238E27FC236}">
              <a16:creationId xmlns:a16="http://schemas.microsoft.com/office/drawing/2014/main" id="{040CDA4F-B4CE-2AFE-E485-1A81F51EFC2F}"/>
            </a:ext>
          </a:extLst>
        </xdr:cNvPr>
        <xdr:cNvSpPr txBox="1">
          <a:spLocks noChangeArrowheads="1"/>
        </xdr:cNvSpPr>
      </xdr:nvSpPr>
      <xdr:spPr bwMode="auto">
        <a:xfrm>
          <a:off x="11544300" y="75342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55</xdr:row>
      <xdr:rowOff>133350</xdr:rowOff>
    </xdr:to>
    <xdr:sp macro="" textlink="">
      <xdr:nvSpPr>
        <xdr:cNvPr id="2082" name="Text Box 77">
          <a:extLst>
            <a:ext uri="{FF2B5EF4-FFF2-40B4-BE49-F238E27FC236}">
              <a16:creationId xmlns:a16="http://schemas.microsoft.com/office/drawing/2014/main" id="{5857E702-221B-1752-BAF6-BA13E91B7675}"/>
            </a:ext>
          </a:extLst>
        </xdr:cNvPr>
        <xdr:cNvSpPr txBox="1">
          <a:spLocks noChangeArrowheads="1"/>
        </xdr:cNvSpPr>
      </xdr:nvSpPr>
      <xdr:spPr bwMode="auto">
        <a:xfrm>
          <a:off x="11144250" y="78009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58</xdr:row>
      <xdr:rowOff>3175</xdr:rowOff>
    </xdr:from>
    <xdr:to>
      <xdr:col>48</xdr:col>
      <xdr:colOff>0</xdr:colOff>
      <xdr:row>60</xdr:row>
      <xdr:rowOff>30</xdr:rowOff>
    </xdr:to>
    <xdr:sp macro="" textlink="">
      <xdr:nvSpPr>
        <xdr:cNvPr id="2083" name="Text Box 77">
          <a:extLst>
            <a:ext uri="{FF2B5EF4-FFF2-40B4-BE49-F238E27FC236}">
              <a16:creationId xmlns:a16="http://schemas.microsoft.com/office/drawing/2014/main" id="{81209829-082F-D91B-57EA-333F5720BBD0}"/>
            </a:ext>
          </a:extLst>
        </xdr:cNvPr>
        <xdr:cNvSpPr txBox="1">
          <a:spLocks noChangeArrowheads="1"/>
        </xdr:cNvSpPr>
      </xdr:nvSpPr>
      <xdr:spPr bwMode="auto">
        <a:xfrm>
          <a:off x="11144250" y="83439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56</xdr:row>
      <xdr:rowOff>0</xdr:rowOff>
    </xdr:from>
    <xdr:to>
      <xdr:col>49</xdr:col>
      <xdr:colOff>0</xdr:colOff>
      <xdr:row>57</xdr:row>
      <xdr:rowOff>125698</xdr:rowOff>
    </xdr:to>
    <xdr:sp macro="" textlink="">
      <xdr:nvSpPr>
        <xdr:cNvPr id="2084" name="Text Box 77">
          <a:extLst>
            <a:ext uri="{FF2B5EF4-FFF2-40B4-BE49-F238E27FC236}">
              <a16:creationId xmlns:a16="http://schemas.microsoft.com/office/drawing/2014/main" id="{CA37DB0C-C7B4-5955-69CC-41BE951E0D41}"/>
            </a:ext>
          </a:extLst>
        </xdr:cNvPr>
        <xdr:cNvSpPr txBox="1">
          <a:spLocks noChangeArrowheads="1"/>
        </xdr:cNvSpPr>
      </xdr:nvSpPr>
      <xdr:spPr bwMode="auto">
        <a:xfrm>
          <a:off x="11344275" y="80676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62</xdr:row>
      <xdr:rowOff>3175</xdr:rowOff>
    </xdr:from>
    <xdr:to>
      <xdr:col>48</xdr:col>
      <xdr:colOff>0</xdr:colOff>
      <xdr:row>64</xdr:row>
      <xdr:rowOff>30</xdr:rowOff>
    </xdr:to>
    <xdr:sp macro="" textlink="">
      <xdr:nvSpPr>
        <xdr:cNvPr id="2085" name="Text Box 77">
          <a:extLst>
            <a:ext uri="{FF2B5EF4-FFF2-40B4-BE49-F238E27FC236}">
              <a16:creationId xmlns:a16="http://schemas.microsoft.com/office/drawing/2014/main" id="{DE958325-07AB-012C-4DC7-ACE1AE9FBB9A}"/>
            </a:ext>
          </a:extLst>
        </xdr:cNvPr>
        <xdr:cNvSpPr txBox="1">
          <a:spLocks noChangeArrowheads="1"/>
        </xdr:cNvSpPr>
      </xdr:nvSpPr>
      <xdr:spPr bwMode="auto">
        <a:xfrm>
          <a:off x="11144250" y="88773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66</xdr:row>
      <xdr:rowOff>9525</xdr:rowOff>
    </xdr:from>
    <xdr:to>
      <xdr:col>48</xdr:col>
      <xdr:colOff>0</xdr:colOff>
      <xdr:row>68</xdr:row>
      <xdr:rowOff>0</xdr:rowOff>
    </xdr:to>
    <xdr:sp macro="" textlink="">
      <xdr:nvSpPr>
        <xdr:cNvPr id="2086" name="Text Box 77">
          <a:extLst>
            <a:ext uri="{FF2B5EF4-FFF2-40B4-BE49-F238E27FC236}">
              <a16:creationId xmlns:a16="http://schemas.microsoft.com/office/drawing/2014/main" id="{2B00244A-FA72-D21E-AF1D-ED37C647FF60}"/>
            </a:ext>
          </a:extLst>
        </xdr:cNvPr>
        <xdr:cNvSpPr txBox="1">
          <a:spLocks noChangeArrowheads="1"/>
        </xdr:cNvSpPr>
      </xdr:nvSpPr>
      <xdr:spPr bwMode="auto">
        <a:xfrm>
          <a:off x="11144250" y="94107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65</xdr:row>
      <xdr:rowOff>0</xdr:rowOff>
    </xdr:from>
    <xdr:to>
      <xdr:col>49</xdr:col>
      <xdr:colOff>0</xdr:colOff>
      <xdr:row>66</xdr:row>
      <xdr:rowOff>125911</xdr:rowOff>
    </xdr:to>
    <xdr:sp macro="" textlink="">
      <xdr:nvSpPr>
        <xdr:cNvPr id="2087" name="Text Box 77">
          <a:extLst>
            <a:ext uri="{FF2B5EF4-FFF2-40B4-BE49-F238E27FC236}">
              <a16:creationId xmlns:a16="http://schemas.microsoft.com/office/drawing/2014/main" id="{C321728A-71E7-889B-2EE7-9FCF9A7A79C6}"/>
            </a:ext>
          </a:extLst>
        </xdr:cNvPr>
        <xdr:cNvSpPr txBox="1">
          <a:spLocks noChangeArrowheads="1"/>
        </xdr:cNvSpPr>
      </xdr:nvSpPr>
      <xdr:spPr bwMode="auto">
        <a:xfrm>
          <a:off x="11344275" y="926782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70</xdr:row>
      <xdr:rowOff>0</xdr:rowOff>
    </xdr:from>
    <xdr:to>
      <xdr:col>50</xdr:col>
      <xdr:colOff>0</xdr:colOff>
      <xdr:row>71</xdr:row>
      <xdr:rowOff>125698</xdr:rowOff>
    </xdr:to>
    <xdr:sp macro="" textlink="">
      <xdr:nvSpPr>
        <xdr:cNvPr id="2088" name="Text Box 77">
          <a:extLst>
            <a:ext uri="{FF2B5EF4-FFF2-40B4-BE49-F238E27FC236}">
              <a16:creationId xmlns:a16="http://schemas.microsoft.com/office/drawing/2014/main" id="{E8650643-BF94-1FDC-C6DF-733E06643E1F}"/>
            </a:ext>
          </a:extLst>
        </xdr:cNvPr>
        <xdr:cNvSpPr txBox="1">
          <a:spLocks noChangeArrowheads="1"/>
        </xdr:cNvSpPr>
      </xdr:nvSpPr>
      <xdr:spPr bwMode="auto">
        <a:xfrm>
          <a:off x="11544300" y="99345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70</xdr:row>
      <xdr:rowOff>10795</xdr:rowOff>
    </xdr:from>
    <xdr:to>
      <xdr:col>48</xdr:col>
      <xdr:colOff>0</xdr:colOff>
      <xdr:row>72</xdr:row>
      <xdr:rowOff>56</xdr:rowOff>
    </xdr:to>
    <xdr:sp macro="" textlink="">
      <xdr:nvSpPr>
        <xdr:cNvPr id="2089" name="Text Box 77">
          <a:extLst>
            <a:ext uri="{FF2B5EF4-FFF2-40B4-BE49-F238E27FC236}">
              <a16:creationId xmlns:a16="http://schemas.microsoft.com/office/drawing/2014/main" id="{ED6A57EF-1468-B0CE-7F75-697112A36C5D}"/>
            </a:ext>
          </a:extLst>
        </xdr:cNvPr>
        <xdr:cNvSpPr txBox="1">
          <a:spLocks noChangeArrowheads="1"/>
        </xdr:cNvSpPr>
      </xdr:nvSpPr>
      <xdr:spPr bwMode="auto">
        <a:xfrm>
          <a:off x="11144250" y="99441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76</xdr:row>
      <xdr:rowOff>3175</xdr:rowOff>
    </xdr:from>
    <xdr:to>
      <xdr:col>48</xdr:col>
      <xdr:colOff>0</xdr:colOff>
      <xdr:row>78</xdr:row>
      <xdr:rowOff>30</xdr:rowOff>
    </xdr:to>
    <xdr:sp macro="" textlink="">
      <xdr:nvSpPr>
        <xdr:cNvPr id="2090" name="Text Box 77">
          <a:extLst>
            <a:ext uri="{FF2B5EF4-FFF2-40B4-BE49-F238E27FC236}">
              <a16:creationId xmlns:a16="http://schemas.microsoft.com/office/drawing/2014/main" id="{BE755DA4-6C82-3CD7-4A84-E4C51540568E}"/>
            </a:ext>
          </a:extLst>
        </xdr:cNvPr>
        <xdr:cNvSpPr txBox="1">
          <a:spLocks noChangeArrowheads="1"/>
        </xdr:cNvSpPr>
      </xdr:nvSpPr>
      <xdr:spPr bwMode="auto">
        <a:xfrm>
          <a:off x="11144250" y="107442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73</xdr:row>
      <xdr:rowOff>0</xdr:rowOff>
    </xdr:from>
    <xdr:to>
      <xdr:col>49</xdr:col>
      <xdr:colOff>0</xdr:colOff>
      <xdr:row>74</xdr:row>
      <xdr:rowOff>125698</xdr:rowOff>
    </xdr:to>
    <xdr:sp macro="" textlink="">
      <xdr:nvSpPr>
        <xdr:cNvPr id="2091" name="Text Box 77">
          <a:extLst>
            <a:ext uri="{FF2B5EF4-FFF2-40B4-BE49-F238E27FC236}">
              <a16:creationId xmlns:a16="http://schemas.microsoft.com/office/drawing/2014/main" id="{A26C19B1-8AF2-F0B8-4636-6A81E8AA39F3}"/>
            </a:ext>
          </a:extLst>
        </xdr:cNvPr>
        <xdr:cNvSpPr txBox="1">
          <a:spLocks noChangeArrowheads="1"/>
        </xdr:cNvSpPr>
      </xdr:nvSpPr>
      <xdr:spPr bwMode="auto">
        <a:xfrm>
          <a:off x="11344275" y="1033462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63</xdr:row>
      <xdr:rowOff>125911</xdr:rowOff>
    </xdr:to>
    <xdr:sp macro="" textlink="">
      <xdr:nvSpPr>
        <xdr:cNvPr id="2092" name="Text Box 77">
          <a:extLst>
            <a:ext uri="{FF2B5EF4-FFF2-40B4-BE49-F238E27FC236}">
              <a16:creationId xmlns:a16="http://schemas.microsoft.com/office/drawing/2014/main" id="{2855674F-7A17-36C5-D978-12B1F1745421}"/>
            </a:ext>
          </a:extLst>
        </xdr:cNvPr>
        <xdr:cNvSpPr txBox="1">
          <a:spLocks noChangeArrowheads="1"/>
        </xdr:cNvSpPr>
      </xdr:nvSpPr>
      <xdr:spPr bwMode="auto">
        <a:xfrm>
          <a:off x="2581275" y="88677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66</xdr:row>
      <xdr:rowOff>9525</xdr:rowOff>
    </xdr:from>
    <xdr:to>
      <xdr:col>11</xdr:col>
      <xdr:colOff>0</xdr:colOff>
      <xdr:row>68</xdr:row>
      <xdr:rowOff>0</xdr:rowOff>
    </xdr:to>
    <xdr:sp macro="" textlink="">
      <xdr:nvSpPr>
        <xdr:cNvPr id="2093" name="Text Box 77">
          <a:extLst>
            <a:ext uri="{FF2B5EF4-FFF2-40B4-BE49-F238E27FC236}">
              <a16:creationId xmlns:a16="http://schemas.microsoft.com/office/drawing/2014/main" id="{46485D23-D51D-6109-2E3A-8C7C3D5DCEE5}"/>
            </a:ext>
          </a:extLst>
        </xdr:cNvPr>
        <xdr:cNvSpPr txBox="1">
          <a:spLocks noChangeArrowheads="1"/>
        </xdr:cNvSpPr>
      </xdr:nvSpPr>
      <xdr:spPr bwMode="auto">
        <a:xfrm>
          <a:off x="2581275" y="94107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64</xdr:row>
      <xdr:rowOff>131445</xdr:rowOff>
    </xdr:from>
    <xdr:to>
      <xdr:col>12</xdr:col>
      <xdr:colOff>0</xdr:colOff>
      <xdr:row>66</xdr:row>
      <xdr:rowOff>114290</xdr:rowOff>
    </xdr:to>
    <xdr:sp macro="" textlink="">
      <xdr:nvSpPr>
        <xdr:cNvPr id="2094" name="Text Box 77">
          <a:extLst>
            <a:ext uri="{FF2B5EF4-FFF2-40B4-BE49-F238E27FC236}">
              <a16:creationId xmlns:a16="http://schemas.microsoft.com/office/drawing/2014/main" id="{B93ED781-2C5D-2D1F-ADE3-F89A7EF762E4}"/>
            </a:ext>
          </a:extLst>
        </xdr:cNvPr>
        <xdr:cNvSpPr txBox="1">
          <a:spLocks noChangeArrowheads="1"/>
        </xdr:cNvSpPr>
      </xdr:nvSpPr>
      <xdr:spPr bwMode="auto">
        <a:xfrm>
          <a:off x="2781300" y="92583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68</xdr:row>
      <xdr:rowOff>0</xdr:rowOff>
    </xdr:from>
    <xdr:to>
      <xdr:col>13</xdr:col>
      <xdr:colOff>0</xdr:colOff>
      <xdr:row>69</xdr:row>
      <xdr:rowOff>133350</xdr:rowOff>
    </xdr:to>
    <xdr:sp macro="" textlink="">
      <xdr:nvSpPr>
        <xdr:cNvPr id="2095" name="Text Box 77">
          <a:extLst>
            <a:ext uri="{FF2B5EF4-FFF2-40B4-BE49-F238E27FC236}">
              <a16:creationId xmlns:a16="http://schemas.microsoft.com/office/drawing/2014/main" id="{5DD4076B-749F-DCF5-2770-0659AEC352EB}"/>
            </a:ext>
          </a:extLst>
        </xdr:cNvPr>
        <xdr:cNvSpPr txBox="1">
          <a:spLocks noChangeArrowheads="1"/>
        </xdr:cNvSpPr>
      </xdr:nvSpPr>
      <xdr:spPr bwMode="auto">
        <a:xfrm>
          <a:off x="2981325" y="96678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70</xdr:row>
      <xdr:rowOff>10795</xdr:rowOff>
    </xdr:from>
    <xdr:to>
      <xdr:col>11</xdr:col>
      <xdr:colOff>0</xdr:colOff>
      <xdr:row>72</xdr:row>
      <xdr:rowOff>56</xdr:rowOff>
    </xdr:to>
    <xdr:sp macro="" textlink="">
      <xdr:nvSpPr>
        <xdr:cNvPr id="2096" name="Text Box 77">
          <a:extLst>
            <a:ext uri="{FF2B5EF4-FFF2-40B4-BE49-F238E27FC236}">
              <a16:creationId xmlns:a16="http://schemas.microsoft.com/office/drawing/2014/main" id="{3355270C-A748-D76F-F7BF-AE1A1604B47A}"/>
            </a:ext>
          </a:extLst>
        </xdr:cNvPr>
        <xdr:cNvSpPr txBox="1">
          <a:spLocks noChangeArrowheads="1"/>
        </xdr:cNvSpPr>
      </xdr:nvSpPr>
      <xdr:spPr bwMode="auto">
        <a:xfrm>
          <a:off x="2581275" y="99441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76</xdr:row>
      <xdr:rowOff>0</xdr:rowOff>
    </xdr:from>
    <xdr:to>
      <xdr:col>11</xdr:col>
      <xdr:colOff>0</xdr:colOff>
      <xdr:row>77</xdr:row>
      <xdr:rowOff>125911</xdr:rowOff>
    </xdr:to>
    <xdr:sp macro="" textlink="">
      <xdr:nvSpPr>
        <xdr:cNvPr id="2097" name="Text Box 77">
          <a:extLst>
            <a:ext uri="{FF2B5EF4-FFF2-40B4-BE49-F238E27FC236}">
              <a16:creationId xmlns:a16="http://schemas.microsoft.com/office/drawing/2014/main" id="{835D231E-3398-0DA8-150E-D0D5541D47BB}"/>
            </a:ext>
          </a:extLst>
        </xdr:cNvPr>
        <xdr:cNvSpPr txBox="1">
          <a:spLocks noChangeArrowheads="1"/>
        </xdr:cNvSpPr>
      </xdr:nvSpPr>
      <xdr:spPr bwMode="auto">
        <a:xfrm>
          <a:off x="2581275" y="107346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73</xdr:row>
      <xdr:rowOff>10795</xdr:rowOff>
    </xdr:from>
    <xdr:to>
      <xdr:col>12</xdr:col>
      <xdr:colOff>0</xdr:colOff>
      <xdr:row>75</xdr:row>
      <xdr:rowOff>56</xdr:rowOff>
    </xdr:to>
    <xdr:sp macro="" textlink="">
      <xdr:nvSpPr>
        <xdr:cNvPr id="2098" name="Text Box 77">
          <a:extLst>
            <a:ext uri="{FF2B5EF4-FFF2-40B4-BE49-F238E27FC236}">
              <a16:creationId xmlns:a16="http://schemas.microsoft.com/office/drawing/2014/main" id="{D6F071E0-94DA-D9C0-1957-340D7A08F66B}"/>
            </a:ext>
          </a:extLst>
        </xdr:cNvPr>
        <xdr:cNvSpPr txBox="1">
          <a:spLocks noChangeArrowheads="1"/>
        </xdr:cNvSpPr>
      </xdr:nvSpPr>
      <xdr:spPr bwMode="auto">
        <a:xfrm>
          <a:off x="2781300" y="1034415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44</xdr:row>
      <xdr:rowOff>3175</xdr:rowOff>
    </xdr:from>
    <xdr:to>
      <xdr:col>11</xdr:col>
      <xdr:colOff>0</xdr:colOff>
      <xdr:row>46</xdr:row>
      <xdr:rowOff>30</xdr:rowOff>
    </xdr:to>
    <xdr:sp macro="" textlink="">
      <xdr:nvSpPr>
        <xdr:cNvPr id="2099" name="Text Box 77">
          <a:extLst>
            <a:ext uri="{FF2B5EF4-FFF2-40B4-BE49-F238E27FC236}">
              <a16:creationId xmlns:a16="http://schemas.microsoft.com/office/drawing/2014/main" id="{42372318-B051-133E-3FFB-61078275F9B8}"/>
            </a:ext>
          </a:extLst>
        </xdr:cNvPr>
        <xdr:cNvSpPr txBox="1">
          <a:spLocks noChangeArrowheads="1"/>
        </xdr:cNvSpPr>
      </xdr:nvSpPr>
      <xdr:spPr bwMode="auto">
        <a:xfrm>
          <a:off x="2581275" y="64770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49</xdr:row>
      <xdr:rowOff>122555</xdr:rowOff>
    </xdr:from>
    <xdr:to>
      <xdr:col>11</xdr:col>
      <xdr:colOff>0</xdr:colOff>
      <xdr:row>51</xdr:row>
      <xdr:rowOff>114707</xdr:rowOff>
    </xdr:to>
    <xdr:sp macro="" textlink="">
      <xdr:nvSpPr>
        <xdr:cNvPr id="2100" name="Text Box 77">
          <a:extLst>
            <a:ext uri="{FF2B5EF4-FFF2-40B4-BE49-F238E27FC236}">
              <a16:creationId xmlns:a16="http://schemas.microsoft.com/office/drawing/2014/main" id="{B6400E75-3487-0B5D-3E09-E75E0E90BA53}"/>
            </a:ext>
          </a:extLst>
        </xdr:cNvPr>
        <xdr:cNvSpPr txBox="1">
          <a:spLocks noChangeArrowheads="1"/>
        </xdr:cNvSpPr>
      </xdr:nvSpPr>
      <xdr:spPr bwMode="auto">
        <a:xfrm>
          <a:off x="2581275" y="725805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46</xdr:row>
      <xdr:rowOff>122555</xdr:rowOff>
    </xdr:from>
    <xdr:to>
      <xdr:col>12</xdr:col>
      <xdr:colOff>0</xdr:colOff>
      <xdr:row>48</xdr:row>
      <xdr:rowOff>114557</xdr:rowOff>
    </xdr:to>
    <xdr:sp macro="" textlink="">
      <xdr:nvSpPr>
        <xdr:cNvPr id="2101" name="Text Box 77">
          <a:extLst>
            <a:ext uri="{FF2B5EF4-FFF2-40B4-BE49-F238E27FC236}">
              <a16:creationId xmlns:a16="http://schemas.microsoft.com/office/drawing/2014/main" id="{E32C3CD6-6E7C-A6C5-072C-956C0FEAB3A7}"/>
            </a:ext>
          </a:extLst>
        </xdr:cNvPr>
        <xdr:cNvSpPr txBox="1">
          <a:spLocks noChangeArrowheads="1"/>
        </xdr:cNvSpPr>
      </xdr:nvSpPr>
      <xdr:spPr bwMode="auto">
        <a:xfrm>
          <a:off x="2781300" y="68580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51</xdr:row>
      <xdr:rowOff>122555</xdr:rowOff>
    </xdr:from>
    <xdr:to>
      <xdr:col>13</xdr:col>
      <xdr:colOff>0</xdr:colOff>
      <xdr:row>53</xdr:row>
      <xdr:rowOff>114318</xdr:rowOff>
    </xdr:to>
    <xdr:sp macro="" textlink="">
      <xdr:nvSpPr>
        <xdr:cNvPr id="2102" name="Text Box 77">
          <a:extLst>
            <a:ext uri="{FF2B5EF4-FFF2-40B4-BE49-F238E27FC236}">
              <a16:creationId xmlns:a16="http://schemas.microsoft.com/office/drawing/2014/main" id="{51D35D15-5876-A85C-C1E0-0227A180D910}"/>
            </a:ext>
          </a:extLst>
        </xdr:cNvPr>
        <xdr:cNvSpPr txBox="1">
          <a:spLocks noChangeArrowheads="1"/>
        </xdr:cNvSpPr>
      </xdr:nvSpPr>
      <xdr:spPr bwMode="auto">
        <a:xfrm>
          <a:off x="2981325" y="752475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53</xdr:row>
      <xdr:rowOff>131445</xdr:rowOff>
    </xdr:from>
    <xdr:to>
      <xdr:col>11</xdr:col>
      <xdr:colOff>0</xdr:colOff>
      <xdr:row>55</xdr:row>
      <xdr:rowOff>114290</xdr:rowOff>
    </xdr:to>
    <xdr:sp macro="" textlink="">
      <xdr:nvSpPr>
        <xdr:cNvPr id="2103" name="Text Box 77">
          <a:extLst>
            <a:ext uri="{FF2B5EF4-FFF2-40B4-BE49-F238E27FC236}">
              <a16:creationId xmlns:a16="http://schemas.microsoft.com/office/drawing/2014/main" id="{4BC20788-307D-77B3-574E-D8DF3AC96DA0}"/>
            </a:ext>
          </a:extLst>
        </xdr:cNvPr>
        <xdr:cNvSpPr txBox="1">
          <a:spLocks noChangeArrowheads="1"/>
        </xdr:cNvSpPr>
      </xdr:nvSpPr>
      <xdr:spPr bwMode="auto">
        <a:xfrm>
          <a:off x="2581275" y="779145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58</xdr:row>
      <xdr:rowOff>3175</xdr:rowOff>
    </xdr:from>
    <xdr:to>
      <xdr:col>11</xdr:col>
      <xdr:colOff>0</xdr:colOff>
      <xdr:row>60</xdr:row>
      <xdr:rowOff>30</xdr:rowOff>
    </xdr:to>
    <xdr:sp macro="" textlink="">
      <xdr:nvSpPr>
        <xdr:cNvPr id="2104" name="Text Box 77">
          <a:extLst>
            <a:ext uri="{FF2B5EF4-FFF2-40B4-BE49-F238E27FC236}">
              <a16:creationId xmlns:a16="http://schemas.microsoft.com/office/drawing/2014/main" id="{9F62F52A-B54D-C6D7-A1B8-B26040ED39DC}"/>
            </a:ext>
          </a:extLst>
        </xdr:cNvPr>
        <xdr:cNvSpPr txBox="1">
          <a:spLocks noChangeArrowheads="1"/>
        </xdr:cNvSpPr>
      </xdr:nvSpPr>
      <xdr:spPr bwMode="auto">
        <a:xfrm>
          <a:off x="2581275" y="83439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55</xdr:row>
      <xdr:rowOff>130175</xdr:rowOff>
    </xdr:from>
    <xdr:to>
      <xdr:col>12</xdr:col>
      <xdr:colOff>0</xdr:colOff>
      <xdr:row>57</xdr:row>
      <xdr:rowOff>114415</xdr:rowOff>
    </xdr:to>
    <xdr:sp macro="" textlink="">
      <xdr:nvSpPr>
        <xdr:cNvPr id="2105" name="Text Box 77">
          <a:extLst>
            <a:ext uri="{FF2B5EF4-FFF2-40B4-BE49-F238E27FC236}">
              <a16:creationId xmlns:a16="http://schemas.microsoft.com/office/drawing/2014/main" id="{90D0190F-B913-FD54-F33F-6BC1ACD8F7C6}"/>
            </a:ext>
          </a:extLst>
        </xdr:cNvPr>
        <xdr:cNvSpPr txBox="1">
          <a:spLocks noChangeArrowheads="1"/>
        </xdr:cNvSpPr>
      </xdr:nvSpPr>
      <xdr:spPr bwMode="auto">
        <a:xfrm>
          <a:off x="2781300" y="805815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60</xdr:row>
      <xdr:rowOff>9525</xdr:rowOff>
    </xdr:from>
    <xdr:to>
      <xdr:col>14</xdr:col>
      <xdr:colOff>0</xdr:colOff>
      <xdr:row>62</xdr:row>
      <xdr:rowOff>0</xdr:rowOff>
    </xdr:to>
    <xdr:sp macro="" textlink="">
      <xdr:nvSpPr>
        <xdr:cNvPr id="2106" name="Text Box 77">
          <a:extLst>
            <a:ext uri="{FF2B5EF4-FFF2-40B4-BE49-F238E27FC236}">
              <a16:creationId xmlns:a16="http://schemas.microsoft.com/office/drawing/2014/main" id="{43944B56-1BB1-0BF4-0F1D-5E089385BE8B}"/>
            </a:ext>
          </a:extLst>
        </xdr:cNvPr>
        <xdr:cNvSpPr txBox="1">
          <a:spLocks noChangeArrowheads="1"/>
        </xdr:cNvSpPr>
      </xdr:nvSpPr>
      <xdr:spPr bwMode="auto">
        <a:xfrm>
          <a:off x="3181350" y="86106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7</xdr:row>
      <xdr:rowOff>133350</xdr:rowOff>
    </xdr:to>
    <xdr:sp macro="" textlink="">
      <xdr:nvSpPr>
        <xdr:cNvPr id="2107" name="Text Box 77">
          <a:extLst>
            <a:ext uri="{FF2B5EF4-FFF2-40B4-BE49-F238E27FC236}">
              <a16:creationId xmlns:a16="http://schemas.microsoft.com/office/drawing/2014/main" id="{C2BC0737-3981-2BE0-FA0B-99A417862A67}"/>
            </a:ext>
          </a:extLst>
        </xdr:cNvPr>
        <xdr:cNvSpPr txBox="1">
          <a:spLocks noChangeArrowheads="1"/>
        </xdr:cNvSpPr>
      </xdr:nvSpPr>
      <xdr:spPr bwMode="auto">
        <a:xfrm>
          <a:off x="5781675" y="14001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0</xdr:colOff>
      <xdr:row>13</xdr:row>
      <xdr:rowOff>133350</xdr:rowOff>
    </xdr:to>
    <xdr:sp macro="" textlink="">
      <xdr:nvSpPr>
        <xdr:cNvPr id="2108" name="Text Box 77">
          <a:extLst>
            <a:ext uri="{FF2B5EF4-FFF2-40B4-BE49-F238E27FC236}">
              <a16:creationId xmlns:a16="http://schemas.microsoft.com/office/drawing/2014/main" id="{7BFAB8AF-DFE8-F8F8-AA41-C7B9CD0999F9}"/>
            </a:ext>
          </a:extLst>
        </xdr:cNvPr>
        <xdr:cNvSpPr txBox="1">
          <a:spLocks noChangeArrowheads="1"/>
        </xdr:cNvSpPr>
      </xdr:nvSpPr>
      <xdr:spPr bwMode="auto">
        <a:xfrm>
          <a:off x="5781675" y="22002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</xdr:row>
      <xdr:rowOff>9525</xdr:rowOff>
    </xdr:from>
    <xdr:to>
      <xdr:col>26</xdr:col>
      <xdr:colOff>0</xdr:colOff>
      <xdr:row>11</xdr:row>
      <xdr:rowOff>0</xdr:rowOff>
    </xdr:to>
    <xdr:sp macro="" textlink="">
      <xdr:nvSpPr>
        <xdr:cNvPr id="2109" name="Text Box 77">
          <a:extLst>
            <a:ext uri="{FF2B5EF4-FFF2-40B4-BE49-F238E27FC236}">
              <a16:creationId xmlns:a16="http://schemas.microsoft.com/office/drawing/2014/main" id="{A35FB866-7CCC-A936-AEE1-5C1E3B05E74B}"/>
            </a:ext>
          </a:extLst>
        </xdr:cNvPr>
        <xdr:cNvSpPr txBox="1">
          <a:spLocks noChangeArrowheads="1"/>
        </xdr:cNvSpPr>
      </xdr:nvSpPr>
      <xdr:spPr bwMode="auto">
        <a:xfrm>
          <a:off x="5581650" y="180975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16</xdr:row>
      <xdr:rowOff>10795</xdr:rowOff>
    </xdr:from>
    <xdr:to>
      <xdr:col>27</xdr:col>
      <xdr:colOff>0</xdr:colOff>
      <xdr:row>18</xdr:row>
      <xdr:rowOff>56</xdr:rowOff>
    </xdr:to>
    <xdr:sp macro="" textlink="">
      <xdr:nvSpPr>
        <xdr:cNvPr id="2110" name="Text Box 77">
          <a:extLst>
            <a:ext uri="{FF2B5EF4-FFF2-40B4-BE49-F238E27FC236}">
              <a16:creationId xmlns:a16="http://schemas.microsoft.com/office/drawing/2014/main" id="{C1F7481C-1BE1-A4D8-5081-A90FC45C201E}"/>
            </a:ext>
          </a:extLst>
        </xdr:cNvPr>
        <xdr:cNvSpPr txBox="1">
          <a:spLocks noChangeArrowheads="1"/>
        </xdr:cNvSpPr>
      </xdr:nvSpPr>
      <xdr:spPr bwMode="auto">
        <a:xfrm>
          <a:off x="5781675" y="27432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19</xdr:row>
      <xdr:rowOff>133350</xdr:rowOff>
    </xdr:to>
    <xdr:sp macro="" textlink="">
      <xdr:nvSpPr>
        <xdr:cNvPr id="2111" name="Text Box 77">
          <a:extLst>
            <a:ext uri="{FF2B5EF4-FFF2-40B4-BE49-F238E27FC236}">
              <a16:creationId xmlns:a16="http://schemas.microsoft.com/office/drawing/2014/main" id="{ACD9B784-D635-5DB4-C352-B390535386CF}"/>
            </a:ext>
          </a:extLst>
        </xdr:cNvPr>
        <xdr:cNvSpPr txBox="1">
          <a:spLocks noChangeArrowheads="1"/>
        </xdr:cNvSpPr>
      </xdr:nvSpPr>
      <xdr:spPr bwMode="auto">
        <a:xfrm>
          <a:off x="5581650" y="30003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21</xdr:row>
      <xdr:rowOff>133350</xdr:rowOff>
    </xdr:to>
    <xdr:sp macro="" textlink="">
      <xdr:nvSpPr>
        <xdr:cNvPr id="2112" name="Text Box 77">
          <a:extLst>
            <a:ext uri="{FF2B5EF4-FFF2-40B4-BE49-F238E27FC236}">
              <a16:creationId xmlns:a16="http://schemas.microsoft.com/office/drawing/2014/main" id="{FE93363E-4E1F-EDD0-9514-C2BFED0D19EE}"/>
            </a:ext>
          </a:extLst>
        </xdr:cNvPr>
        <xdr:cNvSpPr txBox="1">
          <a:spLocks noChangeArrowheads="1"/>
        </xdr:cNvSpPr>
      </xdr:nvSpPr>
      <xdr:spPr bwMode="auto">
        <a:xfrm>
          <a:off x="5781675" y="32670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14</xdr:row>
      <xdr:rowOff>3175</xdr:rowOff>
    </xdr:from>
    <xdr:to>
      <xdr:col>25</xdr:col>
      <xdr:colOff>0</xdr:colOff>
      <xdr:row>16</xdr:row>
      <xdr:rowOff>30</xdr:rowOff>
    </xdr:to>
    <xdr:sp macro="" textlink="">
      <xdr:nvSpPr>
        <xdr:cNvPr id="2113" name="Text Box 77">
          <a:extLst>
            <a:ext uri="{FF2B5EF4-FFF2-40B4-BE49-F238E27FC236}">
              <a16:creationId xmlns:a16="http://schemas.microsoft.com/office/drawing/2014/main" id="{C20FE374-FA1C-36AC-4377-F0F3F5CF7137}"/>
            </a:ext>
          </a:extLst>
        </xdr:cNvPr>
        <xdr:cNvSpPr txBox="1">
          <a:spLocks noChangeArrowheads="1"/>
        </xdr:cNvSpPr>
      </xdr:nvSpPr>
      <xdr:spPr bwMode="auto">
        <a:xfrm>
          <a:off x="5381625" y="24765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24</xdr:row>
      <xdr:rowOff>3175</xdr:rowOff>
    </xdr:from>
    <xdr:to>
      <xdr:col>27</xdr:col>
      <xdr:colOff>0</xdr:colOff>
      <xdr:row>26</xdr:row>
      <xdr:rowOff>30</xdr:rowOff>
    </xdr:to>
    <xdr:sp macro="" textlink="">
      <xdr:nvSpPr>
        <xdr:cNvPr id="2114" name="Text Box 77">
          <a:extLst>
            <a:ext uri="{FF2B5EF4-FFF2-40B4-BE49-F238E27FC236}">
              <a16:creationId xmlns:a16="http://schemas.microsoft.com/office/drawing/2014/main" id="{900F2FC2-9EFE-1951-D249-00FEB17C52AF}"/>
            </a:ext>
          </a:extLst>
        </xdr:cNvPr>
        <xdr:cNvSpPr txBox="1">
          <a:spLocks noChangeArrowheads="1"/>
        </xdr:cNvSpPr>
      </xdr:nvSpPr>
      <xdr:spPr bwMode="auto">
        <a:xfrm>
          <a:off x="5781675" y="38100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28</xdr:row>
      <xdr:rowOff>3175</xdr:rowOff>
    </xdr:from>
    <xdr:to>
      <xdr:col>27</xdr:col>
      <xdr:colOff>0</xdr:colOff>
      <xdr:row>30</xdr:row>
      <xdr:rowOff>30</xdr:rowOff>
    </xdr:to>
    <xdr:sp macro="" textlink="">
      <xdr:nvSpPr>
        <xdr:cNvPr id="2115" name="Text Box 77">
          <a:extLst>
            <a:ext uri="{FF2B5EF4-FFF2-40B4-BE49-F238E27FC236}">
              <a16:creationId xmlns:a16="http://schemas.microsoft.com/office/drawing/2014/main" id="{7B22FF00-3824-6B30-014D-441FD806426A}"/>
            </a:ext>
          </a:extLst>
        </xdr:cNvPr>
        <xdr:cNvSpPr txBox="1">
          <a:spLocks noChangeArrowheads="1"/>
        </xdr:cNvSpPr>
      </xdr:nvSpPr>
      <xdr:spPr bwMode="auto">
        <a:xfrm>
          <a:off x="5781675" y="43434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27</xdr:row>
      <xdr:rowOff>133350</xdr:rowOff>
    </xdr:to>
    <xdr:sp macro="" textlink="">
      <xdr:nvSpPr>
        <xdr:cNvPr id="2116" name="Text Box 77">
          <a:extLst>
            <a:ext uri="{FF2B5EF4-FFF2-40B4-BE49-F238E27FC236}">
              <a16:creationId xmlns:a16="http://schemas.microsoft.com/office/drawing/2014/main" id="{FADACF5E-78F7-F078-F5C2-A6A1C0808AA2}"/>
            </a:ext>
          </a:extLst>
        </xdr:cNvPr>
        <xdr:cNvSpPr txBox="1">
          <a:spLocks noChangeArrowheads="1"/>
        </xdr:cNvSpPr>
      </xdr:nvSpPr>
      <xdr:spPr bwMode="auto">
        <a:xfrm>
          <a:off x="5581650" y="40671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33</xdr:row>
      <xdr:rowOff>133350</xdr:rowOff>
    </xdr:to>
    <xdr:sp macro="" textlink="">
      <xdr:nvSpPr>
        <xdr:cNvPr id="2117" name="Text Box 77">
          <a:extLst>
            <a:ext uri="{FF2B5EF4-FFF2-40B4-BE49-F238E27FC236}">
              <a16:creationId xmlns:a16="http://schemas.microsoft.com/office/drawing/2014/main" id="{000620D4-8D43-A278-C272-4C02A13460AB}"/>
            </a:ext>
          </a:extLst>
        </xdr:cNvPr>
        <xdr:cNvSpPr txBox="1">
          <a:spLocks noChangeArrowheads="1"/>
        </xdr:cNvSpPr>
      </xdr:nvSpPr>
      <xdr:spPr bwMode="auto">
        <a:xfrm>
          <a:off x="5781675" y="48672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36</xdr:row>
      <xdr:rowOff>133350</xdr:rowOff>
    </xdr:to>
    <xdr:sp macro="" textlink="">
      <xdr:nvSpPr>
        <xdr:cNvPr id="2118" name="Text Box 77">
          <a:extLst>
            <a:ext uri="{FF2B5EF4-FFF2-40B4-BE49-F238E27FC236}">
              <a16:creationId xmlns:a16="http://schemas.microsoft.com/office/drawing/2014/main" id="{4EA14561-3D64-6AA7-C087-80A350441C63}"/>
            </a:ext>
          </a:extLst>
        </xdr:cNvPr>
        <xdr:cNvSpPr txBox="1">
          <a:spLocks noChangeArrowheads="1"/>
        </xdr:cNvSpPr>
      </xdr:nvSpPr>
      <xdr:spPr bwMode="auto">
        <a:xfrm>
          <a:off x="5581650" y="526732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38</xdr:row>
      <xdr:rowOff>9525</xdr:rowOff>
    </xdr:from>
    <xdr:to>
      <xdr:col>27</xdr:col>
      <xdr:colOff>0</xdr:colOff>
      <xdr:row>40</xdr:row>
      <xdr:rowOff>0</xdr:rowOff>
    </xdr:to>
    <xdr:sp macro="" textlink="">
      <xdr:nvSpPr>
        <xdr:cNvPr id="2119" name="Text Box 77">
          <a:extLst>
            <a:ext uri="{FF2B5EF4-FFF2-40B4-BE49-F238E27FC236}">
              <a16:creationId xmlns:a16="http://schemas.microsoft.com/office/drawing/2014/main" id="{292558D4-DED7-90E4-1F85-83983850CBC3}"/>
            </a:ext>
          </a:extLst>
        </xdr:cNvPr>
        <xdr:cNvSpPr txBox="1">
          <a:spLocks noChangeArrowheads="1"/>
        </xdr:cNvSpPr>
      </xdr:nvSpPr>
      <xdr:spPr bwMode="auto">
        <a:xfrm>
          <a:off x="5781675" y="56769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31</xdr:row>
      <xdr:rowOff>125698</xdr:rowOff>
    </xdr:to>
    <xdr:sp macro="" textlink="">
      <xdr:nvSpPr>
        <xdr:cNvPr id="2120" name="Text Box 77">
          <a:extLst>
            <a:ext uri="{FF2B5EF4-FFF2-40B4-BE49-F238E27FC236}">
              <a16:creationId xmlns:a16="http://schemas.microsoft.com/office/drawing/2014/main" id="{C352892E-917F-0382-157E-1334FFC56F2B}"/>
            </a:ext>
          </a:extLst>
        </xdr:cNvPr>
        <xdr:cNvSpPr txBox="1">
          <a:spLocks noChangeArrowheads="1"/>
        </xdr:cNvSpPr>
      </xdr:nvSpPr>
      <xdr:spPr bwMode="auto">
        <a:xfrm>
          <a:off x="5381625" y="46005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43</xdr:row>
      <xdr:rowOff>125911</xdr:rowOff>
    </xdr:to>
    <xdr:sp macro="" textlink="">
      <xdr:nvSpPr>
        <xdr:cNvPr id="2121" name="Text Box 77">
          <a:extLst>
            <a:ext uri="{FF2B5EF4-FFF2-40B4-BE49-F238E27FC236}">
              <a16:creationId xmlns:a16="http://schemas.microsoft.com/office/drawing/2014/main" id="{49758CC0-E953-6EFE-C5E7-C047D2F47C0F}"/>
            </a:ext>
          </a:extLst>
        </xdr:cNvPr>
        <xdr:cNvSpPr txBox="1">
          <a:spLocks noChangeArrowheads="1"/>
        </xdr:cNvSpPr>
      </xdr:nvSpPr>
      <xdr:spPr bwMode="auto">
        <a:xfrm>
          <a:off x="5781675" y="62007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48</xdr:row>
      <xdr:rowOff>3175</xdr:rowOff>
    </xdr:from>
    <xdr:to>
      <xdr:col>27</xdr:col>
      <xdr:colOff>0</xdr:colOff>
      <xdr:row>50</xdr:row>
      <xdr:rowOff>30</xdr:rowOff>
    </xdr:to>
    <xdr:sp macro="" textlink="">
      <xdr:nvSpPr>
        <xdr:cNvPr id="2122" name="Text Box 77">
          <a:extLst>
            <a:ext uri="{FF2B5EF4-FFF2-40B4-BE49-F238E27FC236}">
              <a16:creationId xmlns:a16="http://schemas.microsoft.com/office/drawing/2014/main" id="{B4537710-38C3-1942-C6BF-0770D83FBC43}"/>
            </a:ext>
          </a:extLst>
        </xdr:cNvPr>
        <xdr:cNvSpPr txBox="1">
          <a:spLocks noChangeArrowheads="1"/>
        </xdr:cNvSpPr>
      </xdr:nvSpPr>
      <xdr:spPr bwMode="auto">
        <a:xfrm>
          <a:off x="5781675" y="70104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45</xdr:row>
      <xdr:rowOff>3175</xdr:rowOff>
    </xdr:from>
    <xdr:to>
      <xdr:col>26</xdr:col>
      <xdr:colOff>0</xdr:colOff>
      <xdr:row>47</xdr:row>
      <xdr:rowOff>30</xdr:rowOff>
    </xdr:to>
    <xdr:sp macro="" textlink="">
      <xdr:nvSpPr>
        <xdr:cNvPr id="2123" name="Text Box 77">
          <a:extLst>
            <a:ext uri="{FF2B5EF4-FFF2-40B4-BE49-F238E27FC236}">
              <a16:creationId xmlns:a16="http://schemas.microsoft.com/office/drawing/2014/main" id="{2CE53F58-D7DA-CE53-5C99-95EEBFC2F560}"/>
            </a:ext>
          </a:extLst>
        </xdr:cNvPr>
        <xdr:cNvSpPr txBox="1">
          <a:spLocks noChangeArrowheads="1"/>
        </xdr:cNvSpPr>
      </xdr:nvSpPr>
      <xdr:spPr bwMode="auto">
        <a:xfrm>
          <a:off x="5581650" y="661035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27</xdr:col>
      <xdr:colOff>0</xdr:colOff>
      <xdr:row>53</xdr:row>
      <xdr:rowOff>133350</xdr:rowOff>
    </xdr:to>
    <xdr:sp macro="" textlink="">
      <xdr:nvSpPr>
        <xdr:cNvPr id="2124" name="Text Box 77">
          <a:extLst>
            <a:ext uri="{FF2B5EF4-FFF2-40B4-BE49-F238E27FC236}">
              <a16:creationId xmlns:a16="http://schemas.microsoft.com/office/drawing/2014/main" id="{A3EE45D6-3F0A-BAEF-7104-0F9FD340E895}"/>
            </a:ext>
          </a:extLst>
        </xdr:cNvPr>
        <xdr:cNvSpPr txBox="1">
          <a:spLocks noChangeArrowheads="1"/>
        </xdr:cNvSpPr>
      </xdr:nvSpPr>
      <xdr:spPr bwMode="auto">
        <a:xfrm>
          <a:off x="5781675" y="75342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55</xdr:row>
      <xdr:rowOff>133350</xdr:rowOff>
    </xdr:to>
    <xdr:sp macro="" textlink="">
      <xdr:nvSpPr>
        <xdr:cNvPr id="2125" name="Text Box 77">
          <a:extLst>
            <a:ext uri="{FF2B5EF4-FFF2-40B4-BE49-F238E27FC236}">
              <a16:creationId xmlns:a16="http://schemas.microsoft.com/office/drawing/2014/main" id="{120B3897-A1D9-B2C1-84E4-BBE05E2C20E3}"/>
            </a:ext>
          </a:extLst>
        </xdr:cNvPr>
        <xdr:cNvSpPr txBox="1">
          <a:spLocks noChangeArrowheads="1"/>
        </xdr:cNvSpPr>
      </xdr:nvSpPr>
      <xdr:spPr bwMode="auto">
        <a:xfrm>
          <a:off x="5581650" y="78009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57</xdr:row>
      <xdr:rowOff>125698</xdr:rowOff>
    </xdr:to>
    <xdr:sp macro="" textlink="">
      <xdr:nvSpPr>
        <xdr:cNvPr id="2126" name="Text Box 77">
          <a:extLst>
            <a:ext uri="{FF2B5EF4-FFF2-40B4-BE49-F238E27FC236}">
              <a16:creationId xmlns:a16="http://schemas.microsoft.com/office/drawing/2014/main" id="{B86F2C32-BB84-5A9A-A492-BCCC56DD9A62}"/>
            </a:ext>
          </a:extLst>
        </xdr:cNvPr>
        <xdr:cNvSpPr txBox="1">
          <a:spLocks noChangeArrowheads="1"/>
        </xdr:cNvSpPr>
      </xdr:nvSpPr>
      <xdr:spPr bwMode="auto">
        <a:xfrm>
          <a:off x="5781675" y="80676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50</xdr:row>
      <xdr:rowOff>10795</xdr:rowOff>
    </xdr:from>
    <xdr:to>
      <xdr:col>25</xdr:col>
      <xdr:colOff>0</xdr:colOff>
      <xdr:row>52</xdr:row>
      <xdr:rowOff>56</xdr:rowOff>
    </xdr:to>
    <xdr:sp macro="" textlink="">
      <xdr:nvSpPr>
        <xdr:cNvPr id="2127" name="Text Box 77">
          <a:extLst>
            <a:ext uri="{FF2B5EF4-FFF2-40B4-BE49-F238E27FC236}">
              <a16:creationId xmlns:a16="http://schemas.microsoft.com/office/drawing/2014/main" id="{1B2BDDBC-FE35-9F03-F0C5-1BA87EA226E8}"/>
            </a:ext>
          </a:extLst>
        </xdr:cNvPr>
        <xdr:cNvSpPr txBox="1">
          <a:spLocks noChangeArrowheads="1"/>
        </xdr:cNvSpPr>
      </xdr:nvSpPr>
      <xdr:spPr bwMode="auto">
        <a:xfrm>
          <a:off x="5381625" y="72771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60</xdr:row>
      <xdr:rowOff>0</xdr:rowOff>
    </xdr:from>
    <xdr:to>
      <xdr:col>27</xdr:col>
      <xdr:colOff>0</xdr:colOff>
      <xdr:row>61</xdr:row>
      <xdr:rowOff>133350</xdr:rowOff>
    </xdr:to>
    <xdr:sp macro="" textlink="">
      <xdr:nvSpPr>
        <xdr:cNvPr id="2128" name="Text Box 77">
          <a:extLst>
            <a:ext uri="{FF2B5EF4-FFF2-40B4-BE49-F238E27FC236}">
              <a16:creationId xmlns:a16="http://schemas.microsoft.com/office/drawing/2014/main" id="{09C96B7F-45EA-F544-B5FE-F6DCF91D33B6}"/>
            </a:ext>
          </a:extLst>
        </xdr:cNvPr>
        <xdr:cNvSpPr txBox="1">
          <a:spLocks noChangeArrowheads="1"/>
        </xdr:cNvSpPr>
      </xdr:nvSpPr>
      <xdr:spPr bwMode="auto">
        <a:xfrm>
          <a:off x="5781675" y="86010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64</xdr:row>
      <xdr:rowOff>3175</xdr:rowOff>
    </xdr:from>
    <xdr:to>
      <xdr:col>27</xdr:col>
      <xdr:colOff>0</xdr:colOff>
      <xdr:row>66</xdr:row>
      <xdr:rowOff>30</xdr:rowOff>
    </xdr:to>
    <xdr:sp macro="" textlink="">
      <xdr:nvSpPr>
        <xdr:cNvPr id="2129" name="Text Box 77">
          <a:extLst>
            <a:ext uri="{FF2B5EF4-FFF2-40B4-BE49-F238E27FC236}">
              <a16:creationId xmlns:a16="http://schemas.microsoft.com/office/drawing/2014/main" id="{1237B7A3-984F-B77E-2DF7-4ECEAF9E2E1E}"/>
            </a:ext>
          </a:extLst>
        </xdr:cNvPr>
        <xdr:cNvSpPr txBox="1">
          <a:spLocks noChangeArrowheads="1"/>
        </xdr:cNvSpPr>
      </xdr:nvSpPr>
      <xdr:spPr bwMode="auto">
        <a:xfrm>
          <a:off x="5781675" y="91440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0</xdr:colOff>
      <xdr:row>63</xdr:row>
      <xdr:rowOff>125911</xdr:rowOff>
    </xdr:to>
    <xdr:sp macro="" textlink="">
      <xdr:nvSpPr>
        <xdr:cNvPr id="2130" name="Text Box 77">
          <a:extLst>
            <a:ext uri="{FF2B5EF4-FFF2-40B4-BE49-F238E27FC236}">
              <a16:creationId xmlns:a16="http://schemas.microsoft.com/office/drawing/2014/main" id="{E61B8B3C-6ECE-7F2D-16F4-E1C6D7CEDF96}"/>
            </a:ext>
          </a:extLst>
        </xdr:cNvPr>
        <xdr:cNvSpPr txBox="1">
          <a:spLocks noChangeArrowheads="1"/>
        </xdr:cNvSpPr>
      </xdr:nvSpPr>
      <xdr:spPr bwMode="auto">
        <a:xfrm>
          <a:off x="5581650" y="88677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68</xdr:row>
      <xdr:rowOff>9525</xdr:rowOff>
    </xdr:from>
    <xdr:to>
      <xdr:col>27</xdr:col>
      <xdr:colOff>0</xdr:colOff>
      <xdr:row>70</xdr:row>
      <xdr:rowOff>0</xdr:rowOff>
    </xdr:to>
    <xdr:sp macro="" textlink="">
      <xdr:nvSpPr>
        <xdr:cNvPr id="2131" name="Text Box 77">
          <a:extLst>
            <a:ext uri="{FF2B5EF4-FFF2-40B4-BE49-F238E27FC236}">
              <a16:creationId xmlns:a16="http://schemas.microsoft.com/office/drawing/2014/main" id="{7249F657-31EC-98AE-051F-EB5565C88D21}"/>
            </a:ext>
          </a:extLst>
        </xdr:cNvPr>
        <xdr:cNvSpPr txBox="1">
          <a:spLocks noChangeArrowheads="1"/>
        </xdr:cNvSpPr>
      </xdr:nvSpPr>
      <xdr:spPr bwMode="auto">
        <a:xfrm>
          <a:off x="5781675" y="96774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71</xdr:row>
      <xdr:rowOff>0</xdr:rowOff>
    </xdr:from>
    <xdr:to>
      <xdr:col>26</xdr:col>
      <xdr:colOff>0</xdr:colOff>
      <xdr:row>72</xdr:row>
      <xdr:rowOff>133350</xdr:rowOff>
    </xdr:to>
    <xdr:sp macro="" textlink="">
      <xdr:nvSpPr>
        <xdr:cNvPr id="2132" name="Text Box 77">
          <a:extLst>
            <a:ext uri="{FF2B5EF4-FFF2-40B4-BE49-F238E27FC236}">
              <a16:creationId xmlns:a16="http://schemas.microsoft.com/office/drawing/2014/main" id="{41910D0D-CE4F-8F65-E0F9-0D697695E8C4}"/>
            </a:ext>
          </a:extLst>
        </xdr:cNvPr>
        <xdr:cNvSpPr txBox="1">
          <a:spLocks noChangeArrowheads="1"/>
        </xdr:cNvSpPr>
      </xdr:nvSpPr>
      <xdr:spPr bwMode="auto">
        <a:xfrm>
          <a:off x="5581650" y="1006792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74</xdr:row>
      <xdr:rowOff>0</xdr:rowOff>
    </xdr:from>
    <xdr:to>
      <xdr:col>27</xdr:col>
      <xdr:colOff>0</xdr:colOff>
      <xdr:row>75</xdr:row>
      <xdr:rowOff>133350</xdr:rowOff>
    </xdr:to>
    <xdr:sp macro="" textlink="">
      <xdr:nvSpPr>
        <xdr:cNvPr id="2133" name="Text Box 77">
          <a:extLst>
            <a:ext uri="{FF2B5EF4-FFF2-40B4-BE49-F238E27FC236}">
              <a16:creationId xmlns:a16="http://schemas.microsoft.com/office/drawing/2014/main" id="{AD43CEB6-C44B-48CE-BDF5-0A206711C484}"/>
            </a:ext>
          </a:extLst>
        </xdr:cNvPr>
        <xdr:cNvSpPr txBox="1">
          <a:spLocks noChangeArrowheads="1"/>
        </xdr:cNvSpPr>
      </xdr:nvSpPr>
      <xdr:spPr bwMode="auto">
        <a:xfrm>
          <a:off x="5781675" y="104679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66</xdr:row>
      <xdr:rowOff>9525</xdr:rowOff>
    </xdr:from>
    <xdr:to>
      <xdr:col>25</xdr:col>
      <xdr:colOff>0</xdr:colOff>
      <xdr:row>68</xdr:row>
      <xdr:rowOff>0</xdr:rowOff>
    </xdr:to>
    <xdr:sp macro="" textlink="">
      <xdr:nvSpPr>
        <xdr:cNvPr id="2134" name="Text Box 77">
          <a:extLst>
            <a:ext uri="{FF2B5EF4-FFF2-40B4-BE49-F238E27FC236}">
              <a16:creationId xmlns:a16="http://schemas.microsoft.com/office/drawing/2014/main" id="{5B5D1999-E835-2846-73EF-A1ED6CC23841}"/>
            </a:ext>
          </a:extLst>
        </xdr:cNvPr>
        <xdr:cNvSpPr txBox="1">
          <a:spLocks noChangeArrowheads="1"/>
        </xdr:cNvSpPr>
      </xdr:nvSpPr>
      <xdr:spPr bwMode="auto">
        <a:xfrm>
          <a:off x="5381625" y="94107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62</xdr:row>
      <xdr:rowOff>3175</xdr:rowOff>
    </xdr:from>
    <xdr:to>
      <xdr:col>64</xdr:col>
      <xdr:colOff>0</xdr:colOff>
      <xdr:row>64</xdr:row>
      <xdr:rowOff>30</xdr:rowOff>
    </xdr:to>
    <xdr:sp macro="" textlink="">
      <xdr:nvSpPr>
        <xdr:cNvPr id="2135" name="Text Box 77">
          <a:extLst>
            <a:ext uri="{FF2B5EF4-FFF2-40B4-BE49-F238E27FC236}">
              <a16:creationId xmlns:a16="http://schemas.microsoft.com/office/drawing/2014/main" id="{B45373C0-710C-E58F-3B52-24C09B4C6495}"/>
            </a:ext>
          </a:extLst>
        </xdr:cNvPr>
        <xdr:cNvSpPr txBox="1">
          <a:spLocks noChangeArrowheads="1"/>
        </xdr:cNvSpPr>
      </xdr:nvSpPr>
      <xdr:spPr bwMode="auto">
        <a:xfrm>
          <a:off x="14344650" y="88773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66</xdr:row>
      <xdr:rowOff>19050</xdr:rowOff>
    </xdr:from>
    <xdr:to>
      <xdr:col>64</xdr:col>
      <xdr:colOff>0</xdr:colOff>
      <xdr:row>68</xdr:row>
      <xdr:rowOff>9525</xdr:rowOff>
    </xdr:to>
    <xdr:sp macro="" textlink="">
      <xdr:nvSpPr>
        <xdr:cNvPr id="2136" name="Text Box 77">
          <a:extLst>
            <a:ext uri="{FF2B5EF4-FFF2-40B4-BE49-F238E27FC236}">
              <a16:creationId xmlns:a16="http://schemas.microsoft.com/office/drawing/2014/main" id="{7CB5720C-33E3-4AD4-819E-41B13E7ADED0}"/>
            </a:ext>
          </a:extLst>
        </xdr:cNvPr>
        <xdr:cNvSpPr txBox="1">
          <a:spLocks noChangeArrowheads="1"/>
        </xdr:cNvSpPr>
      </xdr:nvSpPr>
      <xdr:spPr bwMode="auto">
        <a:xfrm>
          <a:off x="14344650" y="9420225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64</xdr:row>
      <xdr:rowOff>3175</xdr:rowOff>
    </xdr:from>
    <xdr:to>
      <xdr:col>63</xdr:col>
      <xdr:colOff>0</xdr:colOff>
      <xdr:row>66</xdr:row>
      <xdr:rowOff>30</xdr:rowOff>
    </xdr:to>
    <xdr:sp macro="" textlink="">
      <xdr:nvSpPr>
        <xdr:cNvPr id="2137" name="Text Box 77">
          <a:extLst>
            <a:ext uri="{FF2B5EF4-FFF2-40B4-BE49-F238E27FC236}">
              <a16:creationId xmlns:a16="http://schemas.microsoft.com/office/drawing/2014/main" id="{66A09953-9E56-B073-53C6-815B93AFCF69}"/>
            </a:ext>
          </a:extLst>
        </xdr:cNvPr>
        <xdr:cNvSpPr txBox="1">
          <a:spLocks noChangeArrowheads="1"/>
        </xdr:cNvSpPr>
      </xdr:nvSpPr>
      <xdr:spPr bwMode="auto">
        <a:xfrm>
          <a:off x="14144625" y="91440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70</xdr:row>
      <xdr:rowOff>26670</xdr:rowOff>
    </xdr:from>
    <xdr:to>
      <xdr:col>64</xdr:col>
      <xdr:colOff>0</xdr:colOff>
      <xdr:row>72</xdr:row>
      <xdr:rowOff>9733</xdr:rowOff>
    </xdr:to>
    <xdr:sp macro="" textlink="">
      <xdr:nvSpPr>
        <xdr:cNvPr id="2138" name="Text Box 77">
          <a:extLst>
            <a:ext uri="{FF2B5EF4-FFF2-40B4-BE49-F238E27FC236}">
              <a16:creationId xmlns:a16="http://schemas.microsoft.com/office/drawing/2014/main" id="{A091C3C7-0293-B4FE-15DF-0231425B721E}"/>
            </a:ext>
          </a:extLst>
        </xdr:cNvPr>
        <xdr:cNvSpPr txBox="1">
          <a:spLocks noChangeArrowheads="1"/>
        </xdr:cNvSpPr>
      </xdr:nvSpPr>
      <xdr:spPr bwMode="auto">
        <a:xfrm>
          <a:off x="14344650" y="9953625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73</xdr:row>
      <xdr:rowOff>10795</xdr:rowOff>
    </xdr:from>
    <xdr:to>
      <xdr:col>63</xdr:col>
      <xdr:colOff>0</xdr:colOff>
      <xdr:row>75</xdr:row>
      <xdr:rowOff>56</xdr:rowOff>
    </xdr:to>
    <xdr:sp macro="" textlink="">
      <xdr:nvSpPr>
        <xdr:cNvPr id="2139" name="Text Box 77">
          <a:extLst>
            <a:ext uri="{FF2B5EF4-FFF2-40B4-BE49-F238E27FC236}">
              <a16:creationId xmlns:a16="http://schemas.microsoft.com/office/drawing/2014/main" id="{6A98AF53-972C-B846-700D-51932F8B289B}"/>
            </a:ext>
          </a:extLst>
        </xdr:cNvPr>
        <xdr:cNvSpPr txBox="1">
          <a:spLocks noChangeArrowheads="1"/>
        </xdr:cNvSpPr>
      </xdr:nvSpPr>
      <xdr:spPr bwMode="auto">
        <a:xfrm>
          <a:off x="14144625" y="1034415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76</xdr:row>
      <xdr:rowOff>3175</xdr:rowOff>
    </xdr:from>
    <xdr:to>
      <xdr:col>64</xdr:col>
      <xdr:colOff>0</xdr:colOff>
      <xdr:row>78</xdr:row>
      <xdr:rowOff>30</xdr:rowOff>
    </xdr:to>
    <xdr:sp macro="" textlink="">
      <xdr:nvSpPr>
        <xdr:cNvPr id="2140" name="Text Box 77">
          <a:extLst>
            <a:ext uri="{FF2B5EF4-FFF2-40B4-BE49-F238E27FC236}">
              <a16:creationId xmlns:a16="http://schemas.microsoft.com/office/drawing/2014/main" id="{9AD85AD4-F5D3-CBB7-19BA-2AF0D0313635}"/>
            </a:ext>
          </a:extLst>
        </xdr:cNvPr>
        <xdr:cNvSpPr txBox="1">
          <a:spLocks noChangeArrowheads="1"/>
        </xdr:cNvSpPr>
      </xdr:nvSpPr>
      <xdr:spPr bwMode="auto">
        <a:xfrm>
          <a:off x="14344650" y="107442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68</xdr:row>
      <xdr:rowOff>19050</xdr:rowOff>
    </xdr:from>
    <xdr:to>
      <xdr:col>62</xdr:col>
      <xdr:colOff>0</xdr:colOff>
      <xdr:row>70</xdr:row>
      <xdr:rowOff>3145</xdr:rowOff>
    </xdr:to>
    <xdr:sp macro="" textlink="">
      <xdr:nvSpPr>
        <xdr:cNvPr id="2141" name="Text Box 77">
          <a:extLst>
            <a:ext uri="{FF2B5EF4-FFF2-40B4-BE49-F238E27FC236}">
              <a16:creationId xmlns:a16="http://schemas.microsoft.com/office/drawing/2014/main" id="{669E0ED1-CEA6-1EB8-4408-FE752F7190F8}"/>
            </a:ext>
          </a:extLst>
        </xdr:cNvPr>
        <xdr:cNvSpPr txBox="1">
          <a:spLocks noChangeArrowheads="1"/>
        </xdr:cNvSpPr>
      </xdr:nvSpPr>
      <xdr:spPr bwMode="auto">
        <a:xfrm>
          <a:off x="13944600" y="9686925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44</xdr:row>
      <xdr:rowOff>0</xdr:rowOff>
    </xdr:from>
    <xdr:to>
      <xdr:col>64</xdr:col>
      <xdr:colOff>0</xdr:colOff>
      <xdr:row>45</xdr:row>
      <xdr:rowOff>125698</xdr:rowOff>
    </xdr:to>
    <xdr:sp macro="" textlink="">
      <xdr:nvSpPr>
        <xdr:cNvPr id="2142" name="Text Box 77">
          <a:extLst>
            <a:ext uri="{FF2B5EF4-FFF2-40B4-BE49-F238E27FC236}">
              <a16:creationId xmlns:a16="http://schemas.microsoft.com/office/drawing/2014/main" id="{3CAD1C8B-7941-EB10-E84F-2C4FFAF530DB}"/>
            </a:ext>
          </a:extLst>
        </xdr:cNvPr>
        <xdr:cNvSpPr txBox="1">
          <a:spLocks noChangeArrowheads="1"/>
        </xdr:cNvSpPr>
      </xdr:nvSpPr>
      <xdr:spPr bwMode="auto">
        <a:xfrm>
          <a:off x="14344650" y="64674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48</xdr:row>
      <xdr:rowOff>3175</xdr:rowOff>
    </xdr:from>
    <xdr:to>
      <xdr:col>64</xdr:col>
      <xdr:colOff>0</xdr:colOff>
      <xdr:row>50</xdr:row>
      <xdr:rowOff>30</xdr:rowOff>
    </xdr:to>
    <xdr:sp macro="" textlink="">
      <xdr:nvSpPr>
        <xdr:cNvPr id="2143" name="Text Box 77">
          <a:extLst>
            <a:ext uri="{FF2B5EF4-FFF2-40B4-BE49-F238E27FC236}">
              <a16:creationId xmlns:a16="http://schemas.microsoft.com/office/drawing/2014/main" id="{F8B002D8-4B73-842C-3F06-27A521C8FCB2}"/>
            </a:ext>
          </a:extLst>
        </xdr:cNvPr>
        <xdr:cNvSpPr txBox="1">
          <a:spLocks noChangeArrowheads="1"/>
        </xdr:cNvSpPr>
      </xdr:nvSpPr>
      <xdr:spPr bwMode="auto">
        <a:xfrm>
          <a:off x="14344650" y="70104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63</xdr:col>
      <xdr:colOff>0</xdr:colOff>
      <xdr:row>47</xdr:row>
      <xdr:rowOff>133350</xdr:rowOff>
    </xdr:to>
    <xdr:sp macro="" textlink="">
      <xdr:nvSpPr>
        <xdr:cNvPr id="2144" name="Text Box 77">
          <a:extLst>
            <a:ext uri="{FF2B5EF4-FFF2-40B4-BE49-F238E27FC236}">
              <a16:creationId xmlns:a16="http://schemas.microsoft.com/office/drawing/2014/main" id="{AD3DC027-6783-9196-DB0A-8874BF0A05A2}"/>
            </a:ext>
          </a:extLst>
        </xdr:cNvPr>
        <xdr:cNvSpPr txBox="1">
          <a:spLocks noChangeArrowheads="1"/>
        </xdr:cNvSpPr>
      </xdr:nvSpPr>
      <xdr:spPr bwMode="auto">
        <a:xfrm>
          <a:off x="14144625" y="67341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52</xdr:row>
      <xdr:rowOff>9525</xdr:rowOff>
    </xdr:from>
    <xdr:to>
      <xdr:col>64</xdr:col>
      <xdr:colOff>0</xdr:colOff>
      <xdr:row>54</xdr:row>
      <xdr:rowOff>0</xdr:rowOff>
    </xdr:to>
    <xdr:sp macro="" textlink="">
      <xdr:nvSpPr>
        <xdr:cNvPr id="2145" name="Text Box 77">
          <a:extLst>
            <a:ext uri="{FF2B5EF4-FFF2-40B4-BE49-F238E27FC236}">
              <a16:creationId xmlns:a16="http://schemas.microsoft.com/office/drawing/2014/main" id="{331C91F6-94BE-99B0-1C0F-47C232350A39}"/>
            </a:ext>
          </a:extLst>
        </xdr:cNvPr>
        <xdr:cNvSpPr txBox="1">
          <a:spLocks noChangeArrowheads="1"/>
        </xdr:cNvSpPr>
      </xdr:nvSpPr>
      <xdr:spPr bwMode="auto">
        <a:xfrm>
          <a:off x="14344650" y="75438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55</xdr:row>
      <xdr:rowOff>0</xdr:rowOff>
    </xdr:from>
    <xdr:to>
      <xdr:col>63</xdr:col>
      <xdr:colOff>0</xdr:colOff>
      <xdr:row>56</xdr:row>
      <xdr:rowOff>133350</xdr:rowOff>
    </xdr:to>
    <xdr:sp macro="" textlink="">
      <xdr:nvSpPr>
        <xdr:cNvPr id="2146" name="Text Box 77">
          <a:extLst>
            <a:ext uri="{FF2B5EF4-FFF2-40B4-BE49-F238E27FC236}">
              <a16:creationId xmlns:a16="http://schemas.microsoft.com/office/drawing/2014/main" id="{B982B4BF-C64C-FCD4-FCAA-8DEF6DBEF9AB}"/>
            </a:ext>
          </a:extLst>
        </xdr:cNvPr>
        <xdr:cNvSpPr txBox="1">
          <a:spLocks noChangeArrowheads="1"/>
        </xdr:cNvSpPr>
      </xdr:nvSpPr>
      <xdr:spPr bwMode="auto">
        <a:xfrm>
          <a:off x="14144625" y="793432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58</xdr:row>
      <xdr:rowOff>0</xdr:rowOff>
    </xdr:from>
    <xdr:to>
      <xdr:col>64</xdr:col>
      <xdr:colOff>0</xdr:colOff>
      <xdr:row>59</xdr:row>
      <xdr:rowOff>125698</xdr:rowOff>
    </xdr:to>
    <xdr:sp macro="" textlink="">
      <xdr:nvSpPr>
        <xdr:cNvPr id="2147" name="Text Box 77">
          <a:extLst>
            <a:ext uri="{FF2B5EF4-FFF2-40B4-BE49-F238E27FC236}">
              <a16:creationId xmlns:a16="http://schemas.microsoft.com/office/drawing/2014/main" id="{5C87559B-4940-E62B-63DE-13650FB72F00}"/>
            </a:ext>
          </a:extLst>
        </xdr:cNvPr>
        <xdr:cNvSpPr txBox="1">
          <a:spLocks noChangeArrowheads="1"/>
        </xdr:cNvSpPr>
      </xdr:nvSpPr>
      <xdr:spPr bwMode="auto">
        <a:xfrm>
          <a:off x="14344650" y="83343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50</xdr:row>
      <xdr:rowOff>10795</xdr:rowOff>
    </xdr:from>
    <xdr:to>
      <xdr:col>62</xdr:col>
      <xdr:colOff>0</xdr:colOff>
      <xdr:row>52</xdr:row>
      <xdr:rowOff>56</xdr:rowOff>
    </xdr:to>
    <xdr:sp macro="" textlink="">
      <xdr:nvSpPr>
        <xdr:cNvPr id="2148" name="Text Box 77">
          <a:extLst>
            <a:ext uri="{FF2B5EF4-FFF2-40B4-BE49-F238E27FC236}">
              <a16:creationId xmlns:a16="http://schemas.microsoft.com/office/drawing/2014/main" id="{8456CF88-391F-4D23-AE0B-EB2EFF82D350}"/>
            </a:ext>
          </a:extLst>
        </xdr:cNvPr>
        <xdr:cNvSpPr txBox="1">
          <a:spLocks noChangeArrowheads="1"/>
        </xdr:cNvSpPr>
      </xdr:nvSpPr>
      <xdr:spPr bwMode="auto">
        <a:xfrm>
          <a:off x="13944600" y="72771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24</xdr:row>
      <xdr:rowOff>3175</xdr:rowOff>
    </xdr:from>
    <xdr:to>
      <xdr:col>64</xdr:col>
      <xdr:colOff>0</xdr:colOff>
      <xdr:row>26</xdr:row>
      <xdr:rowOff>30</xdr:rowOff>
    </xdr:to>
    <xdr:sp macro="" textlink="">
      <xdr:nvSpPr>
        <xdr:cNvPr id="2149" name="Text Box 77">
          <a:extLst>
            <a:ext uri="{FF2B5EF4-FFF2-40B4-BE49-F238E27FC236}">
              <a16:creationId xmlns:a16="http://schemas.microsoft.com/office/drawing/2014/main" id="{C77EF06C-8CF2-983C-B65A-51F4589D5DDF}"/>
            </a:ext>
          </a:extLst>
        </xdr:cNvPr>
        <xdr:cNvSpPr txBox="1">
          <a:spLocks noChangeArrowheads="1"/>
        </xdr:cNvSpPr>
      </xdr:nvSpPr>
      <xdr:spPr bwMode="auto">
        <a:xfrm>
          <a:off x="14344650" y="38100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28</xdr:row>
      <xdr:rowOff>19050</xdr:rowOff>
    </xdr:from>
    <xdr:to>
      <xdr:col>64</xdr:col>
      <xdr:colOff>0</xdr:colOff>
      <xdr:row>30</xdr:row>
      <xdr:rowOff>3290</xdr:rowOff>
    </xdr:to>
    <xdr:sp macro="" textlink="">
      <xdr:nvSpPr>
        <xdr:cNvPr id="2150" name="Text Box 77">
          <a:extLst>
            <a:ext uri="{FF2B5EF4-FFF2-40B4-BE49-F238E27FC236}">
              <a16:creationId xmlns:a16="http://schemas.microsoft.com/office/drawing/2014/main" id="{B8AE4B2E-BD37-901A-2CF7-8398625C75DC}"/>
            </a:ext>
          </a:extLst>
        </xdr:cNvPr>
        <xdr:cNvSpPr txBox="1">
          <a:spLocks noChangeArrowheads="1"/>
        </xdr:cNvSpPr>
      </xdr:nvSpPr>
      <xdr:spPr bwMode="auto">
        <a:xfrm>
          <a:off x="14344650" y="4352925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26</xdr:row>
      <xdr:rowOff>9525</xdr:rowOff>
    </xdr:from>
    <xdr:to>
      <xdr:col>63</xdr:col>
      <xdr:colOff>0</xdr:colOff>
      <xdr:row>28</xdr:row>
      <xdr:rowOff>0</xdr:rowOff>
    </xdr:to>
    <xdr:sp macro="" textlink="">
      <xdr:nvSpPr>
        <xdr:cNvPr id="2151" name="Text Box 77">
          <a:extLst>
            <a:ext uri="{FF2B5EF4-FFF2-40B4-BE49-F238E27FC236}">
              <a16:creationId xmlns:a16="http://schemas.microsoft.com/office/drawing/2014/main" id="{D9B00999-C738-B94F-1783-759671241180}"/>
            </a:ext>
          </a:extLst>
        </xdr:cNvPr>
        <xdr:cNvSpPr txBox="1">
          <a:spLocks noChangeArrowheads="1"/>
        </xdr:cNvSpPr>
      </xdr:nvSpPr>
      <xdr:spPr bwMode="auto">
        <a:xfrm>
          <a:off x="14144625" y="40767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32</xdr:row>
      <xdr:rowOff>19050</xdr:rowOff>
    </xdr:from>
    <xdr:to>
      <xdr:col>64</xdr:col>
      <xdr:colOff>0</xdr:colOff>
      <xdr:row>34</xdr:row>
      <xdr:rowOff>9525</xdr:rowOff>
    </xdr:to>
    <xdr:sp macro="" textlink="">
      <xdr:nvSpPr>
        <xdr:cNvPr id="2152" name="Text Box 77">
          <a:extLst>
            <a:ext uri="{FF2B5EF4-FFF2-40B4-BE49-F238E27FC236}">
              <a16:creationId xmlns:a16="http://schemas.microsoft.com/office/drawing/2014/main" id="{3DA3AF7B-EE06-BE6B-AA58-AB8BF60D6229}"/>
            </a:ext>
          </a:extLst>
        </xdr:cNvPr>
        <xdr:cNvSpPr txBox="1">
          <a:spLocks noChangeArrowheads="1"/>
        </xdr:cNvSpPr>
      </xdr:nvSpPr>
      <xdr:spPr bwMode="auto">
        <a:xfrm>
          <a:off x="14344650" y="4886325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35</xdr:row>
      <xdr:rowOff>9525</xdr:rowOff>
    </xdr:from>
    <xdr:to>
      <xdr:col>63</xdr:col>
      <xdr:colOff>0</xdr:colOff>
      <xdr:row>37</xdr:row>
      <xdr:rowOff>0</xdr:rowOff>
    </xdr:to>
    <xdr:sp macro="" textlink="">
      <xdr:nvSpPr>
        <xdr:cNvPr id="2153" name="Text Box 77">
          <a:extLst>
            <a:ext uri="{FF2B5EF4-FFF2-40B4-BE49-F238E27FC236}">
              <a16:creationId xmlns:a16="http://schemas.microsoft.com/office/drawing/2014/main" id="{07D71F17-8068-46BE-041D-FC9087179626}"/>
            </a:ext>
          </a:extLst>
        </xdr:cNvPr>
        <xdr:cNvSpPr txBox="1">
          <a:spLocks noChangeArrowheads="1"/>
        </xdr:cNvSpPr>
      </xdr:nvSpPr>
      <xdr:spPr bwMode="auto">
        <a:xfrm>
          <a:off x="14144625" y="527685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38</xdr:row>
      <xdr:rowOff>9525</xdr:rowOff>
    </xdr:from>
    <xdr:to>
      <xdr:col>64</xdr:col>
      <xdr:colOff>0</xdr:colOff>
      <xdr:row>40</xdr:row>
      <xdr:rowOff>0</xdr:rowOff>
    </xdr:to>
    <xdr:sp macro="" textlink="">
      <xdr:nvSpPr>
        <xdr:cNvPr id="2154" name="Text Box 77">
          <a:extLst>
            <a:ext uri="{FF2B5EF4-FFF2-40B4-BE49-F238E27FC236}">
              <a16:creationId xmlns:a16="http://schemas.microsoft.com/office/drawing/2014/main" id="{E067807C-02CF-C7DC-63CF-C28ECA82078E}"/>
            </a:ext>
          </a:extLst>
        </xdr:cNvPr>
        <xdr:cNvSpPr txBox="1">
          <a:spLocks noChangeArrowheads="1"/>
        </xdr:cNvSpPr>
      </xdr:nvSpPr>
      <xdr:spPr bwMode="auto">
        <a:xfrm>
          <a:off x="14344650" y="56769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30</xdr:row>
      <xdr:rowOff>26670</xdr:rowOff>
    </xdr:from>
    <xdr:to>
      <xdr:col>62</xdr:col>
      <xdr:colOff>0</xdr:colOff>
      <xdr:row>32</xdr:row>
      <xdr:rowOff>9733</xdr:rowOff>
    </xdr:to>
    <xdr:sp macro="" textlink="">
      <xdr:nvSpPr>
        <xdr:cNvPr id="2155" name="Text Box 77">
          <a:extLst>
            <a:ext uri="{FF2B5EF4-FFF2-40B4-BE49-F238E27FC236}">
              <a16:creationId xmlns:a16="http://schemas.microsoft.com/office/drawing/2014/main" id="{AE145A19-C6F8-F236-98EF-65AF147CD475}"/>
            </a:ext>
          </a:extLst>
        </xdr:cNvPr>
        <xdr:cNvSpPr txBox="1">
          <a:spLocks noChangeArrowheads="1"/>
        </xdr:cNvSpPr>
      </xdr:nvSpPr>
      <xdr:spPr bwMode="auto">
        <a:xfrm>
          <a:off x="13944600" y="4619625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7</xdr:row>
      <xdr:rowOff>133350</xdr:rowOff>
    </xdr:to>
    <xdr:sp macro="" textlink="">
      <xdr:nvSpPr>
        <xdr:cNvPr id="2156" name="Text Box 77">
          <a:extLst>
            <a:ext uri="{FF2B5EF4-FFF2-40B4-BE49-F238E27FC236}">
              <a16:creationId xmlns:a16="http://schemas.microsoft.com/office/drawing/2014/main" id="{EB9EFA34-D0E9-9A78-0FE1-CC1A2712C805}"/>
            </a:ext>
          </a:extLst>
        </xdr:cNvPr>
        <xdr:cNvSpPr txBox="1">
          <a:spLocks noChangeArrowheads="1"/>
        </xdr:cNvSpPr>
      </xdr:nvSpPr>
      <xdr:spPr bwMode="auto">
        <a:xfrm>
          <a:off x="14344650" y="14001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12</xdr:row>
      <xdr:rowOff>9525</xdr:rowOff>
    </xdr:from>
    <xdr:to>
      <xdr:col>64</xdr:col>
      <xdr:colOff>0</xdr:colOff>
      <xdr:row>14</xdr:row>
      <xdr:rowOff>0</xdr:rowOff>
    </xdr:to>
    <xdr:sp macro="" textlink="">
      <xdr:nvSpPr>
        <xdr:cNvPr id="2157" name="Text Box 77">
          <a:extLst>
            <a:ext uri="{FF2B5EF4-FFF2-40B4-BE49-F238E27FC236}">
              <a16:creationId xmlns:a16="http://schemas.microsoft.com/office/drawing/2014/main" id="{DA88BAE0-B7E1-35EB-9EAE-7D9B78F1505B}"/>
            </a:ext>
          </a:extLst>
        </xdr:cNvPr>
        <xdr:cNvSpPr txBox="1">
          <a:spLocks noChangeArrowheads="1"/>
        </xdr:cNvSpPr>
      </xdr:nvSpPr>
      <xdr:spPr bwMode="auto">
        <a:xfrm>
          <a:off x="14344650" y="22098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17</xdr:row>
      <xdr:rowOff>125698</xdr:rowOff>
    </xdr:to>
    <xdr:sp macro="" textlink="">
      <xdr:nvSpPr>
        <xdr:cNvPr id="2158" name="Text Box 77">
          <a:extLst>
            <a:ext uri="{FF2B5EF4-FFF2-40B4-BE49-F238E27FC236}">
              <a16:creationId xmlns:a16="http://schemas.microsoft.com/office/drawing/2014/main" id="{3B8E7CC5-EF42-E075-98C1-FAE95589AB79}"/>
            </a:ext>
          </a:extLst>
        </xdr:cNvPr>
        <xdr:cNvSpPr txBox="1">
          <a:spLocks noChangeArrowheads="1"/>
        </xdr:cNvSpPr>
      </xdr:nvSpPr>
      <xdr:spPr bwMode="auto">
        <a:xfrm>
          <a:off x="14344650" y="27336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20</xdr:row>
      <xdr:rowOff>9525</xdr:rowOff>
    </xdr:from>
    <xdr:to>
      <xdr:col>64</xdr:col>
      <xdr:colOff>0</xdr:colOff>
      <xdr:row>22</xdr:row>
      <xdr:rowOff>0</xdr:rowOff>
    </xdr:to>
    <xdr:sp macro="" textlink="">
      <xdr:nvSpPr>
        <xdr:cNvPr id="2159" name="Text Box 77">
          <a:extLst>
            <a:ext uri="{FF2B5EF4-FFF2-40B4-BE49-F238E27FC236}">
              <a16:creationId xmlns:a16="http://schemas.microsoft.com/office/drawing/2014/main" id="{E5D2DDD2-8EFF-B286-D606-A0254C883713}"/>
            </a:ext>
          </a:extLst>
        </xdr:cNvPr>
        <xdr:cNvSpPr txBox="1">
          <a:spLocks noChangeArrowheads="1"/>
        </xdr:cNvSpPr>
      </xdr:nvSpPr>
      <xdr:spPr bwMode="auto">
        <a:xfrm>
          <a:off x="14344650" y="327660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19</xdr:row>
      <xdr:rowOff>133350</xdr:rowOff>
    </xdr:to>
    <xdr:sp macro="" textlink="">
      <xdr:nvSpPr>
        <xdr:cNvPr id="2160" name="Text Box 77">
          <a:extLst>
            <a:ext uri="{FF2B5EF4-FFF2-40B4-BE49-F238E27FC236}">
              <a16:creationId xmlns:a16="http://schemas.microsoft.com/office/drawing/2014/main" id="{EA2D9474-80C6-431B-1B11-74E177CA78A4}"/>
            </a:ext>
          </a:extLst>
        </xdr:cNvPr>
        <xdr:cNvSpPr txBox="1">
          <a:spLocks noChangeArrowheads="1"/>
        </xdr:cNvSpPr>
      </xdr:nvSpPr>
      <xdr:spPr bwMode="auto">
        <a:xfrm>
          <a:off x="14144625" y="30003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9525</xdr:rowOff>
    </xdr:from>
    <xdr:to>
      <xdr:col>63</xdr:col>
      <xdr:colOff>0</xdr:colOff>
      <xdr:row>11</xdr:row>
      <xdr:rowOff>0</xdr:rowOff>
    </xdr:to>
    <xdr:sp macro="" textlink="">
      <xdr:nvSpPr>
        <xdr:cNvPr id="2161" name="Text Box 77">
          <a:extLst>
            <a:ext uri="{FF2B5EF4-FFF2-40B4-BE49-F238E27FC236}">
              <a16:creationId xmlns:a16="http://schemas.microsoft.com/office/drawing/2014/main" id="{F76153F6-FEAD-7C65-3528-76DD3D6487D2}"/>
            </a:ext>
          </a:extLst>
        </xdr:cNvPr>
        <xdr:cNvSpPr txBox="1">
          <a:spLocks noChangeArrowheads="1"/>
        </xdr:cNvSpPr>
      </xdr:nvSpPr>
      <xdr:spPr bwMode="auto">
        <a:xfrm>
          <a:off x="14144625" y="1809750"/>
          <a:ext cx="2000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15</xdr:row>
      <xdr:rowOff>125911</xdr:rowOff>
    </xdr:to>
    <xdr:sp macro="" textlink="">
      <xdr:nvSpPr>
        <xdr:cNvPr id="2162" name="Text Box 77">
          <a:extLst>
            <a:ext uri="{FF2B5EF4-FFF2-40B4-BE49-F238E27FC236}">
              <a16:creationId xmlns:a16="http://schemas.microsoft.com/office/drawing/2014/main" id="{1B152B3E-2448-8718-5D71-4A1428D6E854}"/>
            </a:ext>
          </a:extLst>
        </xdr:cNvPr>
        <xdr:cNvSpPr txBox="1">
          <a:spLocks noChangeArrowheads="1"/>
        </xdr:cNvSpPr>
      </xdr:nvSpPr>
      <xdr:spPr bwMode="auto">
        <a:xfrm>
          <a:off x="13944600" y="24669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23</xdr:row>
      <xdr:rowOff>125698</xdr:rowOff>
    </xdr:to>
    <xdr:sp macro="" textlink="">
      <xdr:nvSpPr>
        <xdr:cNvPr id="2163" name="Text Box 77">
          <a:extLst>
            <a:ext uri="{FF2B5EF4-FFF2-40B4-BE49-F238E27FC236}">
              <a16:creationId xmlns:a16="http://schemas.microsoft.com/office/drawing/2014/main" id="{9B055658-B201-3873-313E-BC500CC70861}"/>
            </a:ext>
          </a:extLst>
        </xdr:cNvPr>
        <xdr:cNvSpPr txBox="1">
          <a:spLocks noChangeArrowheads="1"/>
        </xdr:cNvSpPr>
      </xdr:nvSpPr>
      <xdr:spPr bwMode="auto">
        <a:xfrm>
          <a:off x="13744575" y="35337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60</xdr:row>
      <xdr:rowOff>0</xdr:rowOff>
    </xdr:from>
    <xdr:to>
      <xdr:col>61</xdr:col>
      <xdr:colOff>0</xdr:colOff>
      <xdr:row>61</xdr:row>
      <xdr:rowOff>133350</xdr:rowOff>
    </xdr:to>
    <xdr:sp macro="" textlink="">
      <xdr:nvSpPr>
        <xdr:cNvPr id="2164" name="Text Box 77">
          <a:extLst>
            <a:ext uri="{FF2B5EF4-FFF2-40B4-BE49-F238E27FC236}">
              <a16:creationId xmlns:a16="http://schemas.microsoft.com/office/drawing/2014/main" id="{49E46604-7755-83F4-F979-F3F9F6E0CC88}"/>
            </a:ext>
          </a:extLst>
        </xdr:cNvPr>
        <xdr:cNvSpPr txBox="1">
          <a:spLocks noChangeArrowheads="1"/>
        </xdr:cNvSpPr>
      </xdr:nvSpPr>
      <xdr:spPr bwMode="auto">
        <a:xfrm>
          <a:off x="13744575" y="86010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60</xdr:row>
      <xdr:rowOff>0</xdr:rowOff>
    </xdr:from>
    <xdr:to>
      <xdr:col>51</xdr:col>
      <xdr:colOff>0</xdr:colOff>
      <xdr:row>61</xdr:row>
      <xdr:rowOff>133350</xdr:rowOff>
    </xdr:to>
    <xdr:sp macro="" textlink="">
      <xdr:nvSpPr>
        <xdr:cNvPr id="2165" name="Text Box 77">
          <a:extLst>
            <a:ext uri="{FF2B5EF4-FFF2-40B4-BE49-F238E27FC236}">
              <a16:creationId xmlns:a16="http://schemas.microsoft.com/office/drawing/2014/main" id="{3C92BDD3-037E-248E-36F0-73F19F168DE5}"/>
            </a:ext>
          </a:extLst>
        </xdr:cNvPr>
        <xdr:cNvSpPr txBox="1">
          <a:spLocks noChangeArrowheads="1"/>
        </xdr:cNvSpPr>
      </xdr:nvSpPr>
      <xdr:spPr bwMode="auto">
        <a:xfrm>
          <a:off x="11744325" y="86010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23</xdr:row>
      <xdr:rowOff>125698</xdr:rowOff>
    </xdr:to>
    <xdr:sp macro="" textlink="">
      <xdr:nvSpPr>
        <xdr:cNvPr id="2166" name="Text Box 77">
          <a:extLst>
            <a:ext uri="{FF2B5EF4-FFF2-40B4-BE49-F238E27FC236}">
              <a16:creationId xmlns:a16="http://schemas.microsoft.com/office/drawing/2014/main" id="{4BE3E3F3-509A-968A-7052-FBE7D3EDDC73}"/>
            </a:ext>
          </a:extLst>
        </xdr:cNvPr>
        <xdr:cNvSpPr txBox="1">
          <a:spLocks noChangeArrowheads="1"/>
        </xdr:cNvSpPr>
      </xdr:nvSpPr>
      <xdr:spPr bwMode="auto">
        <a:xfrm>
          <a:off x="11744325" y="35337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23</xdr:row>
      <xdr:rowOff>125698</xdr:rowOff>
    </xdr:to>
    <xdr:sp macro="" textlink="">
      <xdr:nvSpPr>
        <xdr:cNvPr id="2167" name="Text Box 77">
          <a:extLst>
            <a:ext uri="{FF2B5EF4-FFF2-40B4-BE49-F238E27FC236}">
              <a16:creationId xmlns:a16="http://schemas.microsoft.com/office/drawing/2014/main" id="{88871596-6D86-60A8-7653-5E9C292374B7}"/>
            </a:ext>
          </a:extLst>
        </xdr:cNvPr>
        <xdr:cNvSpPr txBox="1">
          <a:spLocks noChangeArrowheads="1"/>
        </xdr:cNvSpPr>
      </xdr:nvSpPr>
      <xdr:spPr bwMode="auto">
        <a:xfrm>
          <a:off x="5181600" y="35337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24</xdr:col>
      <xdr:colOff>0</xdr:colOff>
      <xdr:row>59</xdr:row>
      <xdr:rowOff>125698</xdr:rowOff>
    </xdr:to>
    <xdr:sp macro="" textlink="">
      <xdr:nvSpPr>
        <xdr:cNvPr id="2168" name="Text Box 77">
          <a:extLst>
            <a:ext uri="{FF2B5EF4-FFF2-40B4-BE49-F238E27FC236}">
              <a16:creationId xmlns:a16="http://schemas.microsoft.com/office/drawing/2014/main" id="{A6A69E9F-7141-BCB4-92DE-87668F4F480A}"/>
            </a:ext>
          </a:extLst>
        </xdr:cNvPr>
        <xdr:cNvSpPr txBox="1">
          <a:spLocks noChangeArrowheads="1"/>
        </xdr:cNvSpPr>
      </xdr:nvSpPr>
      <xdr:spPr bwMode="auto">
        <a:xfrm>
          <a:off x="5181600" y="8334375"/>
          <a:ext cx="200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0</xdr:col>
      <xdr:colOff>167640</xdr:colOff>
      <xdr:row>10</xdr:row>
      <xdr:rowOff>0</xdr:rowOff>
    </xdr:from>
    <xdr:to>
      <xdr:col>6</xdr:col>
      <xdr:colOff>91440</xdr:colOff>
      <xdr:row>10</xdr:row>
      <xdr:rowOff>0</xdr:rowOff>
    </xdr:to>
    <xdr:sp macro="" textlink="">
      <xdr:nvSpPr>
        <xdr:cNvPr id="3066" name="Line 4">
          <a:extLst>
            <a:ext uri="{FF2B5EF4-FFF2-40B4-BE49-F238E27FC236}">
              <a16:creationId xmlns:a16="http://schemas.microsoft.com/office/drawing/2014/main" id="{9EAA1294-92F5-CEE1-19BB-D791380DCB7A}"/>
            </a:ext>
          </a:extLst>
        </xdr:cNvPr>
        <xdr:cNvSpPr>
          <a:spLocks noChangeShapeType="1"/>
        </xdr:cNvSpPr>
      </xdr:nvSpPr>
      <xdr:spPr bwMode="auto">
        <a:xfrm>
          <a:off x="167640" y="191262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167640</xdr:colOff>
      <xdr:row>22</xdr:row>
      <xdr:rowOff>0</xdr:rowOff>
    </xdr:from>
    <xdr:to>
      <xdr:col>6</xdr:col>
      <xdr:colOff>91440</xdr:colOff>
      <xdr:row>22</xdr:row>
      <xdr:rowOff>0</xdr:rowOff>
    </xdr:to>
    <xdr:sp macro="" textlink="">
      <xdr:nvSpPr>
        <xdr:cNvPr id="3067" name="Line 4">
          <a:extLst>
            <a:ext uri="{FF2B5EF4-FFF2-40B4-BE49-F238E27FC236}">
              <a16:creationId xmlns:a16="http://schemas.microsoft.com/office/drawing/2014/main" id="{33D18D4C-EE7E-9672-FC2C-DA179F8B9916}"/>
            </a:ext>
          </a:extLst>
        </xdr:cNvPr>
        <xdr:cNvSpPr>
          <a:spLocks noChangeShapeType="1"/>
        </xdr:cNvSpPr>
      </xdr:nvSpPr>
      <xdr:spPr bwMode="auto">
        <a:xfrm>
          <a:off x="167640" y="355854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167640</xdr:colOff>
      <xdr:row>30</xdr:row>
      <xdr:rowOff>0</xdr:rowOff>
    </xdr:from>
    <xdr:to>
      <xdr:col>6</xdr:col>
      <xdr:colOff>91440</xdr:colOff>
      <xdr:row>30</xdr:row>
      <xdr:rowOff>0</xdr:rowOff>
    </xdr:to>
    <xdr:sp macro="" textlink="">
      <xdr:nvSpPr>
        <xdr:cNvPr id="3068" name="Line 4">
          <a:extLst>
            <a:ext uri="{FF2B5EF4-FFF2-40B4-BE49-F238E27FC236}">
              <a16:creationId xmlns:a16="http://schemas.microsoft.com/office/drawing/2014/main" id="{BFB1273D-734E-68FA-6144-92039A8B6681}"/>
            </a:ext>
          </a:extLst>
        </xdr:cNvPr>
        <xdr:cNvSpPr>
          <a:spLocks noChangeShapeType="1"/>
        </xdr:cNvSpPr>
      </xdr:nvSpPr>
      <xdr:spPr bwMode="auto">
        <a:xfrm>
          <a:off x="167640" y="465582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22860</xdr:colOff>
      <xdr:row>36</xdr:row>
      <xdr:rowOff>0</xdr:rowOff>
    </xdr:from>
    <xdr:to>
      <xdr:col>36</xdr:col>
      <xdr:colOff>22860</xdr:colOff>
      <xdr:row>36</xdr:row>
      <xdr:rowOff>0</xdr:rowOff>
    </xdr:to>
    <xdr:sp macro="" textlink="">
      <xdr:nvSpPr>
        <xdr:cNvPr id="3069" name="Line 4">
          <a:extLst>
            <a:ext uri="{FF2B5EF4-FFF2-40B4-BE49-F238E27FC236}">
              <a16:creationId xmlns:a16="http://schemas.microsoft.com/office/drawing/2014/main" id="{B6DCBA0F-C44F-FBCB-FFF7-17549580E88C}"/>
            </a:ext>
          </a:extLst>
        </xdr:cNvPr>
        <xdr:cNvSpPr>
          <a:spLocks noChangeShapeType="1"/>
        </xdr:cNvSpPr>
      </xdr:nvSpPr>
      <xdr:spPr bwMode="auto">
        <a:xfrm>
          <a:off x="6019800" y="547878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167640</xdr:colOff>
      <xdr:row>16</xdr:row>
      <xdr:rowOff>0</xdr:rowOff>
    </xdr:from>
    <xdr:to>
      <xdr:col>43</xdr:col>
      <xdr:colOff>91440</xdr:colOff>
      <xdr:row>16</xdr:row>
      <xdr:rowOff>0</xdr:rowOff>
    </xdr:to>
    <xdr:sp macro="" textlink="">
      <xdr:nvSpPr>
        <xdr:cNvPr id="3070" name="Line 4">
          <a:extLst>
            <a:ext uri="{FF2B5EF4-FFF2-40B4-BE49-F238E27FC236}">
              <a16:creationId xmlns:a16="http://schemas.microsoft.com/office/drawing/2014/main" id="{640CADBB-EBD6-2E49-296E-5BE978222352}"/>
            </a:ext>
          </a:extLst>
        </xdr:cNvPr>
        <xdr:cNvSpPr>
          <a:spLocks noChangeShapeType="1"/>
        </xdr:cNvSpPr>
      </xdr:nvSpPr>
      <xdr:spPr bwMode="auto">
        <a:xfrm>
          <a:off x="7955280" y="273558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167640</xdr:colOff>
      <xdr:row>8</xdr:row>
      <xdr:rowOff>0</xdr:rowOff>
    </xdr:from>
    <xdr:to>
      <xdr:col>43</xdr:col>
      <xdr:colOff>91440</xdr:colOff>
      <xdr:row>8</xdr:row>
      <xdr:rowOff>0</xdr:rowOff>
    </xdr:to>
    <xdr:sp macro="" textlink="">
      <xdr:nvSpPr>
        <xdr:cNvPr id="3071" name="Line 4">
          <a:extLst>
            <a:ext uri="{FF2B5EF4-FFF2-40B4-BE49-F238E27FC236}">
              <a16:creationId xmlns:a16="http://schemas.microsoft.com/office/drawing/2014/main" id="{1A3AAA5C-217A-C878-0989-E0044E0BC043}"/>
            </a:ext>
          </a:extLst>
        </xdr:cNvPr>
        <xdr:cNvSpPr>
          <a:spLocks noChangeShapeType="1"/>
        </xdr:cNvSpPr>
      </xdr:nvSpPr>
      <xdr:spPr bwMode="auto">
        <a:xfrm>
          <a:off x="7955280" y="163830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22860</xdr:colOff>
      <xdr:row>10</xdr:row>
      <xdr:rowOff>0</xdr:rowOff>
    </xdr:from>
    <xdr:to>
      <xdr:col>73</xdr:col>
      <xdr:colOff>22860</xdr:colOff>
      <xdr:row>10</xdr:row>
      <xdr:rowOff>0</xdr:rowOff>
    </xdr:to>
    <xdr:sp macro="" textlink="">
      <xdr:nvSpPr>
        <xdr:cNvPr id="5120" name="Line 4">
          <a:extLst>
            <a:ext uri="{FF2B5EF4-FFF2-40B4-BE49-F238E27FC236}">
              <a16:creationId xmlns:a16="http://schemas.microsoft.com/office/drawing/2014/main" id="{B2BC6A03-953D-0A16-2CC2-DDE32701E35F}"/>
            </a:ext>
          </a:extLst>
        </xdr:cNvPr>
        <xdr:cNvSpPr>
          <a:spLocks noChangeShapeType="1"/>
        </xdr:cNvSpPr>
      </xdr:nvSpPr>
      <xdr:spPr bwMode="auto">
        <a:xfrm>
          <a:off x="13807440" y="191262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22860</xdr:colOff>
      <xdr:row>18</xdr:row>
      <xdr:rowOff>0</xdr:rowOff>
    </xdr:from>
    <xdr:to>
      <xdr:col>73</xdr:col>
      <xdr:colOff>22860</xdr:colOff>
      <xdr:row>18</xdr:row>
      <xdr:rowOff>0</xdr:rowOff>
    </xdr:to>
    <xdr:sp macro="" textlink="">
      <xdr:nvSpPr>
        <xdr:cNvPr id="5121" name="Line 4">
          <a:extLst>
            <a:ext uri="{FF2B5EF4-FFF2-40B4-BE49-F238E27FC236}">
              <a16:creationId xmlns:a16="http://schemas.microsoft.com/office/drawing/2014/main" id="{D5B4BC0C-D8A4-9F51-DCCE-A2499CA0C64F}"/>
            </a:ext>
          </a:extLst>
        </xdr:cNvPr>
        <xdr:cNvSpPr>
          <a:spLocks noChangeShapeType="1"/>
        </xdr:cNvSpPr>
      </xdr:nvSpPr>
      <xdr:spPr bwMode="auto">
        <a:xfrm>
          <a:off x="13807440" y="300990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01.&#22899;&#23376;&#653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9640;&#20307;&#36899;&#21331;&#29699;/0.&#22823;&#20250;&#38306;&#20418;/&#9318;&#20840;&#26085;&#26412;&#12472;&#12517;&#12491;&#12450;/H28/&#20840;&#26085;&#26412;&#12472;&#12517;&#12491;&#12450;(&#30007;&#2337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H27_&#20840;&#26085;&#26412;&#12472;&#12517;&#12491;&#12450;_&#32080;&#2652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H23/H23&#20908;&#23395;&#24375;&#21270;/H23_touki_MS_sor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H29_&#20840;&#26085;&#26412;&#12472;&#12517;&#12491;&#1245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4901</v>
          </cell>
          <cell r="E2" t="str">
            <v>伊　藤百</v>
          </cell>
          <cell r="F2" t="str">
            <v>ヴィスポ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1</v>
          </cell>
          <cell r="AB2">
            <v>1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4801</v>
          </cell>
          <cell r="E3" t="str">
            <v>大　西</v>
          </cell>
          <cell r="F3" t="str">
            <v>卓球家Jr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3201</v>
          </cell>
          <cell r="E4" t="str">
            <v>地　下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4903</v>
          </cell>
          <cell r="E5" t="str">
            <v>大　西</v>
          </cell>
          <cell r="F5" t="str">
            <v>ヴィスポ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3203</v>
          </cell>
          <cell r="E6" t="str">
            <v>小　林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1107</v>
          </cell>
          <cell r="E7" t="str">
            <v>久　保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1102</v>
          </cell>
          <cell r="E8" t="str">
            <v>木　村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1301</v>
          </cell>
          <cell r="E9" t="str">
            <v>片　岡</v>
          </cell>
          <cell r="F9" t="str">
            <v>高松一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4910</v>
          </cell>
          <cell r="E10" t="str">
            <v>三　谷梨</v>
          </cell>
          <cell r="F10" t="str">
            <v>ヴィスポ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3202</v>
          </cell>
          <cell r="E11" t="str">
            <v>小　川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4907</v>
          </cell>
          <cell r="E12" t="str">
            <v>井　上</v>
          </cell>
          <cell r="F12" t="str">
            <v>ヴィスポ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4905</v>
          </cell>
          <cell r="E13" t="str">
            <v>三　谷愛</v>
          </cell>
          <cell r="F13" t="str">
            <v>ヴィスポ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1101</v>
          </cell>
          <cell r="E14" t="str">
            <v>若　林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4902</v>
          </cell>
          <cell r="E15" t="str">
            <v>伊　藤七</v>
          </cell>
          <cell r="F15" t="str">
            <v>ヴィスポ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4904</v>
          </cell>
          <cell r="E16" t="str">
            <v>安　藤</v>
          </cell>
          <cell r="F16" t="str">
            <v>ヴィスポ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3204</v>
          </cell>
          <cell r="E17" t="str">
            <v>石　川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○</v>
          </cell>
          <cell r="D18">
            <v>1105</v>
          </cell>
          <cell r="E18" t="str">
            <v>鵜　尾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○</v>
          </cell>
          <cell r="D19">
            <v>1103</v>
          </cell>
          <cell r="E19" t="str">
            <v>丸　山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○</v>
          </cell>
          <cell r="D20">
            <v>1104</v>
          </cell>
          <cell r="E20" t="str">
            <v>星　川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○</v>
          </cell>
          <cell r="D21">
            <v>1002</v>
          </cell>
          <cell r="E21" t="str">
            <v>岸　下茉</v>
          </cell>
          <cell r="F21" t="str">
            <v>高中央</v>
          </cell>
          <cell r="G21">
            <v>109</v>
          </cell>
          <cell r="H21">
            <v>1303</v>
          </cell>
          <cell r="I21" t="str">
            <v>増　田</v>
          </cell>
          <cell r="J21">
            <v>13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2101</v>
          </cell>
          <cell r="E22" t="str">
            <v>安　田</v>
          </cell>
          <cell r="F22" t="str">
            <v>高松西</v>
          </cell>
          <cell r="G22">
            <v>108</v>
          </cell>
          <cell r="H22">
            <v>3303</v>
          </cell>
          <cell r="I22" t="str">
            <v>亀　山</v>
          </cell>
          <cell r="J22">
            <v>33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○</v>
          </cell>
          <cell r="D23">
            <v>3501</v>
          </cell>
          <cell r="E23" t="str">
            <v>三　谷</v>
          </cell>
          <cell r="F23" t="str">
            <v>香川西</v>
          </cell>
          <cell r="G23">
            <v>107</v>
          </cell>
          <cell r="H23">
            <v>1403</v>
          </cell>
          <cell r="I23" t="str">
            <v>入　谷</v>
          </cell>
          <cell r="J23">
            <v>14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×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○</v>
          </cell>
          <cell r="D24">
            <v>4906</v>
          </cell>
          <cell r="E24" t="str">
            <v>平　塚</v>
          </cell>
          <cell r="F24" t="str">
            <v>ヴィスポ</v>
          </cell>
          <cell r="G24">
            <v>106</v>
          </cell>
          <cell r="H24">
            <v>1405</v>
          </cell>
          <cell r="I24" t="str">
            <v>留　岡</v>
          </cell>
          <cell r="J24">
            <v>14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×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○</v>
          </cell>
          <cell r="D25">
            <v>2102</v>
          </cell>
          <cell r="E25" t="str">
            <v>河　野</v>
          </cell>
          <cell r="F25" t="str">
            <v>高松西</v>
          </cell>
          <cell r="G25">
            <v>105</v>
          </cell>
          <cell r="H25">
            <v>1111</v>
          </cell>
          <cell r="I25" t="str">
            <v>公　文</v>
          </cell>
          <cell r="J25">
            <v>11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○</v>
          </cell>
          <cell r="D26">
            <v>3504</v>
          </cell>
          <cell r="E26" t="str">
            <v>高　橋</v>
          </cell>
          <cell r="F26" t="str">
            <v>香川西</v>
          </cell>
          <cell r="G26">
            <v>104</v>
          </cell>
          <cell r="H26">
            <v>3704</v>
          </cell>
          <cell r="I26" t="str">
            <v>橋　村</v>
          </cell>
          <cell r="J26">
            <v>37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○</v>
          </cell>
          <cell r="D27">
            <v>3502</v>
          </cell>
          <cell r="E27" t="str">
            <v>井　関</v>
          </cell>
          <cell r="F27" t="str">
            <v>香川西</v>
          </cell>
          <cell r="G27">
            <v>103</v>
          </cell>
          <cell r="H27">
            <v>3106</v>
          </cell>
          <cell r="I27" t="str">
            <v>四　宮</v>
          </cell>
          <cell r="J27">
            <v>31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○</v>
          </cell>
          <cell r="D28">
            <v>1003</v>
          </cell>
          <cell r="E28" t="str">
            <v>松濤流南</v>
          </cell>
          <cell r="F28" t="str">
            <v>高中央</v>
          </cell>
          <cell r="G28">
            <v>102</v>
          </cell>
          <cell r="H28">
            <v>2104</v>
          </cell>
          <cell r="I28" t="str">
            <v>川　東</v>
          </cell>
          <cell r="J28">
            <v>21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○</v>
          </cell>
          <cell r="D29">
            <v>1001</v>
          </cell>
          <cell r="E29" t="str">
            <v>岸　下佳</v>
          </cell>
          <cell r="F29" t="str">
            <v>高中央</v>
          </cell>
          <cell r="G29">
            <v>101</v>
          </cell>
          <cell r="H29">
            <v>3807</v>
          </cell>
          <cell r="I29" t="str">
            <v>秋　山</v>
          </cell>
          <cell r="J29">
            <v>38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1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○</v>
          </cell>
          <cell r="D30">
            <v>3503</v>
          </cell>
          <cell r="E30" t="str">
            <v>近　井</v>
          </cell>
          <cell r="F30" t="str">
            <v>香川西</v>
          </cell>
          <cell r="G30">
            <v>100</v>
          </cell>
          <cell r="H30">
            <v>3804</v>
          </cell>
          <cell r="I30" t="str">
            <v>矢　野</v>
          </cell>
          <cell r="J30">
            <v>38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1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○</v>
          </cell>
          <cell r="D31">
            <v>101</v>
          </cell>
          <cell r="E31" t="str">
            <v>藤　原</v>
          </cell>
          <cell r="F31" t="str">
            <v>小中央</v>
          </cell>
          <cell r="G31">
            <v>99</v>
          </cell>
          <cell r="H31">
            <v>4912</v>
          </cell>
          <cell r="I31" t="str">
            <v>川　崎</v>
          </cell>
          <cell r="J31">
            <v>49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>
            <v>2</v>
          </cell>
          <cell r="R31">
            <v>3</v>
          </cell>
          <cell r="S31">
            <v>3</v>
          </cell>
          <cell r="T31">
            <v>3</v>
          </cell>
          <cell r="U31">
            <v>30</v>
          </cell>
          <cell r="V31">
            <v>30</v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○</v>
          </cell>
          <cell r="D32">
            <v>1004</v>
          </cell>
          <cell r="E32" t="str">
            <v>松濤流風</v>
          </cell>
          <cell r="F32" t="str">
            <v>高中央</v>
          </cell>
          <cell r="G32">
            <v>98</v>
          </cell>
          <cell r="H32">
            <v>3102</v>
          </cell>
          <cell r="I32" t="str">
            <v>長　町</v>
          </cell>
          <cell r="J32">
            <v>31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×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○</v>
          </cell>
          <cell r="D33">
            <v>3101</v>
          </cell>
          <cell r="E33" t="str">
            <v>河　相</v>
          </cell>
          <cell r="F33" t="str">
            <v>善　一</v>
          </cell>
          <cell r="G33">
            <v>97</v>
          </cell>
          <cell r="H33">
            <v>3301</v>
          </cell>
          <cell r="I33" t="str">
            <v>谷　川</v>
          </cell>
          <cell r="J33">
            <v>33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1005</v>
          </cell>
          <cell r="E34" t="str">
            <v>平　田</v>
          </cell>
          <cell r="F34" t="str">
            <v>高中央</v>
          </cell>
          <cell r="G34">
            <v>96</v>
          </cell>
          <cell r="H34">
            <v>906</v>
          </cell>
          <cell r="I34" t="str">
            <v>藪　内</v>
          </cell>
          <cell r="J34">
            <v>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2103</v>
          </cell>
          <cell r="E35" t="str">
            <v>神　髙</v>
          </cell>
          <cell r="F35" t="str">
            <v>高松西</v>
          </cell>
          <cell r="G35">
            <v>95</v>
          </cell>
          <cell r="H35">
            <v>1110</v>
          </cell>
          <cell r="I35" t="str">
            <v>矢　野</v>
          </cell>
          <cell r="J35">
            <v>11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2801</v>
          </cell>
          <cell r="E36" t="str">
            <v>大　美</v>
          </cell>
          <cell r="F36" t="str">
            <v>丸城西</v>
          </cell>
          <cell r="G36">
            <v>94</v>
          </cell>
          <cell r="H36">
            <v>3703</v>
          </cell>
          <cell r="I36" t="str">
            <v>川　崎</v>
          </cell>
          <cell r="J36">
            <v>37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×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3701</v>
          </cell>
          <cell r="E37" t="str">
            <v>植　田</v>
          </cell>
          <cell r="F37" t="str">
            <v>観　一</v>
          </cell>
          <cell r="G37">
            <v>93</v>
          </cell>
          <cell r="H37">
            <v>106</v>
          </cell>
          <cell r="I37" t="str">
            <v>眞　鍋</v>
          </cell>
          <cell r="J37">
            <v>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3103</v>
          </cell>
          <cell r="E38" t="str">
            <v>　森</v>
          </cell>
          <cell r="F38" t="str">
            <v>善　一</v>
          </cell>
          <cell r="G38">
            <v>92</v>
          </cell>
          <cell r="H38">
            <v>104</v>
          </cell>
          <cell r="I38" t="str">
            <v>森　下</v>
          </cell>
          <cell r="J38">
            <v>1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901</v>
          </cell>
          <cell r="E39" t="str">
            <v>山　田</v>
          </cell>
          <cell r="F39" t="str">
            <v>高松東</v>
          </cell>
          <cell r="G39">
            <v>91</v>
          </cell>
          <cell r="H39">
            <v>3206</v>
          </cell>
          <cell r="I39" t="str">
            <v>井　上</v>
          </cell>
          <cell r="J39">
            <v>32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×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3801</v>
          </cell>
          <cell r="E40" t="str">
            <v>片　岡</v>
          </cell>
          <cell r="F40" t="str">
            <v>観総合</v>
          </cell>
          <cell r="G40">
            <v>90</v>
          </cell>
          <cell r="H40">
            <v>2402</v>
          </cell>
          <cell r="I40" t="str">
            <v>平　尾</v>
          </cell>
          <cell r="J40">
            <v>24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1106</v>
          </cell>
          <cell r="E41" t="str">
            <v>橋　本</v>
          </cell>
          <cell r="F41" t="str">
            <v>高松商</v>
          </cell>
          <cell r="G41">
            <v>89</v>
          </cell>
          <cell r="H41">
            <v>902</v>
          </cell>
          <cell r="I41" t="str">
            <v>市　橋</v>
          </cell>
          <cell r="J41">
            <v>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1201</v>
          </cell>
          <cell r="E42" t="str">
            <v>太　田</v>
          </cell>
          <cell r="F42" t="str">
            <v>高　松</v>
          </cell>
          <cell r="G42">
            <v>88</v>
          </cell>
          <cell r="H42">
            <v>3806</v>
          </cell>
          <cell r="I42" t="str">
            <v>中　川</v>
          </cell>
          <cell r="J42">
            <v>38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1202</v>
          </cell>
          <cell r="E43" t="str">
            <v>田　村</v>
          </cell>
          <cell r="F43" t="str">
            <v>高　松</v>
          </cell>
          <cell r="G43">
            <v>87</v>
          </cell>
          <cell r="H43">
            <v>105</v>
          </cell>
          <cell r="I43" t="str">
            <v>高　﨑</v>
          </cell>
          <cell r="J43">
            <v>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701</v>
          </cell>
          <cell r="E44" t="str">
            <v>久　保</v>
          </cell>
          <cell r="F44" t="str">
            <v>三　木</v>
          </cell>
          <cell r="G44">
            <v>86</v>
          </cell>
          <cell r="H44">
            <v>3805</v>
          </cell>
          <cell r="I44" t="str">
            <v>合　田</v>
          </cell>
          <cell r="J44">
            <v>38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1203</v>
          </cell>
          <cell r="E45" t="str">
            <v>山　﨑</v>
          </cell>
          <cell r="F45" t="str">
            <v>高　松</v>
          </cell>
          <cell r="G45">
            <v>85</v>
          </cell>
          <cell r="H45">
            <v>706</v>
          </cell>
          <cell r="I45" t="str">
            <v>樋　口</v>
          </cell>
          <cell r="J45">
            <v>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1205</v>
          </cell>
          <cell r="E46" t="str">
            <v>来　田</v>
          </cell>
          <cell r="F46" t="str">
            <v>高　松</v>
          </cell>
          <cell r="G46">
            <v>84</v>
          </cell>
          <cell r="H46">
            <v>4701</v>
          </cell>
          <cell r="I46" t="str">
            <v>伊　藤</v>
          </cell>
          <cell r="J46">
            <v>47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3803</v>
          </cell>
          <cell r="E47" t="str">
            <v>渋　谷</v>
          </cell>
          <cell r="F47" t="str">
            <v>観総合</v>
          </cell>
          <cell r="G47">
            <v>83</v>
          </cell>
          <cell r="H47">
            <v>1305</v>
          </cell>
          <cell r="I47" t="str">
            <v>田　川</v>
          </cell>
          <cell r="J47">
            <v>13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1401</v>
          </cell>
          <cell r="E48" t="str">
            <v>白　井</v>
          </cell>
          <cell r="F48" t="str">
            <v>高桜井</v>
          </cell>
          <cell r="G48">
            <v>82</v>
          </cell>
          <cell r="H48">
            <v>3702</v>
          </cell>
          <cell r="I48" t="str">
            <v>野　口</v>
          </cell>
          <cell r="J48">
            <v>37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3401</v>
          </cell>
          <cell r="E49" t="str">
            <v>矢　野</v>
          </cell>
          <cell r="F49" t="str">
            <v>高　瀬</v>
          </cell>
          <cell r="G49">
            <v>81</v>
          </cell>
          <cell r="H49">
            <v>4909</v>
          </cell>
          <cell r="I49" t="str">
            <v>櫻　井</v>
          </cell>
          <cell r="J49">
            <v>49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2401</v>
          </cell>
          <cell r="E50" t="str">
            <v>廣　田</v>
          </cell>
          <cell r="F50" t="str">
            <v>坂　出</v>
          </cell>
          <cell r="G50">
            <v>80</v>
          </cell>
          <cell r="H50">
            <v>709</v>
          </cell>
          <cell r="I50" t="str">
            <v>谷　本</v>
          </cell>
          <cell r="J50">
            <v>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4601</v>
          </cell>
          <cell r="E51" t="str">
            <v>福　本</v>
          </cell>
          <cell r="F51" t="str">
            <v>バラJr</v>
          </cell>
          <cell r="G51">
            <v>79</v>
          </cell>
          <cell r="H51">
            <v>103</v>
          </cell>
          <cell r="I51" t="str">
            <v>中　橋</v>
          </cell>
          <cell r="J51">
            <v>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705</v>
          </cell>
          <cell r="E52" t="str">
            <v>白　井</v>
          </cell>
          <cell r="F52" t="str">
            <v>三　木</v>
          </cell>
          <cell r="G52">
            <v>78</v>
          </cell>
          <cell r="H52">
            <v>2701</v>
          </cell>
          <cell r="I52" t="str">
            <v>本　條</v>
          </cell>
          <cell r="J52">
            <v>27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702</v>
          </cell>
          <cell r="E53" t="str">
            <v>村　松</v>
          </cell>
          <cell r="F53" t="str">
            <v>三　木</v>
          </cell>
          <cell r="G53">
            <v>77</v>
          </cell>
          <cell r="H53">
            <v>3109</v>
          </cell>
          <cell r="I53" t="str">
            <v>上　原</v>
          </cell>
          <cell r="J53">
            <v>31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1108</v>
          </cell>
          <cell r="E54" t="str">
            <v>高　木</v>
          </cell>
          <cell r="F54" t="str">
            <v>高松商</v>
          </cell>
          <cell r="G54">
            <v>76</v>
          </cell>
          <cell r="H54">
            <v>604</v>
          </cell>
          <cell r="I54" t="str">
            <v>角　家</v>
          </cell>
          <cell r="J54">
            <v>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1302</v>
          </cell>
          <cell r="E55" t="str">
            <v>梶　河</v>
          </cell>
          <cell r="F55" t="str">
            <v>高松一</v>
          </cell>
          <cell r="G55">
            <v>75</v>
          </cell>
          <cell r="H55">
            <v>3404</v>
          </cell>
          <cell r="I55" t="str">
            <v>糸　川</v>
          </cell>
          <cell r="J55">
            <v>34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1006</v>
          </cell>
          <cell r="E56" t="str">
            <v>香　川</v>
          </cell>
          <cell r="F56" t="str">
            <v>高中央</v>
          </cell>
          <cell r="G56">
            <v>74</v>
          </cell>
          <cell r="H56">
            <v>3402</v>
          </cell>
          <cell r="I56" t="str">
            <v>山　本</v>
          </cell>
          <cell r="J56">
            <v>34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601</v>
          </cell>
          <cell r="E57" t="str">
            <v>岩　田</v>
          </cell>
          <cell r="F57" t="str">
            <v>志　度</v>
          </cell>
          <cell r="G57">
            <v>73</v>
          </cell>
          <cell r="H57">
            <v>3107</v>
          </cell>
          <cell r="I57" t="str">
            <v>髙　橋</v>
          </cell>
          <cell r="J57">
            <v>31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102</v>
          </cell>
          <cell r="E58" t="str">
            <v>山　本</v>
          </cell>
          <cell r="F58" t="str">
            <v>小中央</v>
          </cell>
          <cell r="G58">
            <v>72</v>
          </cell>
          <cell r="H58">
            <v>3205</v>
          </cell>
          <cell r="I58" t="str">
            <v>大　西</v>
          </cell>
          <cell r="J58">
            <v>32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>
            <v>1</v>
          </cell>
          <cell r="R58">
            <v>1</v>
          </cell>
          <cell r="S58">
            <v>8</v>
          </cell>
          <cell r="T58">
            <v>8</v>
          </cell>
          <cell r="U58">
            <v>8</v>
          </cell>
          <cell r="V58">
            <v>57</v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703</v>
          </cell>
          <cell r="E59" t="str">
            <v>小野瀬</v>
          </cell>
          <cell r="F59" t="str">
            <v>三　木</v>
          </cell>
          <cell r="G59">
            <v>71</v>
          </cell>
          <cell r="H59">
            <v>603</v>
          </cell>
          <cell r="I59" t="str">
            <v>小　西</v>
          </cell>
          <cell r="J59">
            <v>6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4908</v>
          </cell>
          <cell r="E60" t="str">
            <v>眞　鍋</v>
          </cell>
          <cell r="F60" t="str">
            <v>ヴィスポ</v>
          </cell>
          <cell r="G60">
            <v>70</v>
          </cell>
          <cell r="H60">
            <v>602</v>
          </cell>
          <cell r="I60" t="str">
            <v>岡　上</v>
          </cell>
          <cell r="J60">
            <v>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1109</v>
          </cell>
          <cell r="E61" t="str">
            <v>安　西</v>
          </cell>
          <cell r="F61" t="str">
            <v>高松商</v>
          </cell>
          <cell r="G61">
            <v>69</v>
          </cell>
          <cell r="H61">
            <v>1402</v>
          </cell>
          <cell r="I61" t="str">
            <v>髙　橋</v>
          </cell>
          <cell r="J61">
            <v>14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3403</v>
          </cell>
          <cell r="E62" t="str">
            <v>露　原</v>
          </cell>
          <cell r="F62" t="str">
            <v>高　瀬</v>
          </cell>
          <cell r="G62">
            <v>68</v>
          </cell>
          <cell r="H62">
            <v>3105</v>
          </cell>
          <cell r="I62" t="str">
            <v>亀　山</v>
          </cell>
          <cell r="J62">
            <v>31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1204</v>
          </cell>
          <cell r="E63" t="str">
            <v>苅　山</v>
          </cell>
          <cell r="F63" t="str">
            <v>高　松</v>
          </cell>
          <cell r="G63">
            <v>67</v>
          </cell>
          <cell r="H63">
            <v>905</v>
          </cell>
          <cell r="I63" t="str">
            <v>雉　鳥</v>
          </cell>
          <cell r="J63">
            <v>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903</v>
          </cell>
          <cell r="E64" t="str">
            <v>米　津</v>
          </cell>
          <cell r="F64" t="str">
            <v>高松東</v>
          </cell>
          <cell r="G64">
            <v>66</v>
          </cell>
          <cell r="H64">
            <v>707</v>
          </cell>
          <cell r="I64" t="str">
            <v>貞　中</v>
          </cell>
          <cell r="J64">
            <v>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D65">
            <v>704</v>
          </cell>
          <cell r="E65" t="str">
            <v>安　西</v>
          </cell>
          <cell r="F65" t="str">
            <v>三　木</v>
          </cell>
          <cell r="G65">
            <v>65</v>
          </cell>
          <cell r="H65">
            <v>3802</v>
          </cell>
          <cell r="I65" t="str">
            <v>　堤</v>
          </cell>
          <cell r="J65">
            <v>38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1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3802</v>
          </cell>
          <cell r="E66" t="str">
            <v>　堤</v>
          </cell>
          <cell r="F66" t="str">
            <v>観総合</v>
          </cell>
          <cell r="G66">
            <v>64</v>
          </cell>
          <cell r="H66">
            <v>704</v>
          </cell>
          <cell r="I66" t="str">
            <v>安　西</v>
          </cell>
          <cell r="J66">
            <v>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1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707</v>
          </cell>
          <cell r="E67" t="str">
            <v>貞　中</v>
          </cell>
          <cell r="F67" t="str">
            <v>三　木</v>
          </cell>
          <cell r="G67">
            <v>63</v>
          </cell>
          <cell r="H67">
            <v>903</v>
          </cell>
          <cell r="I67" t="str">
            <v>米　津</v>
          </cell>
          <cell r="J67">
            <v>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905</v>
          </cell>
          <cell r="E68" t="str">
            <v>雉　鳥</v>
          </cell>
          <cell r="F68" t="str">
            <v>高松東</v>
          </cell>
          <cell r="G68">
            <v>62</v>
          </cell>
          <cell r="H68">
            <v>1204</v>
          </cell>
          <cell r="I68" t="str">
            <v>苅　山</v>
          </cell>
          <cell r="J68">
            <v>12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3105</v>
          </cell>
          <cell r="E69" t="str">
            <v>亀　山</v>
          </cell>
          <cell r="F69" t="str">
            <v>善　一</v>
          </cell>
          <cell r="G69">
            <v>61</v>
          </cell>
          <cell r="H69">
            <v>3403</v>
          </cell>
          <cell r="I69" t="str">
            <v>露　原</v>
          </cell>
          <cell r="J69">
            <v>34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1402</v>
          </cell>
          <cell r="E70" t="str">
            <v>髙　橋</v>
          </cell>
          <cell r="F70" t="str">
            <v>高桜井</v>
          </cell>
          <cell r="G70">
            <v>60</v>
          </cell>
          <cell r="H70">
            <v>1109</v>
          </cell>
          <cell r="I70" t="str">
            <v>安　西</v>
          </cell>
          <cell r="J70">
            <v>11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602</v>
          </cell>
          <cell r="E71" t="str">
            <v>岡　上</v>
          </cell>
          <cell r="F71" t="str">
            <v>志　度</v>
          </cell>
          <cell r="G71">
            <v>59</v>
          </cell>
          <cell r="H71">
            <v>4908</v>
          </cell>
          <cell r="I71" t="str">
            <v>眞　鍋</v>
          </cell>
          <cell r="J71">
            <v>49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603</v>
          </cell>
          <cell r="E72" t="str">
            <v>小　西</v>
          </cell>
          <cell r="F72" t="str">
            <v>志　度</v>
          </cell>
          <cell r="G72">
            <v>58</v>
          </cell>
          <cell r="H72">
            <v>703</v>
          </cell>
          <cell r="I72" t="str">
            <v>小野瀬</v>
          </cell>
          <cell r="J72">
            <v>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3205</v>
          </cell>
          <cell r="E73" t="str">
            <v>大　西</v>
          </cell>
          <cell r="F73" t="str">
            <v>尽　誠</v>
          </cell>
          <cell r="G73">
            <v>57</v>
          </cell>
          <cell r="H73">
            <v>102</v>
          </cell>
          <cell r="I73" t="str">
            <v>山　本</v>
          </cell>
          <cell r="J73">
            <v>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1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3107</v>
          </cell>
          <cell r="E74" t="str">
            <v>髙　橋</v>
          </cell>
          <cell r="F74" t="str">
            <v>善　一</v>
          </cell>
          <cell r="G74">
            <v>56</v>
          </cell>
          <cell r="H74">
            <v>601</v>
          </cell>
          <cell r="I74" t="str">
            <v>岩　田</v>
          </cell>
          <cell r="J74">
            <v>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3402</v>
          </cell>
          <cell r="E75" t="str">
            <v>山　本</v>
          </cell>
          <cell r="F75" t="str">
            <v>高　瀬</v>
          </cell>
          <cell r="G75">
            <v>55</v>
          </cell>
          <cell r="H75">
            <v>1006</v>
          </cell>
          <cell r="I75" t="str">
            <v>香　川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3404</v>
          </cell>
          <cell r="E76" t="str">
            <v>糸　川</v>
          </cell>
          <cell r="F76" t="str">
            <v>高　瀬</v>
          </cell>
          <cell r="G76">
            <v>54</v>
          </cell>
          <cell r="H76">
            <v>1302</v>
          </cell>
          <cell r="I76" t="str">
            <v>梶　河</v>
          </cell>
          <cell r="J76">
            <v>13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604</v>
          </cell>
          <cell r="E77" t="str">
            <v>角　家</v>
          </cell>
          <cell r="F77" t="str">
            <v>志　度</v>
          </cell>
          <cell r="G77">
            <v>53</v>
          </cell>
          <cell r="H77">
            <v>1108</v>
          </cell>
          <cell r="I77" t="str">
            <v>高　木</v>
          </cell>
          <cell r="J77">
            <v>11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3109</v>
          </cell>
          <cell r="E78" t="str">
            <v>上　原</v>
          </cell>
          <cell r="F78" t="str">
            <v>善　一</v>
          </cell>
          <cell r="G78">
            <v>52</v>
          </cell>
          <cell r="H78">
            <v>702</v>
          </cell>
          <cell r="I78" t="str">
            <v>村　松</v>
          </cell>
          <cell r="J78">
            <v>7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2701</v>
          </cell>
          <cell r="E79" t="str">
            <v>本　條</v>
          </cell>
          <cell r="F79" t="str">
            <v>丸　亀</v>
          </cell>
          <cell r="G79">
            <v>51</v>
          </cell>
          <cell r="H79">
            <v>705</v>
          </cell>
          <cell r="I79" t="str">
            <v>白　井</v>
          </cell>
          <cell r="J79">
            <v>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103</v>
          </cell>
          <cell r="E80" t="str">
            <v>中　橋</v>
          </cell>
          <cell r="F80" t="str">
            <v>小中央</v>
          </cell>
          <cell r="G80">
            <v>50</v>
          </cell>
          <cell r="H80">
            <v>4601</v>
          </cell>
          <cell r="I80" t="str">
            <v>福　本</v>
          </cell>
          <cell r="J80">
            <v>46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>
            <v>2</v>
          </cell>
          <cell r="R80">
            <v>2</v>
          </cell>
          <cell r="S80">
            <v>2</v>
          </cell>
          <cell r="T80">
            <v>15</v>
          </cell>
          <cell r="U80">
            <v>15</v>
          </cell>
          <cell r="V80">
            <v>50</v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709</v>
          </cell>
          <cell r="E81" t="str">
            <v>谷　本</v>
          </cell>
          <cell r="F81" t="str">
            <v>三　木</v>
          </cell>
          <cell r="G81">
            <v>49</v>
          </cell>
          <cell r="H81">
            <v>2401</v>
          </cell>
          <cell r="I81" t="str">
            <v>廣　田</v>
          </cell>
          <cell r="J81">
            <v>24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4909</v>
          </cell>
          <cell r="E82" t="str">
            <v>櫻　井</v>
          </cell>
          <cell r="F82" t="str">
            <v>ヴィスポ</v>
          </cell>
          <cell r="G82">
            <v>48</v>
          </cell>
          <cell r="H82">
            <v>3401</v>
          </cell>
          <cell r="I82" t="str">
            <v>矢　野</v>
          </cell>
          <cell r="J82">
            <v>34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3702</v>
          </cell>
          <cell r="E83" t="str">
            <v>野　口</v>
          </cell>
          <cell r="F83" t="str">
            <v>観　一</v>
          </cell>
          <cell r="G83">
            <v>47</v>
          </cell>
          <cell r="H83">
            <v>1401</v>
          </cell>
          <cell r="I83" t="str">
            <v>白　井</v>
          </cell>
          <cell r="J83">
            <v>14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1305</v>
          </cell>
          <cell r="E84" t="str">
            <v>田　川</v>
          </cell>
          <cell r="F84" t="str">
            <v>高松一</v>
          </cell>
          <cell r="G84">
            <v>46</v>
          </cell>
          <cell r="H84">
            <v>3803</v>
          </cell>
          <cell r="I84" t="str">
            <v>渋　谷</v>
          </cell>
          <cell r="J84">
            <v>38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4701</v>
          </cell>
          <cell r="E85" t="str">
            <v>伊　藤</v>
          </cell>
          <cell r="F85" t="str">
            <v>五峯クラブ</v>
          </cell>
          <cell r="G85">
            <v>45</v>
          </cell>
          <cell r="H85">
            <v>1205</v>
          </cell>
          <cell r="I85" t="str">
            <v>来　田</v>
          </cell>
          <cell r="J85">
            <v>12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706</v>
          </cell>
          <cell r="E86" t="str">
            <v>樋　口</v>
          </cell>
          <cell r="F86" t="str">
            <v>三　木</v>
          </cell>
          <cell r="G86">
            <v>44</v>
          </cell>
          <cell r="H86">
            <v>1203</v>
          </cell>
          <cell r="I86" t="str">
            <v>山　﨑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3805</v>
          </cell>
          <cell r="E87" t="str">
            <v>合　田</v>
          </cell>
          <cell r="F87" t="str">
            <v>観総合</v>
          </cell>
          <cell r="G87">
            <v>43</v>
          </cell>
          <cell r="H87">
            <v>701</v>
          </cell>
          <cell r="I87" t="str">
            <v>久　保</v>
          </cell>
          <cell r="J87">
            <v>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105</v>
          </cell>
          <cell r="E88" t="str">
            <v>高　﨑</v>
          </cell>
          <cell r="F88" t="str">
            <v>小中央</v>
          </cell>
          <cell r="G88">
            <v>42</v>
          </cell>
          <cell r="H88">
            <v>1202</v>
          </cell>
          <cell r="I88" t="str">
            <v>田　村</v>
          </cell>
          <cell r="J88">
            <v>12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>
            <v>2</v>
          </cell>
          <cell r="R88">
            <v>2</v>
          </cell>
          <cell r="S88">
            <v>7</v>
          </cell>
          <cell r="T88">
            <v>10</v>
          </cell>
          <cell r="U88">
            <v>23</v>
          </cell>
          <cell r="V88">
            <v>42</v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3806</v>
          </cell>
          <cell r="E89" t="str">
            <v>中　川</v>
          </cell>
          <cell r="F89" t="str">
            <v>観総合</v>
          </cell>
          <cell r="G89">
            <v>41</v>
          </cell>
          <cell r="H89">
            <v>1201</v>
          </cell>
          <cell r="I89" t="str">
            <v>太　田</v>
          </cell>
          <cell r="J89">
            <v>12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902</v>
          </cell>
          <cell r="E90" t="str">
            <v>市　橋</v>
          </cell>
          <cell r="F90" t="str">
            <v>高松東</v>
          </cell>
          <cell r="G90">
            <v>40</v>
          </cell>
          <cell r="H90">
            <v>1106</v>
          </cell>
          <cell r="I90" t="str">
            <v>橋　本</v>
          </cell>
          <cell r="J90">
            <v>11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2402</v>
          </cell>
          <cell r="E91" t="str">
            <v>平　尾</v>
          </cell>
          <cell r="F91" t="str">
            <v>坂　出</v>
          </cell>
          <cell r="G91">
            <v>39</v>
          </cell>
          <cell r="H91">
            <v>3801</v>
          </cell>
          <cell r="I91" t="str">
            <v>片　岡</v>
          </cell>
          <cell r="J91">
            <v>38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3206</v>
          </cell>
          <cell r="E92" t="str">
            <v>井　上</v>
          </cell>
          <cell r="F92" t="str">
            <v>尽　誠</v>
          </cell>
          <cell r="G92">
            <v>38</v>
          </cell>
          <cell r="H92">
            <v>901</v>
          </cell>
          <cell r="I92" t="str">
            <v>山　田</v>
          </cell>
          <cell r="J92">
            <v>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104</v>
          </cell>
          <cell r="E93" t="str">
            <v>森　下</v>
          </cell>
          <cell r="F93" t="str">
            <v>小中央</v>
          </cell>
          <cell r="G93">
            <v>37</v>
          </cell>
          <cell r="H93">
            <v>3103</v>
          </cell>
          <cell r="I93" t="str">
            <v>　森</v>
          </cell>
          <cell r="J93">
            <v>31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>
            <v>1</v>
          </cell>
          <cell r="R93">
            <v>4</v>
          </cell>
          <cell r="S93">
            <v>5</v>
          </cell>
          <cell r="T93">
            <v>5</v>
          </cell>
          <cell r="U93">
            <v>28</v>
          </cell>
          <cell r="V93">
            <v>37</v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106</v>
          </cell>
          <cell r="E94" t="str">
            <v>眞　鍋</v>
          </cell>
          <cell r="F94" t="str">
            <v>小中央</v>
          </cell>
          <cell r="G94">
            <v>36</v>
          </cell>
          <cell r="H94">
            <v>3701</v>
          </cell>
          <cell r="I94" t="str">
            <v>植　田</v>
          </cell>
          <cell r="J94">
            <v>37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>
            <v>1</v>
          </cell>
          <cell r="R94">
            <v>4</v>
          </cell>
          <cell r="S94">
            <v>4</v>
          </cell>
          <cell r="T94">
            <v>4</v>
          </cell>
          <cell r="U94">
            <v>29</v>
          </cell>
          <cell r="V94">
            <v>36</v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3703</v>
          </cell>
          <cell r="E95" t="str">
            <v>川　崎</v>
          </cell>
          <cell r="F95" t="str">
            <v>観　一</v>
          </cell>
          <cell r="G95">
            <v>35</v>
          </cell>
          <cell r="H95">
            <v>2801</v>
          </cell>
          <cell r="I95" t="str">
            <v>大　美</v>
          </cell>
          <cell r="J95">
            <v>28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1110</v>
          </cell>
          <cell r="E96" t="str">
            <v>矢　野</v>
          </cell>
          <cell r="F96" t="str">
            <v>高松商</v>
          </cell>
          <cell r="G96">
            <v>34</v>
          </cell>
          <cell r="H96">
            <v>2103</v>
          </cell>
          <cell r="I96" t="str">
            <v>神　髙</v>
          </cell>
          <cell r="J96">
            <v>21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906</v>
          </cell>
          <cell r="E97" t="str">
            <v>藪　内</v>
          </cell>
          <cell r="F97" t="str">
            <v>高松東</v>
          </cell>
          <cell r="G97">
            <v>33</v>
          </cell>
          <cell r="H97">
            <v>1005</v>
          </cell>
          <cell r="I97" t="str">
            <v>平　田</v>
          </cell>
          <cell r="J97">
            <v>10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3301</v>
          </cell>
          <cell r="E98" t="str">
            <v>谷　川</v>
          </cell>
          <cell r="F98" t="str">
            <v>琴　平</v>
          </cell>
          <cell r="G98">
            <v>32</v>
          </cell>
          <cell r="H98">
            <v>3101</v>
          </cell>
          <cell r="I98" t="str">
            <v>河　相</v>
          </cell>
          <cell r="J98">
            <v>31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3102</v>
          </cell>
          <cell r="E99" t="str">
            <v>長　町</v>
          </cell>
          <cell r="F99" t="str">
            <v>善　一</v>
          </cell>
          <cell r="G99">
            <v>31</v>
          </cell>
          <cell r="H99">
            <v>1004</v>
          </cell>
          <cell r="I99" t="str">
            <v>松濤流風</v>
          </cell>
          <cell r="J99">
            <v>10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4912</v>
          </cell>
          <cell r="E100" t="str">
            <v>川　崎</v>
          </cell>
          <cell r="F100" t="str">
            <v>ヴィスポ</v>
          </cell>
          <cell r="G100">
            <v>30</v>
          </cell>
          <cell r="H100">
            <v>101</v>
          </cell>
          <cell r="I100" t="str">
            <v>藤　原</v>
          </cell>
          <cell r="J100">
            <v>1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3804</v>
          </cell>
          <cell r="E101" t="str">
            <v>矢　野</v>
          </cell>
          <cell r="F101" t="str">
            <v>観総合</v>
          </cell>
          <cell r="G101">
            <v>29</v>
          </cell>
          <cell r="H101">
            <v>3503</v>
          </cell>
          <cell r="I101" t="str">
            <v>近　井</v>
          </cell>
          <cell r="J101">
            <v>35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1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3807</v>
          </cell>
          <cell r="E102" t="str">
            <v>秋　山</v>
          </cell>
          <cell r="F102" t="str">
            <v>観総合</v>
          </cell>
          <cell r="G102">
            <v>28</v>
          </cell>
          <cell r="H102">
            <v>1001</v>
          </cell>
          <cell r="I102" t="str">
            <v>岸　下佳</v>
          </cell>
          <cell r="J102">
            <v>10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2104</v>
          </cell>
          <cell r="E103" t="str">
            <v>川　東</v>
          </cell>
          <cell r="F103" t="str">
            <v>高松西</v>
          </cell>
          <cell r="G103">
            <v>27</v>
          </cell>
          <cell r="H103">
            <v>1003</v>
          </cell>
          <cell r="I103" t="str">
            <v>松濤流南</v>
          </cell>
          <cell r="J103">
            <v>10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3106</v>
          </cell>
          <cell r="E104" t="str">
            <v>四　宮</v>
          </cell>
          <cell r="F104" t="str">
            <v>善　一</v>
          </cell>
          <cell r="G104">
            <v>26</v>
          </cell>
          <cell r="H104">
            <v>3502</v>
          </cell>
          <cell r="I104" t="str">
            <v>井　関</v>
          </cell>
          <cell r="J104">
            <v>35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3704</v>
          </cell>
          <cell r="E105" t="str">
            <v>橋　村</v>
          </cell>
          <cell r="F105" t="str">
            <v>観　一</v>
          </cell>
          <cell r="G105">
            <v>25</v>
          </cell>
          <cell r="H105">
            <v>3504</v>
          </cell>
          <cell r="I105" t="str">
            <v>高　橋</v>
          </cell>
          <cell r="J105">
            <v>35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1111</v>
          </cell>
          <cell r="E106" t="str">
            <v>公　文</v>
          </cell>
          <cell r="F106" t="str">
            <v>高松商</v>
          </cell>
          <cell r="G106">
            <v>24</v>
          </cell>
          <cell r="H106">
            <v>2102</v>
          </cell>
          <cell r="I106" t="str">
            <v>河　野</v>
          </cell>
          <cell r="J106">
            <v>21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1405</v>
          </cell>
          <cell r="E107" t="str">
            <v>留　岡</v>
          </cell>
          <cell r="F107" t="str">
            <v>高桜井</v>
          </cell>
          <cell r="G107">
            <v>23</v>
          </cell>
          <cell r="H107">
            <v>4906</v>
          </cell>
          <cell r="I107" t="str">
            <v>平　塚</v>
          </cell>
          <cell r="J107">
            <v>49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1403</v>
          </cell>
          <cell r="E108" t="str">
            <v>入　谷</v>
          </cell>
          <cell r="F108" t="str">
            <v>高桜井</v>
          </cell>
          <cell r="G108">
            <v>22</v>
          </cell>
          <cell r="H108">
            <v>3501</v>
          </cell>
          <cell r="I108" t="str">
            <v>三　谷</v>
          </cell>
          <cell r="J108">
            <v>35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3303</v>
          </cell>
          <cell r="E109" t="str">
            <v>亀　山</v>
          </cell>
          <cell r="F109" t="str">
            <v>琴　平</v>
          </cell>
          <cell r="G109">
            <v>21</v>
          </cell>
          <cell r="H109">
            <v>2101</v>
          </cell>
          <cell r="I109" t="str">
            <v>安　田</v>
          </cell>
          <cell r="J109">
            <v>21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1303</v>
          </cell>
          <cell r="E110" t="str">
            <v>増　田</v>
          </cell>
          <cell r="F110" t="str">
            <v>高松一</v>
          </cell>
          <cell r="G110">
            <v>20</v>
          </cell>
          <cell r="H110">
            <v>1002</v>
          </cell>
          <cell r="I110" t="str">
            <v>岸　下茉</v>
          </cell>
          <cell r="J110">
            <v>10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2105</v>
          </cell>
          <cell r="E111" t="str">
            <v>髙　木</v>
          </cell>
          <cell r="F111" t="str">
            <v>高松西</v>
          </cell>
          <cell r="G111">
            <v>147</v>
          </cell>
          <cell r="H111">
            <v>605</v>
          </cell>
          <cell r="I111" t="str">
            <v>幸　藤</v>
          </cell>
          <cell r="J111">
            <v>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3110</v>
          </cell>
          <cell r="E112" t="str">
            <v>宮　脇</v>
          </cell>
          <cell r="F112" t="str">
            <v>善　一</v>
          </cell>
          <cell r="G112">
            <v>146</v>
          </cell>
          <cell r="H112">
            <v>3207</v>
          </cell>
          <cell r="I112" t="str">
            <v>蓮　井</v>
          </cell>
          <cell r="J112">
            <v>32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4101</v>
          </cell>
          <cell r="E113" t="str">
            <v>吉　本</v>
          </cell>
          <cell r="F113" t="str">
            <v>高専詫</v>
          </cell>
          <cell r="G113">
            <v>145</v>
          </cell>
          <cell r="H113">
            <v>1306</v>
          </cell>
          <cell r="I113" t="str">
            <v>山　﨑</v>
          </cell>
          <cell r="J113">
            <v>13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2702</v>
          </cell>
          <cell r="E114" t="str">
            <v>近　石</v>
          </cell>
          <cell r="F114" t="str">
            <v>丸　亀</v>
          </cell>
          <cell r="G114">
            <v>144</v>
          </cell>
          <cell r="H114">
            <v>1207</v>
          </cell>
          <cell r="I114" t="str">
            <v>原　岡</v>
          </cell>
          <cell r="J114">
            <v>12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×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1304</v>
          </cell>
          <cell r="E115" t="str">
            <v>青　地</v>
          </cell>
          <cell r="F115" t="str">
            <v>高松一</v>
          </cell>
          <cell r="G115">
            <v>143</v>
          </cell>
          <cell r="H115">
            <v>3808</v>
          </cell>
          <cell r="I115" t="str">
            <v>木　下</v>
          </cell>
          <cell r="J115">
            <v>38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1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3104</v>
          </cell>
          <cell r="E116" t="str">
            <v>　橿</v>
          </cell>
          <cell r="F116" t="str">
            <v>善　一</v>
          </cell>
          <cell r="G116">
            <v>142</v>
          </cell>
          <cell r="H116">
            <v>2403</v>
          </cell>
          <cell r="I116" t="str">
            <v>西　田</v>
          </cell>
          <cell r="J116">
            <v>24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4911</v>
          </cell>
          <cell r="E117" t="str">
            <v>近　井</v>
          </cell>
          <cell r="F117" t="str">
            <v>ヴィスポ</v>
          </cell>
          <cell r="G117">
            <v>141</v>
          </cell>
          <cell r="H117">
            <v>907</v>
          </cell>
          <cell r="I117" t="str">
            <v>黒　田</v>
          </cell>
          <cell r="J117">
            <v>9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3405</v>
          </cell>
          <cell r="E118" t="str">
            <v>檜　原</v>
          </cell>
          <cell r="F118" t="str">
            <v>高　瀬</v>
          </cell>
          <cell r="G118">
            <v>140</v>
          </cell>
          <cell r="H118">
            <v>904</v>
          </cell>
          <cell r="I118" t="str">
            <v>木　村</v>
          </cell>
          <cell r="J118">
            <v>9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3108</v>
          </cell>
          <cell r="E119" t="str">
            <v>川　上</v>
          </cell>
          <cell r="F119" t="str">
            <v>善　一</v>
          </cell>
          <cell r="G119">
            <v>139</v>
          </cell>
          <cell r="H119">
            <v>1206</v>
          </cell>
          <cell r="I119" t="str">
            <v>井　原</v>
          </cell>
          <cell r="J119">
            <v>12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3302</v>
          </cell>
          <cell r="E120" t="str">
            <v>瀧　本</v>
          </cell>
          <cell r="F120" t="str">
            <v>琴　平</v>
          </cell>
          <cell r="G120">
            <v>138</v>
          </cell>
          <cell r="H120">
            <v>1307</v>
          </cell>
          <cell r="I120" t="str">
            <v>佐々木</v>
          </cell>
          <cell r="J120">
            <v>13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1404</v>
          </cell>
          <cell r="E121" t="str">
            <v>河　田</v>
          </cell>
          <cell r="F121" t="str">
            <v>高桜井</v>
          </cell>
          <cell r="G121">
            <v>137</v>
          </cell>
          <cell r="H121">
            <v>708</v>
          </cell>
          <cell r="I121" t="str">
            <v>山　地</v>
          </cell>
          <cell r="J121">
            <v>7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3809</v>
          </cell>
          <cell r="E122" t="str">
            <v>西　田</v>
          </cell>
          <cell r="F122" t="str">
            <v>観総合</v>
          </cell>
          <cell r="G122">
            <v>136</v>
          </cell>
          <cell r="H122">
            <v>3111</v>
          </cell>
          <cell r="I122" t="str">
            <v>戸　田</v>
          </cell>
          <cell r="J122">
            <v>31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908</v>
          </cell>
          <cell r="E123" t="str">
            <v>漆　谷</v>
          </cell>
          <cell r="F123" t="str">
            <v>高松東</v>
          </cell>
          <cell r="G123">
            <v>135</v>
          </cell>
          <cell r="H123">
            <v>3705</v>
          </cell>
          <cell r="I123" t="str">
            <v>高　木</v>
          </cell>
          <cell r="J123">
            <v>37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107</v>
          </cell>
          <cell r="E124" t="str">
            <v>大　澤</v>
          </cell>
          <cell r="F124" t="str">
            <v>小中央</v>
          </cell>
          <cell r="G124">
            <v>134</v>
          </cell>
          <cell r="H124">
            <v>710</v>
          </cell>
          <cell r="I124" t="str">
            <v>後　藤</v>
          </cell>
          <cell r="J124">
            <v>7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>
            <v>2</v>
          </cell>
          <cell r="R124">
            <v>3</v>
          </cell>
          <cell r="S124">
            <v>6</v>
          </cell>
          <cell r="T124">
            <v>6</v>
          </cell>
          <cell r="U124">
            <v>6</v>
          </cell>
          <cell r="V124">
            <v>6</v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2</v>
          </cell>
          <cell r="C125" t="str">
            <v>①</v>
          </cell>
          <cell r="D125">
            <v>4913</v>
          </cell>
          <cell r="E125" t="str">
            <v>片　桐</v>
          </cell>
          <cell r="F125" t="str">
            <v>ヴィスポ</v>
          </cell>
          <cell r="G125">
            <v>133</v>
          </cell>
          <cell r="H125">
            <v>1308</v>
          </cell>
          <cell r="I125" t="str">
            <v>谷　川</v>
          </cell>
          <cell r="J125">
            <v>13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711</v>
          </cell>
          <cell r="E126" t="str">
            <v>河　野</v>
          </cell>
          <cell r="F126" t="str">
            <v>三　木</v>
          </cell>
          <cell r="G126">
            <v>132</v>
          </cell>
          <cell r="H126">
            <v>909</v>
          </cell>
          <cell r="I126" t="str">
            <v>多　田</v>
          </cell>
          <cell r="J126">
            <v>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3810</v>
          </cell>
          <cell r="E127" t="str">
            <v>堀　川</v>
          </cell>
          <cell r="F127" t="str">
            <v>観総合</v>
          </cell>
          <cell r="G127">
            <v>131</v>
          </cell>
          <cell r="H127">
            <v>3112</v>
          </cell>
          <cell r="I127" t="str">
            <v>　原</v>
          </cell>
          <cell r="J127">
            <v>31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×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1208</v>
          </cell>
          <cell r="E128" t="str">
            <v>小　西</v>
          </cell>
          <cell r="F128" t="str">
            <v>高　松</v>
          </cell>
          <cell r="G128">
            <v>130</v>
          </cell>
          <cell r="H128">
            <v>4914</v>
          </cell>
          <cell r="I128" t="str">
            <v>中　嶋</v>
          </cell>
          <cell r="J128">
            <v>49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108</v>
          </cell>
          <cell r="E129" t="str">
            <v>川　本</v>
          </cell>
          <cell r="F129" t="str">
            <v>小中央</v>
          </cell>
          <cell r="G129">
            <v>129</v>
          </cell>
          <cell r="H129">
            <v>1406</v>
          </cell>
          <cell r="I129" t="str">
            <v>黒　石</v>
          </cell>
          <cell r="J129">
            <v>14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1406</v>
          </cell>
          <cell r="E130" t="str">
            <v>黒　石</v>
          </cell>
          <cell r="F130" t="str">
            <v>高桜井</v>
          </cell>
          <cell r="G130">
            <v>128</v>
          </cell>
          <cell r="H130">
            <v>108</v>
          </cell>
          <cell r="I130" t="str">
            <v>川　本</v>
          </cell>
          <cell r="J130">
            <v>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4914</v>
          </cell>
          <cell r="E131" t="str">
            <v>中　嶋</v>
          </cell>
          <cell r="F131" t="str">
            <v>ヴィスポ</v>
          </cell>
          <cell r="G131">
            <v>127</v>
          </cell>
          <cell r="H131">
            <v>1208</v>
          </cell>
          <cell r="I131" t="str">
            <v>小　西</v>
          </cell>
          <cell r="J131">
            <v>12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×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3112</v>
          </cell>
          <cell r="E132" t="str">
            <v>　原</v>
          </cell>
          <cell r="F132" t="str">
            <v>善　一</v>
          </cell>
          <cell r="G132">
            <v>126</v>
          </cell>
          <cell r="H132">
            <v>3810</v>
          </cell>
          <cell r="I132" t="str">
            <v>堀　川</v>
          </cell>
          <cell r="J132">
            <v>38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909</v>
          </cell>
          <cell r="E133" t="str">
            <v>多　田</v>
          </cell>
          <cell r="F133" t="str">
            <v>高松東</v>
          </cell>
          <cell r="G133">
            <v>125</v>
          </cell>
          <cell r="H133">
            <v>711</v>
          </cell>
          <cell r="I133" t="str">
            <v>河　野</v>
          </cell>
          <cell r="J133">
            <v>7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0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2</v>
          </cell>
          <cell r="C134" t="str">
            <v>①</v>
          </cell>
          <cell r="D134">
            <v>1308</v>
          </cell>
          <cell r="E134" t="str">
            <v>谷　川</v>
          </cell>
          <cell r="F134" t="str">
            <v>高松一</v>
          </cell>
          <cell r="G134">
            <v>124</v>
          </cell>
          <cell r="H134">
            <v>4913</v>
          </cell>
          <cell r="I134" t="str">
            <v>片　桐</v>
          </cell>
          <cell r="J134">
            <v>49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2</v>
          </cell>
          <cell r="C135" t="str">
            <v>①</v>
          </cell>
          <cell r="D135">
            <v>710</v>
          </cell>
          <cell r="E135" t="str">
            <v>後　藤</v>
          </cell>
          <cell r="F135" t="str">
            <v>三　木</v>
          </cell>
          <cell r="G135">
            <v>123</v>
          </cell>
          <cell r="H135">
            <v>107</v>
          </cell>
          <cell r="I135" t="str">
            <v>大　澤</v>
          </cell>
          <cell r="J135">
            <v>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2</v>
          </cell>
          <cell r="C136" t="str">
            <v>①</v>
          </cell>
          <cell r="D136">
            <v>3705</v>
          </cell>
          <cell r="E136" t="str">
            <v>高　木</v>
          </cell>
          <cell r="F136" t="str">
            <v>観　一</v>
          </cell>
          <cell r="G136">
            <v>122</v>
          </cell>
          <cell r="H136">
            <v>908</v>
          </cell>
          <cell r="I136" t="str">
            <v>漆　谷</v>
          </cell>
          <cell r="J136">
            <v>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2</v>
          </cell>
          <cell r="C137" t="str">
            <v>①</v>
          </cell>
          <cell r="D137">
            <v>3111</v>
          </cell>
          <cell r="E137" t="str">
            <v>戸　田</v>
          </cell>
          <cell r="F137" t="str">
            <v>善　一</v>
          </cell>
          <cell r="G137">
            <v>121</v>
          </cell>
          <cell r="H137">
            <v>3809</v>
          </cell>
          <cell r="I137" t="str">
            <v>西　田</v>
          </cell>
          <cell r="J137">
            <v>38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1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708</v>
          </cell>
          <cell r="E138" t="str">
            <v>山　地</v>
          </cell>
          <cell r="F138" t="str">
            <v>三　木</v>
          </cell>
          <cell r="G138">
            <v>120</v>
          </cell>
          <cell r="H138">
            <v>1404</v>
          </cell>
          <cell r="I138" t="str">
            <v>河　田</v>
          </cell>
          <cell r="J138">
            <v>14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1307</v>
          </cell>
          <cell r="E139" t="str">
            <v>佐々木</v>
          </cell>
          <cell r="F139" t="str">
            <v>高松一</v>
          </cell>
          <cell r="G139">
            <v>119</v>
          </cell>
          <cell r="H139">
            <v>3302</v>
          </cell>
          <cell r="I139" t="str">
            <v>瀧　本</v>
          </cell>
          <cell r="J139">
            <v>33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1206</v>
          </cell>
          <cell r="E140" t="str">
            <v>井　原</v>
          </cell>
          <cell r="F140" t="str">
            <v>高　松</v>
          </cell>
          <cell r="G140">
            <v>118</v>
          </cell>
          <cell r="H140">
            <v>3108</v>
          </cell>
          <cell r="I140" t="str">
            <v>川　上</v>
          </cell>
          <cell r="J140">
            <v>31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904</v>
          </cell>
          <cell r="E141" t="str">
            <v>木　村</v>
          </cell>
          <cell r="F141" t="str">
            <v>高松東</v>
          </cell>
          <cell r="G141">
            <v>117</v>
          </cell>
          <cell r="H141">
            <v>3405</v>
          </cell>
          <cell r="I141" t="str">
            <v>檜　原</v>
          </cell>
          <cell r="J141">
            <v>34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907</v>
          </cell>
          <cell r="E142" t="str">
            <v>黒　田</v>
          </cell>
          <cell r="F142" t="str">
            <v>高松東</v>
          </cell>
          <cell r="G142">
            <v>116</v>
          </cell>
          <cell r="H142">
            <v>4911</v>
          </cell>
          <cell r="I142" t="str">
            <v>近　井</v>
          </cell>
          <cell r="J142">
            <v>49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×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2403</v>
          </cell>
          <cell r="E143" t="str">
            <v>西　田</v>
          </cell>
          <cell r="F143" t="str">
            <v>坂　出</v>
          </cell>
          <cell r="G143">
            <v>115</v>
          </cell>
          <cell r="H143">
            <v>3104</v>
          </cell>
          <cell r="I143" t="str">
            <v>　橿</v>
          </cell>
          <cell r="J143">
            <v>31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×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3808</v>
          </cell>
          <cell r="E144" t="str">
            <v>木　下</v>
          </cell>
          <cell r="F144" t="str">
            <v>観総合</v>
          </cell>
          <cell r="G144">
            <v>114</v>
          </cell>
          <cell r="H144">
            <v>1304</v>
          </cell>
          <cell r="I144" t="str">
            <v>青　地</v>
          </cell>
          <cell r="J144">
            <v>13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1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1207</v>
          </cell>
          <cell r="E145" t="str">
            <v>原　岡</v>
          </cell>
          <cell r="F145" t="str">
            <v>高　松</v>
          </cell>
          <cell r="G145">
            <v>113</v>
          </cell>
          <cell r="H145">
            <v>2702</v>
          </cell>
          <cell r="I145" t="str">
            <v>近　石</v>
          </cell>
          <cell r="J145">
            <v>27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1306</v>
          </cell>
          <cell r="E146" t="str">
            <v>山　﨑</v>
          </cell>
          <cell r="F146" t="str">
            <v>高松一</v>
          </cell>
          <cell r="G146">
            <v>112</v>
          </cell>
          <cell r="H146">
            <v>4101</v>
          </cell>
          <cell r="I146" t="str">
            <v>吉　本</v>
          </cell>
          <cell r="J146">
            <v>41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3207</v>
          </cell>
          <cell r="E147" t="str">
            <v>蓮　井</v>
          </cell>
          <cell r="F147" t="str">
            <v>尽　誠</v>
          </cell>
          <cell r="G147">
            <v>111</v>
          </cell>
          <cell r="H147">
            <v>3110</v>
          </cell>
          <cell r="I147" t="str">
            <v>宮　脇</v>
          </cell>
          <cell r="J147">
            <v>31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605</v>
          </cell>
          <cell r="E148" t="str">
            <v>幸　藤</v>
          </cell>
          <cell r="F148" t="str">
            <v>志　度</v>
          </cell>
          <cell r="G148">
            <v>110</v>
          </cell>
          <cell r="H148">
            <v>2105</v>
          </cell>
          <cell r="I148" t="str">
            <v>髙　木</v>
          </cell>
          <cell r="J148">
            <v>21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割　石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3802</v>
          </cell>
          <cell r="E3" t="str">
            <v>笹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1301</v>
          </cell>
          <cell r="E4" t="str">
            <v>高　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1302</v>
          </cell>
          <cell r="E5" t="str">
            <v>平　井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3401</v>
          </cell>
          <cell r="E6" t="str">
            <v>　伴</v>
          </cell>
          <cell r="F6" t="str">
            <v>多度津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3803</v>
          </cell>
          <cell r="E7" t="str">
            <v>礒　野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1201</v>
          </cell>
          <cell r="E8" t="str">
            <v>前　山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1303</v>
          </cell>
          <cell r="E9" t="str">
            <v>松　永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1202</v>
          </cell>
          <cell r="E10" t="str">
            <v>中　村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2303</v>
          </cell>
          <cell r="E11" t="str">
            <v>冨　山</v>
          </cell>
          <cell r="F11" t="str">
            <v>高松西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1203</v>
          </cell>
          <cell r="E12" t="str">
            <v>　泉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801</v>
          </cell>
          <cell r="E13" t="str">
            <v>山　畑</v>
          </cell>
          <cell r="F13" t="str">
            <v>志　度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3804</v>
          </cell>
          <cell r="E14" t="str">
            <v>山　下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3805</v>
          </cell>
          <cell r="E15" t="str">
            <v>片　桐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2002</v>
          </cell>
          <cell r="E16" t="str">
            <v>數　野</v>
          </cell>
          <cell r="F16" t="str">
            <v>高工芸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2301</v>
          </cell>
          <cell r="E17" t="str">
            <v>庄　田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○</v>
          </cell>
          <cell r="D18">
            <v>2603</v>
          </cell>
          <cell r="E18" t="str">
            <v>　伴</v>
          </cell>
          <cell r="F18" t="str">
            <v>坂　出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○</v>
          </cell>
          <cell r="D19">
            <v>1304</v>
          </cell>
          <cell r="E19" t="str">
            <v>中　西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○</v>
          </cell>
          <cell r="D20">
            <v>5801</v>
          </cell>
          <cell r="E20" t="str">
            <v>伊　藤</v>
          </cell>
          <cell r="F20" t="str">
            <v>高瀬中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○</v>
          </cell>
          <cell r="D21">
            <v>2302</v>
          </cell>
          <cell r="E21" t="str">
            <v>中　野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3807</v>
          </cell>
          <cell r="E22" t="str">
            <v>中　平</v>
          </cell>
          <cell r="F22" t="str">
            <v>尽　誠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○</v>
          </cell>
          <cell r="D23">
            <v>1401</v>
          </cell>
          <cell r="E23" t="str">
            <v>松　山侑</v>
          </cell>
          <cell r="F23" t="str">
            <v>高　松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○</v>
          </cell>
          <cell r="D24">
            <v>3806</v>
          </cell>
          <cell r="E24" t="str">
            <v>細　川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○</v>
          </cell>
          <cell r="D25">
            <v>4001</v>
          </cell>
          <cell r="E25" t="str">
            <v>山　本</v>
          </cell>
          <cell r="F25" t="str">
            <v>高　瀬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○</v>
          </cell>
          <cell r="D26">
            <v>2306</v>
          </cell>
          <cell r="E26" t="str">
            <v>山　科</v>
          </cell>
          <cell r="F26" t="str">
            <v>高松西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○</v>
          </cell>
          <cell r="D27">
            <v>2602</v>
          </cell>
          <cell r="E27" t="str">
            <v>小　野</v>
          </cell>
          <cell r="F27" t="str">
            <v>坂　出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○</v>
          </cell>
          <cell r="D28">
            <v>2304</v>
          </cell>
          <cell r="E28" t="str">
            <v>山　口</v>
          </cell>
          <cell r="F28" t="str">
            <v>高松西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○</v>
          </cell>
          <cell r="D29">
            <v>1205</v>
          </cell>
          <cell r="E29" t="str">
            <v>金　丸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○</v>
          </cell>
          <cell r="D30">
            <v>1204</v>
          </cell>
          <cell r="E30" t="str">
            <v>岸　下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○</v>
          </cell>
          <cell r="D31">
            <v>5501</v>
          </cell>
          <cell r="E31" t="str">
            <v>宮　内</v>
          </cell>
          <cell r="F31" t="str">
            <v>一宮中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○</v>
          </cell>
          <cell r="D32">
            <v>1206</v>
          </cell>
          <cell r="E32" t="str">
            <v>安　倍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○</v>
          </cell>
          <cell r="D33">
            <v>2001</v>
          </cell>
          <cell r="E33" t="str">
            <v>谷　村</v>
          </cell>
          <cell r="F33" t="str">
            <v>高工芸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201</v>
          </cell>
          <cell r="E34" t="str">
            <v>長谷川</v>
          </cell>
          <cell r="F34" t="str">
            <v>土　庄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802</v>
          </cell>
          <cell r="E35" t="str">
            <v>中　地</v>
          </cell>
          <cell r="F35" t="str">
            <v>志　度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5101</v>
          </cell>
          <cell r="E36" t="str">
            <v>植　松</v>
          </cell>
          <cell r="F36" t="str">
            <v>あいはら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4301</v>
          </cell>
          <cell r="E37" t="str">
            <v>金　山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2003</v>
          </cell>
          <cell r="E38" t="str">
            <v>岸　川</v>
          </cell>
          <cell r="F38" t="str">
            <v>高工芸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3402</v>
          </cell>
          <cell r="E39" t="str">
            <v>加　藤</v>
          </cell>
          <cell r="F39" t="str">
            <v>多度津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3001</v>
          </cell>
          <cell r="E40" t="str">
            <v>山　上</v>
          </cell>
          <cell r="F40" t="str">
            <v>丸　亀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1001</v>
          </cell>
          <cell r="E41" t="str">
            <v>髙　橋</v>
          </cell>
          <cell r="F41" t="str">
            <v>高松北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2901</v>
          </cell>
          <cell r="E42" t="str">
            <v>　窪</v>
          </cell>
          <cell r="F42" t="str">
            <v>坂出工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1209</v>
          </cell>
          <cell r="E43" t="str">
            <v>　岡</v>
          </cell>
          <cell r="F43" t="str">
            <v>高中央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3901</v>
          </cell>
          <cell r="E44" t="str">
            <v>水　口</v>
          </cell>
          <cell r="F44" t="str">
            <v>琴　平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3002</v>
          </cell>
          <cell r="E45" t="str">
            <v>筒　井</v>
          </cell>
          <cell r="F45" t="str">
            <v>丸　亀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1501</v>
          </cell>
          <cell r="E46" t="str">
            <v>辰　井</v>
          </cell>
          <cell r="F46" t="str">
            <v>高松一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202</v>
          </cell>
          <cell r="E47" t="str">
            <v>藤　塚</v>
          </cell>
          <cell r="F47" t="str">
            <v>土　庄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203</v>
          </cell>
          <cell r="E48" t="str">
            <v>　岡</v>
          </cell>
          <cell r="F48" t="str">
            <v>土　庄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3601</v>
          </cell>
          <cell r="E49" t="str">
            <v>松　下</v>
          </cell>
          <cell r="F49" t="str">
            <v>善　一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5601</v>
          </cell>
          <cell r="E50" t="str">
            <v>竹　内</v>
          </cell>
          <cell r="F50" t="str">
            <v>国分寺中</v>
          </cell>
          <cell r="G50">
            <v>208</v>
          </cell>
          <cell r="H50">
            <v>1407</v>
          </cell>
          <cell r="I50" t="str">
            <v>石　橋</v>
          </cell>
          <cell r="J50">
            <v>14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4401</v>
          </cell>
          <cell r="E51" t="str">
            <v>山　本</v>
          </cell>
          <cell r="F51" t="str">
            <v>観中央</v>
          </cell>
          <cell r="G51">
            <v>207</v>
          </cell>
          <cell r="H51">
            <v>3102</v>
          </cell>
          <cell r="I51" t="str">
            <v>赤　木</v>
          </cell>
          <cell r="J51">
            <v>31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3405</v>
          </cell>
          <cell r="E52" t="str">
            <v>戸　羽</v>
          </cell>
          <cell r="F52" t="str">
            <v>多度津</v>
          </cell>
          <cell r="G52">
            <v>206</v>
          </cell>
          <cell r="H52">
            <v>5702</v>
          </cell>
          <cell r="I52" t="str">
            <v>坂　東</v>
          </cell>
          <cell r="J52">
            <v>57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2903</v>
          </cell>
          <cell r="E53" t="str">
            <v>佐　々</v>
          </cell>
          <cell r="F53" t="str">
            <v>坂出工</v>
          </cell>
          <cell r="G53">
            <v>205</v>
          </cell>
          <cell r="H53">
            <v>1406</v>
          </cell>
          <cell r="I53" t="str">
            <v>松　下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2905</v>
          </cell>
          <cell r="E54" t="str">
            <v>武　本</v>
          </cell>
          <cell r="F54" t="str">
            <v>坂出工</v>
          </cell>
          <cell r="G54">
            <v>204</v>
          </cell>
          <cell r="H54">
            <v>3604</v>
          </cell>
          <cell r="I54" t="str">
            <v>多田羅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4701</v>
          </cell>
          <cell r="E55" t="str">
            <v>村　川</v>
          </cell>
          <cell r="F55" t="str">
            <v>高専高</v>
          </cell>
          <cell r="G55">
            <v>203</v>
          </cell>
          <cell r="H55">
            <v>1506</v>
          </cell>
          <cell r="I55" t="str">
            <v>平　木</v>
          </cell>
          <cell r="J55">
            <v>15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3602</v>
          </cell>
          <cell r="E56" t="str">
            <v>横　山</v>
          </cell>
          <cell r="F56" t="str">
            <v>善　一</v>
          </cell>
          <cell r="G56">
            <v>202</v>
          </cell>
          <cell r="H56">
            <v>4802</v>
          </cell>
          <cell r="I56" t="str">
            <v>松　岡</v>
          </cell>
          <cell r="J56">
            <v>48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4702</v>
          </cell>
          <cell r="E57" t="str">
            <v>古　川</v>
          </cell>
          <cell r="F57" t="str">
            <v>高専高</v>
          </cell>
          <cell r="G57">
            <v>201</v>
          </cell>
          <cell r="H57">
            <v>5201</v>
          </cell>
          <cell r="I57" t="str">
            <v>木　村</v>
          </cell>
          <cell r="J57">
            <v>52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1402</v>
          </cell>
          <cell r="E58" t="str">
            <v>松　山立</v>
          </cell>
          <cell r="F58" t="str">
            <v>高　松</v>
          </cell>
          <cell r="G58">
            <v>200</v>
          </cell>
          <cell r="H58">
            <v>2803</v>
          </cell>
          <cell r="I58" t="str">
            <v>平　尾</v>
          </cell>
          <cell r="J58">
            <v>28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2309</v>
          </cell>
          <cell r="E59" t="str">
            <v>末　澤</v>
          </cell>
          <cell r="F59" t="str">
            <v>高松西</v>
          </cell>
          <cell r="G59">
            <v>199</v>
          </cell>
          <cell r="H59">
            <v>1405</v>
          </cell>
          <cell r="I59" t="str">
            <v>平　田</v>
          </cell>
          <cell r="J59">
            <v>14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4302</v>
          </cell>
          <cell r="E60" t="str">
            <v>圖　子</v>
          </cell>
          <cell r="F60" t="str">
            <v>観　一</v>
          </cell>
          <cell r="G60">
            <v>198</v>
          </cell>
          <cell r="H60">
            <v>2009</v>
          </cell>
          <cell r="I60" t="str">
            <v>前　田</v>
          </cell>
          <cell r="J60">
            <v>20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1403</v>
          </cell>
          <cell r="E61" t="str">
            <v>岡　田</v>
          </cell>
          <cell r="F61" t="str">
            <v>高　松</v>
          </cell>
          <cell r="G61">
            <v>197</v>
          </cell>
          <cell r="H61">
            <v>1602</v>
          </cell>
          <cell r="I61" t="str">
            <v>吉　野</v>
          </cell>
          <cell r="J61">
            <v>16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3101</v>
          </cell>
          <cell r="E62" t="str">
            <v>眞　鍋</v>
          </cell>
          <cell r="F62" t="str">
            <v>丸城西</v>
          </cell>
          <cell r="G62">
            <v>196</v>
          </cell>
          <cell r="H62">
            <v>2802</v>
          </cell>
          <cell r="I62" t="str">
            <v>古　河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2305</v>
          </cell>
          <cell r="E63" t="str">
            <v>白　石</v>
          </cell>
          <cell r="F63" t="str">
            <v>高松西</v>
          </cell>
          <cell r="G63">
            <v>195</v>
          </cell>
          <cell r="H63">
            <v>2907</v>
          </cell>
          <cell r="I63" t="str">
            <v>尾　路</v>
          </cell>
          <cell r="J63">
            <v>29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3403</v>
          </cell>
          <cell r="E64" t="str">
            <v>宮　崎</v>
          </cell>
          <cell r="F64" t="str">
            <v>多度津</v>
          </cell>
          <cell r="G64">
            <v>194</v>
          </cell>
          <cell r="H64">
            <v>4304</v>
          </cell>
          <cell r="I64" t="str">
            <v>豊　田</v>
          </cell>
          <cell r="J64">
            <v>43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3003</v>
          </cell>
          <cell r="E65" t="str">
            <v>織　部</v>
          </cell>
          <cell r="F65" t="str">
            <v>丸　亀</v>
          </cell>
          <cell r="G65">
            <v>193</v>
          </cell>
          <cell r="H65">
            <v>4505</v>
          </cell>
          <cell r="I65" t="str">
            <v>柳　瀬</v>
          </cell>
          <cell r="J65">
            <v>45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4801</v>
          </cell>
          <cell r="E66" t="str">
            <v>秋　田</v>
          </cell>
          <cell r="F66" t="str">
            <v>高専詫</v>
          </cell>
          <cell r="G66">
            <v>192</v>
          </cell>
          <cell r="H66">
            <v>1210</v>
          </cell>
          <cell r="I66" t="str">
            <v>黒　川</v>
          </cell>
          <cell r="J66">
            <v>12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3005</v>
          </cell>
          <cell r="E67" t="str">
            <v>赤　垣</v>
          </cell>
          <cell r="F67" t="str">
            <v>丸　亀</v>
          </cell>
          <cell r="G67">
            <v>191</v>
          </cell>
          <cell r="H67">
            <v>2906</v>
          </cell>
          <cell r="I67" t="str">
            <v>岡　本</v>
          </cell>
          <cell r="J67">
            <v>29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3004</v>
          </cell>
          <cell r="E68" t="str">
            <v>高　平</v>
          </cell>
          <cell r="F68" t="str">
            <v>丸　亀</v>
          </cell>
          <cell r="G68">
            <v>190</v>
          </cell>
          <cell r="H68">
            <v>1603</v>
          </cell>
          <cell r="I68" t="str">
            <v>松　村</v>
          </cell>
          <cell r="J68">
            <v>16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204</v>
          </cell>
          <cell r="E69" t="str">
            <v>田　中</v>
          </cell>
          <cell r="F69" t="str">
            <v>土　庄</v>
          </cell>
          <cell r="G69">
            <v>189</v>
          </cell>
          <cell r="H69">
            <v>4504</v>
          </cell>
          <cell r="I69" t="str">
            <v>秋　山</v>
          </cell>
          <cell r="J69">
            <v>45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2307</v>
          </cell>
          <cell r="E70" t="str">
            <v>小　橋</v>
          </cell>
          <cell r="F70" t="str">
            <v>高松西</v>
          </cell>
          <cell r="G70">
            <v>188</v>
          </cell>
          <cell r="H70">
            <v>5703</v>
          </cell>
          <cell r="I70" t="str">
            <v>片　桐</v>
          </cell>
          <cell r="J70">
            <v>57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1101</v>
          </cell>
          <cell r="E71" t="str">
            <v>徳　住</v>
          </cell>
          <cell r="F71" t="str">
            <v>高松東</v>
          </cell>
          <cell r="G71">
            <v>187</v>
          </cell>
          <cell r="H71">
            <v>3007</v>
          </cell>
          <cell r="I71" t="str">
            <v>藤　本</v>
          </cell>
          <cell r="J71">
            <v>30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1601</v>
          </cell>
          <cell r="E72" t="str">
            <v>二　宮</v>
          </cell>
          <cell r="F72" t="str">
            <v>高桜井</v>
          </cell>
          <cell r="G72">
            <v>186</v>
          </cell>
          <cell r="H72">
            <v>4503</v>
          </cell>
          <cell r="I72" t="str">
            <v>岸　上航</v>
          </cell>
          <cell r="J72">
            <v>45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3006</v>
          </cell>
          <cell r="E73" t="str">
            <v>新　田</v>
          </cell>
          <cell r="F73" t="str">
            <v>丸　亀</v>
          </cell>
          <cell r="G73">
            <v>185</v>
          </cell>
          <cell r="H73">
            <v>2008</v>
          </cell>
          <cell r="I73" t="str">
            <v>小　原</v>
          </cell>
          <cell r="J73">
            <v>20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1102</v>
          </cell>
          <cell r="E74" t="str">
            <v>黒　川</v>
          </cell>
          <cell r="F74" t="str">
            <v>高松東</v>
          </cell>
          <cell r="G74">
            <v>184</v>
          </cell>
          <cell r="H74">
            <v>5701</v>
          </cell>
          <cell r="I74" t="str">
            <v>三　谷</v>
          </cell>
          <cell r="J74">
            <v>57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2005</v>
          </cell>
          <cell r="E75" t="str">
            <v>藤　重</v>
          </cell>
          <cell r="F75" t="str">
            <v>高工芸</v>
          </cell>
          <cell r="G75">
            <v>183</v>
          </cell>
          <cell r="H75">
            <v>1504</v>
          </cell>
          <cell r="I75" t="str">
            <v>松　下</v>
          </cell>
          <cell r="J75">
            <v>15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2601</v>
          </cell>
          <cell r="E76" t="str">
            <v>石　井</v>
          </cell>
          <cell r="F76" t="str">
            <v>坂　出</v>
          </cell>
          <cell r="G76">
            <v>182</v>
          </cell>
          <cell r="H76">
            <v>1002</v>
          </cell>
          <cell r="I76" t="str">
            <v>藤　澤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2310</v>
          </cell>
          <cell r="E77" t="str">
            <v>植　松</v>
          </cell>
          <cell r="F77" t="str">
            <v>高松西</v>
          </cell>
          <cell r="G77">
            <v>181</v>
          </cell>
          <cell r="H77">
            <v>1505</v>
          </cell>
          <cell r="I77" t="str">
            <v>横　山</v>
          </cell>
          <cell r="J77">
            <v>15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2006</v>
          </cell>
          <cell r="E78" t="str">
            <v>有　岡</v>
          </cell>
          <cell r="F78" t="str">
            <v>高工芸</v>
          </cell>
          <cell r="G78">
            <v>180</v>
          </cell>
          <cell r="H78">
            <v>1003</v>
          </cell>
          <cell r="I78" t="str">
            <v>村　川</v>
          </cell>
          <cell r="J78">
            <v>10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4002</v>
          </cell>
          <cell r="E79" t="str">
            <v>藤　川</v>
          </cell>
          <cell r="F79" t="str">
            <v>高　瀬</v>
          </cell>
          <cell r="G79">
            <v>179</v>
          </cell>
          <cell r="H79">
            <v>2007</v>
          </cell>
          <cell r="I79" t="str">
            <v>溝　淵</v>
          </cell>
          <cell r="J79">
            <v>20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1103</v>
          </cell>
          <cell r="E80" t="str">
            <v>松　下</v>
          </cell>
          <cell r="F80" t="str">
            <v>高松東</v>
          </cell>
          <cell r="G80">
            <v>178</v>
          </cell>
          <cell r="H80">
            <v>1404</v>
          </cell>
          <cell r="I80" t="str">
            <v>大　野</v>
          </cell>
          <cell r="J80">
            <v>14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4303</v>
          </cell>
          <cell r="E81" t="str">
            <v>齊　藤</v>
          </cell>
          <cell r="F81" t="str">
            <v>観　一</v>
          </cell>
          <cell r="G81">
            <v>177</v>
          </cell>
          <cell r="H81">
            <v>1305</v>
          </cell>
          <cell r="I81" t="str">
            <v>伊　藤</v>
          </cell>
          <cell r="J81">
            <v>13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4402</v>
          </cell>
          <cell r="E82" t="str">
            <v>堀　川</v>
          </cell>
          <cell r="F82" t="str">
            <v>観中央</v>
          </cell>
          <cell r="G82">
            <v>176</v>
          </cell>
          <cell r="H82">
            <v>1208</v>
          </cell>
          <cell r="I82" t="str">
            <v>宮　内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5301</v>
          </cell>
          <cell r="E83" t="str">
            <v>黒　川</v>
          </cell>
          <cell r="F83" t="str">
            <v>高松Jr</v>
          </cell>
          <cell r="G83">
            <v>175</v>
          </cell>
          <cell r="H83">
            <v>2801</v>
          </cell>
          <cell r="I83" t="str">
            <v>沖　元</v>
          </cell>
          <cell r="J83">
            <v>28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1105</v>
          </cell>
          <cell r="E84" t="str">
            <v>天　野</v>
          </cell>
          <cell r="F84" t="str">
            <v>高松東</v>
          </cell>
          <cell r="G84">
            <v>174</v>
          </cell>
          <cell r="H84">
            <v>4403</v>
          </cell>
          <cell r="I84" t="str">
            <v>西　澤</v>
          </cell>
          <cell r="J84">
            <v>44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4703</v>
          </cell>
          <cell r="E85" t="str">
            <v>山　地</v>
          </cell>
          <cell r="F85" t="str">
            <v>高専高</v>
          </cell>
          <cell r="G85">
            <v>173</v>
          </cell>
          <cell r="H85">
            <v>3408</v>
          </cell>
          <cell r="I85" t="str">
            <v>牧　野</v>
          </cell>
          <cell r="J85">
            <v>34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3902</v>
          </cell>
          <cell r="E86" t="str">
            <v>大　林</v>
          </cell>
          <cell r="F86" t="str">
            <v>琴　平</v>
          </cell>
          <cell r="G86">
            <v>172</v>
          </cell>
          <cell r="H86">
            <v>205</v>
          </cell>
          <cell r="I86" t="str">
            <v>　港</v>
          </cell>
          <cell r="J86">
            <v>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2902</v>
          </cell>
          <cell r="E87" t="str">
            <v>福　下</v>
          </cell>
          <cell r="F87" t="str">
            <v>坂出工</v>
          </cell>
          <cell r="G87">
            <v>171</v>
          </cell>
          <cell r="H87">
            <v>2004</v>
          </cell>
          <cell r="I87" t="str">
            <v>片　座</v>
          </cell>
          <cell r="J87">
            <v>20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3407</v>
          </cell>
          <cell r="E88" t="str">
            <v>宮　武</v>
          </cell>
          <cell r="F88" t="str">
            <v>多度津</v>
          </cell>
          <cell r="G88">
            <v>170</v>
          </cell>
          <cell r="H88">
            <v>3904</v>
          </cell>
          <cell r="I88" t="str">
            <v>　梶</v>
          </cell>
          <cell r="J88">
            <v>39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3903</v>
          </cell>
          <cell r="E89" t="str">
            <v>佐　薙</v>
          </cell>
          <cell r="F89" t="str">
            <v>琴　平</v>
          </cell>
          <cell r="G89">
            <v>169</v>
          </cell>
          <cell r="H89">
            <v>4502</v>
          </cell>
          <cell r="I89" t="str">
            <v>沖　崎</v>
          </cell>
          <cell r="J89">
            <v>45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5102</v>
          </cell>
          <cell r="E90" t="str">
            <v>杢　村</v>
          </cell>
          <cell r="F90" t="str">
            <v>あいはら</v>
          </cell>
          <cell r="G90">
            <v>168</v>
          </cell>
          <cell r="H90">
            <v>3406</v>
          </cell>
          <cell r="I90" t="str">
            <v>大　西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4704</v>
          </cell>
          <cell r="E91" t="str">
            <v>宮　西</v>
          </cell>
          <cell r="F91" t="str">
            <v>高専高</v>
          </cell>
          <cell r="G91">
            <v>167</v>
          </cell>
          <cell r="H91">
            <v>2904</v>
          </cell>
          <cell r="I91" t="str">
            <v>宮　﨑</v>
          </cell>
          <cell r="J91">
            <v>29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4501</v>
          </cell>
          <cell r="E92" t="str">
            <v>藤　川</v>
          </cell>
          <cell r="F92" t="str">
            <v>三豊工</v>
          </cell>
          <cell r="G92">
            <v>166</v>
          </cell>
          <cell r="H92">
            <v>3603</v>
          </cell>
          <cell r="I92" t="str">
            <v>山　下</v>
          </cell>
          <cell r="J92">
            <v>36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5401</v>
          </cell>
          <cell r="E93" t="str">
            <v>富　田</v>
          </cell>
          <cell r="F93" t="str">
            <v>バラJr</v>
          </cell>
          <cell r="G93">
            <v>165</v>
          </cell>
          <cell r="H93">
            <v>5302</v>
          </cell>
          <cell r="I93" t="str">
            <v>大屋敷</v>
          </cell>
          <cell r="J93">
            <v>53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1104</v>
          </cell>
          <cell r="E94" t="str">
            <v>蓮　井</v>
          </cell>
          <cell r="F94" t="str">
            <v>高松東</v>
          </cell>
          <cell r="G94">
            <v>164</v>
          </cell>
          <cell r="H94">
            <v>2604</v>
          </cell>
          <cell r="I94" t="str">
            <v>豊　田</v>
          </cell>
          <cell r="J94">
            <v>26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1207</v>
          </cell>
          <cell r="E95" t="str">
            <v>谷　本</v>
          </cell>
          <cell r="F95" t="str">
            <v>高中央</v>
          </cell>
          <cell r="G95">
            <v>163</v>
          </cell>
          <cell r="H95">
            <v>1502</v>
          </cell>
          <cell r="I95" t="str">
            <v>大　野</v>
          </cell>
          <cell r="J95">
            <v>15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2501</v>
          </cell>
          <cell r="E96" t="str">
            <v>白　川</v>
          </cell>
          <cell r="F96" t="str">
            <v>飯　山</v>
          </cell>
          <cell r="G96">
            <v>162</v>
          </cell>
          <cell r="H96">
            <v>2308</v>
          </cell>
          <cell r="I96" t="str">
            <v>鎌　田</v>
          </cell>
          <cell r="J96">
            <v>23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3404</v>
          </cell>
          <cell r="E97" t="str">
            <v>三　谷</v>
          </cell>
          <cell r="F97" t="str">
            <v>多度津</v>
          </cell>
          <cell r="G97">
            <v>161</v>
          </cell>
          <cell r="H97">
            <v>1503</v>
          </cell>
          <cell r="I97" t="str">
            <v>永　吉</v>
          </cell>
          <cell r="J97">
            <v>15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3</v>
          </cell>
          <cell r="C98" t="str">
            <v>①</v>
          </cell>
          <cell r="D98">
            <v>4705</v>
          </cell>
          <cell r="E98" t="str">
            <v>川　村</v>
          </cell>
          <cell r="F98" t="str">
            <v>高専高</v>
          </cell>
          <cell r="G98">
            <v>160</v>
          </cell>
          <cell r="H98">
            <v>3906</v>
          </cell>
          <cell r="I98" t="str">
            <v>宮　本</v>
          </cell>
          <cell r="J98">
            <v>39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3</v>
          </cell>
          <cell r="C99" t="str">
            <v>①</v>
          </cell>
          <cell r="D99">
            <v>4506</v>
          </cell>
          <cell r="E99" t="str">
            <v>今　村</v>
          </cell>
          <cell r="F99" t="str">
            <v>三豊工</v>
          </cell>
          <cell r="G99">
            <v>159</v>
          </cell>
          <cell r="H99">
            <v>5704</v>
          </cell>
          <cell r="I99" t="str">
            <v>伊　藤</v>
          </cell>
          <cell r="J99">
            <v>57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3</v>
          </cell>
          <cell r="C100" t="str">
            <v>①</v>
          </cell>
          <cell r="D100">
            <v>2011</v>
          </cell>
          <cell r="E100" t="str">
            <v>松　井</v>
          </cell>
          <cell r="F100" t="str">
            <v>高工芸</v>
          </cell>
          <cell r="G100">
            <v>158</v>
          </cell>
          <cell r="H100">
            <v>3410</v>
          </cell>
          <cell r="I100" t="str">
            <v>市　場</v>
          </cell>
          <cell r="J100">
            <v>34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3</v>
          </cell>
          <cell r="C101" t="str">
            <v>①</v>
          </cell>
          <cell r="D101">
            <v>3605</v>
          </cell>
          <cell r="E101" t="str">
            <v>川　瀧</v>
          </cell>
          <cell r="F101" t="str">
            <v>善　一</v>
          </cell>
          <cell r="G101">
            <v>157</v>
          </cell>
          <cell r="H101">
            <v>2010</v>
          </cell>
          <cell r="I101" t="str">
            <v>阪　田</v>
          </cell>
          <cell r="J101">
            <v>20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3</v>
          </cell>
          <cell r="C102" t="str">
            <v>①</v>
          </cell>
          <cell r="D102">
            <v>4507</v>
          </cell>
          <cell r="E102" t="str">
            <v>岸　上剛</v>
          </cell>
          <cell r="F102" t="str">
            <v>三豊工</v>
          </cell>
          <cell r="G102">
            <v>156</v>
          </cell>
          <cell r="H102">
            <v>1106</v>
          </cell>
          <cell r="I102" t="str">
            <v>𠮷　武</v>
          </cell>
          <cell r="J102">
            <v>11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3</v>
          </cell>
          <cell r="C103" t="str">
            <v>①</v>
          </cell>
          <cell r="D103">
            <v>803</v>
          </cell>
          <cell r="E103" t="str">
            <v>藤　澤</v>
          </cell>
          <cell r="F103" t="str">
            <v>志　度</v>
          </cell>
          <cell r="G103">
            <v>155</v>
          </cell>
          <cell r="H103">
            <v>2804</v>
          </cell>
          <cell r="I103" t="str">
            <v>真　鍋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3</v>
          </cell>
          <cell r="C104" t="str">
            <v>①</v>
          </cell>
          <cell r="D104">
            <v>1107</v>
          </cell>
          <cell r="E104" t="str">
            <v>樋　笠</v>
          </cell>
          <cell r="F104" t="str">
            <v>高松東</v>
          </cell>
          <cell r="G104">
            <v>154</v>
          </cell>
          <cell r="H104">
            <v>1004</v>
          </cell>
          <cell r="I104" t="str">
            <v>松　尾</v>
          </cell>
          <cell r="J104">
            <v>10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3</v>
          </cell>
          <cell r="C105" t="str">
            <v>①</v>
          </cell>
          <cell r="D105">
            <v>3606</v>
          </cell>
          <cell r="E105" t="str">
            <v>藤　原</v>
          </cell>
          <cell r="F105" t="str">
            <v>善　一</v>
          </cell>
          <cell r="G105">
            <v>153</v>
          </cell>
          <cell r="H105">
            <v>206</v>
          </cell>
          <cell r="I105" t="str">
            <v>東　條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3</v>
          </cell>
          <cell r="C106" t="str">
            <v>①</v>
          </cell>
          <cell r="D106">
            <v>1604</v>
          </cell>
          <cell r="E106" t="str">
            <v>濱　井</v>
          </cell>
          <cell r="F106" t="str">
            <v>高桜井</v>
          </cell>
          <cell r="G106">
            <v>152</v>
          </cell>
          <cell r="H106">
            <v>2312</v>
          </cell>
          <cell r="I106" t="str">
            <v>岡　本</v>
          </cell>
          <cell r="J106">
            <v>23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3</v>
          </cell>
          <cell r="C107" t="str">
            <v>①</v>
          </cell>
          <cell r="D107">
            <v>4305</v>
          </cell>
          <cell r="E107" t="str">
            <v>峯　永</v>
          </cell>
          <cell r="F107" t="str">
            <v>観　一</v>
          </cell>
          <cell r="G107">
            <v>151</v>
          </cell>
          <cell r="H107">
            <v>1409</v>
          </cell>
          <cell r="I107" t="str">
            <v>稲　田</v>
          </cell>
          <cell r="J107">
            <v>14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3</v>
          </cell>
          <cell r="C108" t="str">
            <v>①</v>
          </cell>
          <cell r="D108">
            <v>3009</v>
          </cell>
          <cell r="E108" t="str">
            <v>寒　川</v>
          </cell>
          <cell r="F108" t="str">
            <v>丸　亀</v>
          </cell>
          <cell r="G108">
            <v>150</v>
          </cell>
          <cell r="H108">
            <v>2311</v>
          </cell>
          <cell r="I108" t="str">
            <v>上　池</v>
          </cell>
          <cell r="J108">
            <v>23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3</v>
          </cell>
          <cell r="C109" t="str">
            <v>①</v>
          </cell>
          <cell r="D109">
            <v>4803</v>
          </cell>
          <cell r="E109" t="str">
            <v>大　西</v>
          </cell>
          <cell r="F109" t="str">
            <v>高専詫</v>
          </cell>
          <cell r="G109">
            <v>149</v>
          </cell>
          <cell r="H109">
            <v>2502</v>
          </cell>
          <cell r="I109" t="str">
            <v>四　角</v>
          </cell>
          <cell r="J109">
            <v>25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3</v>
          </cell>
          <cell r="C110" t="str">
            <v>①</v>
          </cell>
          <cell r="D110">
            <v>4404</v>
          </cell>
          <cell r="E110" t="str">
            <v>滝　口</v>
          </cell>
          <cell r="F110" t="str">
            <v>観中央</v>
          </cell>
          <cell r="G110">
            <v>148</v>
          </cell>
          <cell r="H110">
            <v>3008</v>
          </cell>
          <cell r="I110" t="str">
            <v>西　谷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3</v>
          </cell>
          <cell r="C111" t="str">
            <v>①</v>
          </cell>
          <cell r="D111">
            <v>3905</v>
          </cell>
          <cell r="E111" t="str">
            <v>丸　山</v>
          </cell>
          <cell r="F111" t="str">
            <v>琴　平</v>
          </cell>
          <cell r="G111">
            <v>147</v>
          </cell>
          <cell r="H111">
            <v>1408</v>
          </cell>
          <cell r="I111" t="str">
            <v>蓮　井</v>
          </cell>
          <cell r="J111">
            <v>14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3</v>
          </cell>
          <cell r="C112" t="str">
            <v>①</v>
          </cell>
          <cell r="D112">
            <v>1507</v>
          </cell>
          <cell r="E112" t="str">
            <v>松　本</v>
          </cell>
          <cell r="F112" t="str">
            <v>高松一</v>
          </cell>
          <cell r="G112">
            <v>146</v>
          </cell>
          <cell r="H112">
            <v>2909</v>
          </cell>
          <cell r="I112" t="str">
            <v>入　谷</v>
          </cell>
          <cell r="J112">
            <v>29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3</v>
          </cell>
          <cell r="C113" t="str">
            <v>①</v>
          </cell>
          <cell r="D113">
            <v>2908</v>
          </cell>
          <cell r="E113" t="str">
            <v>谷　澤</v>
          </cell>
          <cell r="F113" t="str">
            <v>坂出工</v>
          </cell>
          <cell r="G113">
            <v>145</v>
          </cell>
          <cell r="H113">
            <v>3409</v>
          </cell>
          <cell r="I113" t="str">
            <v>橋　村</v>
          </cell>
          <cell r="J113">
            <v>34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1108</v>
          </cell>
          <cell r="E114" t="str">
            <v>山　本</v>
          </cell>
          <cell r="F114" t="str">
            <v>高松東</v>
          </cell>
          <cell r="G114">
            <v>144</v>
          </cell>
          <cell r="H114">
            <v>2012</v>
          </cell>
          <cell r="I114" t="str">
            <v>伊　賀</v>
          </cell>
          <cell r="J114">
            <v>20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2313</v>
          </cell>
          <cell r="E115" t="str">
            <v>髙　畑</v>
          </cell>
          <cell r="F115" t="str">
            <v>高松西</v>
          </cell>
          <cell r="G115">
            <v>143</v>
          </cell>
          <cell r="H115">
            <v>3411</v>
          </cell>
          <cell r="I115" t="str">
            <v>町　戸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2910</v>
          </cell>
          <cell r="E116" t="str">
            <v>湯之前</v>
          </cell>
          <cell r="F116" t="str">
            <v>坂出工</v>
          </cell>
          <cell r="G116">
            <v>142</v>
          </cell>
          <cell r="H116">
            <v>2605</v>
          </cell>
          <cell r="I116" t="str">
            <v>大　沢</v>
          </cell>
          <cell r="J116">
            <v>26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5705</v>
          </cell>
          <cell r="E117" t="str">
            <v>高　城</v>
          </cell>
          <cell r="F117" t="str">
            <v>ヴィスポ</v>
          </cell>
          <cell r="G117">
            <v>141</v>
          </cell>
          <cell r="H117">
            <v>3907</v>
          </cell>
          <cell r="I117" t="str">
            <v>谷　口</v>
          </cell>
          <cell r="J117">
            <v>39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1005</v>
          </cell>
          <cell r="E118" t="str">
            <v>宮　崎</v>
          </cell>
          <cell r="F118" t="str">
            <v>高松北</v>
          </cell>
          <cell r="G118">
            <v>140</v>
          </cell>
          <cell r="H118">
            <v>1410</v>
          </cell>
          <cell r="I118" t="str">
            <v>安　田</v>
          </cell>
          <cell r="J118">
            <v>14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4405</v>
          </cell>
          <cell r="E119" t="str">
            <v>德　井</v>
          </cell>
          <cell r="F119" t="str">
            <v>観中央</v>
          </cell>
          <cell r="G119">
            <v>139</v>
          </cell>
          <cell r="H119">
            <v>2503</v>
          </cell>
          <cell r="I119" t="str">
            <v>小　林</v>
          </cell>
          <cell r="J119">
            <v>25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3010</v>
          </cell>
          <cell r="E120" t="str">
            <v>野　間</v>
          </cell>
          <cell r="F120" t="str">
            <v>丸　亀</v>
          </cell>
          <cell r="G120">
            <v>138</v>
          </cell>
          <cell r="H120">
            <v>207</v>
          </cell>
          <cell r="I120" t="str">
            <v>岡　田</v>
          </cell>
          <cell r="J120">
            <v>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804</v>
          </cell>
          <cell r="E121" t="str">
            <v>山　口</v>
          </cell>
          <cell r="F121" t="str">
            <v>志　度</v>
          </cell>
          <cell r="G121">
            <v>137</v>
          </cell>
          <cell r="H121">
            <v>1508</v>
          </cell>
          <cell r="I121" t="str">
            <v>久　保</v>
          </cell>
          <cell r="J121">
            <v>15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1109</v>
          </cell>
          <cell r="E122" t="str">
            <v>北　田</v>
          </cell>
          <cell r="F122" t="str">
            <v>高松東</v>
          </cell>
          <cell r="G122">
            <v>136</v>
          </cell>
          <cell r="H122">
            <v>4306</v>
          </cell>
          <cell r="I122" t="str">
            <v>大　橋</v>
          </cell>
          <cell r="J122">
            <v>43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1509</v>
          </cell>
          <cell r="E123" t="str">
            <v>渡　邉</v>
          </cell>
          <cell r="F123" t="str">
            <v>高松一</v>
          </cell>
          <cell r="G123">
            <v>135</v>
          </cell>
          <cell r="H123">
            <v>2013</v>
          </cell>
          <cell r="I123" t="str">
            <v>真　鍋</v>
          </cell>
          <cell r="J123">
            <v>20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1411</v>
          </cell>
          <cell r="E124" t="str">
            <v>佐　藤</v>
          </cell>
          <cell r="F124" t="str">
            <v>高　松</v>
          </cell>
          <cell r="G124">
            <v>134</v>
          </cell>
          <cell r="H124">
            <v>208</v>
          </cell>
          <cell r="I124" t="str">
            <v>大　谷</v>
          </cell>
          <cell r="J124">
            <v>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2911</v>
          </cell>
          <cell r="E125" t="str">
            <v>香　川</v>
          </cell>
          <cell r="F125" t="str">
            <v>坂出工</v>
          </cell>
          <cell r="G125">
            <v>133</v>
          </cell>
          <cell r="H125">
            <v>3011</v>
          </cell>
          <cell r="I125" t="str">
            <v>三　木</v>
          </cell>
          <cell r="J125">
            <v>30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3412</v>
          </cell>
          <cell r="E126" t="str">
            <v>沖　野</v>
          </cell>
          <cell r="F126" t="str">
            <v>多度津</v>
          </cell>
          <cell r="G126">
            <v>132</v>
          </cell>
          <cell r="H126">
            <v>2314</v>
          </cell>
          <cell r="I126" t="str">
            <v>山　下</v>
          </cell>
          <cell r="J126">
            <v>23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4508</v>
          </cell>
          <cell r="E127" t="str">
            <v>近　藤</v>
          </cell>
          <cell r="F127" t="str">
            <v>三豊工</v>
          </cell>
          <cell r="G127">
            <v>131</v>
          </cell>
          <cell r="H127">
            <v>4706</v>
          </cell>
          <cell r="I127" t="str">
            <v>濱　口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3607</v>
          </cell>
          <cell r="E128" t="str">
            <v>大　西</v>
          </cell>
          <cell r="F128" t="str">
            <v>善　一</v>
          </cell>
          <cell r="G128">
            <v>130</v>
          </cell>
          <cell r="H128">
            <v>3908</v>
          </cell>
          <cell r="I128" t="str">
            <v>宮　崎</v>
          </cell>
          <cell r="J128">
            <v>39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1605</v>
          </cell>
          <cell r="E129" t="str">
            <v>井　戸</v>
          </cell>
          <cell r="F129" t="str">
            <v>高桜井</v>
          </cell>
          <cell r="G129">
            <v>129</v>
          </cell>
          <cell r="H129">
            <v>2805</v>
          </cell>
          <cell r="I129" t="str">
            <v>徳　永</v>
          </cell>
          <cell r="J129">
            <v>28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2805</v>
          </cell>
          <cell r="E130" t="str">
            <v>徳　永</v>
          </cell>
          <cell r="F130" t="str">
            <v>坂出一</v>
          </cell>
          <cell r="G130">
            <v>128</v>
          </cell>
          <cell r="H130">
            <v>1605</v>
          </cell>
          <cell r="I130" t="str">
            <v>井　戸</v>
          </cell>
          <cell r="J130">
            <v>16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3908</v>
          </cell>
          <cell r="E131" t="str">
            <v>宮　崎</v>
          </cell>
          <cell r="F131" t="str">
            <v>琴　平</v>
          </cell>
          <cell r="G131">
            <v>127</v>
          </cell>
          <cell r="H131">
            <v>3607</v>
          </cell>
          <cell r="I131" t="str">
            <v>大　西</v>
          </cell>
          <cell r="J131">
            <v>36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4706</v>
          </cell>
          <cell r="E132" t="str">
            <v>濱　口</v>
          </cell>
          <cell r="F132" t="str">
            <v>高専高</v>
          </cell>
          <cell r="G132">
            <v>126</v>
          </cell>
          <cell r="H132">
            <v>4508</v>
          </cell>
          <cell r="I132" t="str">
            <v>近　藤</v>
          </cell>
          <cell r="J132">
            <v>45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2314</v>
          </cell>
          <cell r="E133" t="str">
            <v>山　下</v>
          </cell>
          <cell r="F133" t="str">
            <v>高松西</v>
          </cell>
          <cell r="G133">
            <v>125</v>
          </cell>
          <cell r="H133">
            <v>3412</v>
          </cell>
          <cell r="I133" t="str">
            <v>沖　野</v>
          </cell>
          <cell r="J133">
            <v>34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3011</v>
          </cell>
          <cell r="E134" t="str">
            <v>三　木</v>
          </cell>
          <cell r="F134" t="str">
            <v>丸　亀</v>
          </cell>
          <cell r="G134">
            <v>124</v>
          </cell>
          <cell r="H134">
            <v>2911</v>
          </cell>
          <cell r="I134" t="str">
            <v>香　川</v>
          </cell>
          <cell r="J134">
            <v>29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208</v>
          </cell>
          <cell r="E135" t="str">
            <v>大　谷</v>
          </cell>
          <cell r="F135" t="str">
            <v>土　庄</v>
          </cell>
          <cell r="G135">
            <v>123</v>
          </cell>
          <cell r="H135">
            <v>1411</v>
          </cell>
          <cell r="I135" t="str">
            <v>佐　藤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2013</v>
          </cell>
          <cell r="E136" t="str">
            <v>真　鍋</v>
          </cell>
          <cell r="F136" t="str">
            <v>高工芸</v>
          </cell>
          <cell r="G136">
            <v>122</v>
          </cell>
          <cell r="H136">
            <v>1509</v>
          </cell>
          <cell r="I136" t="str">
            <v>渡　邉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4306</v>
          </cell>
          <cell r="E137" t="str">
            <v>大　橋</v>
          </cell>
          <cell r="F137" t="str">
            <v>観　一</v>
          </cell>
          <cell r="G137">
            <v>121</v>
          </cell>
          <cell r="H137">
            <v>1109</v>
          </cell>
          <cell r="I137" t="str">
            <v>北　田</v>
          </cell>
          <cell r="J137">
            <v>11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1508</v>
          </cell>
          <cell r="E138" t="str">
            <v>久　保</v>
          </cell>
          <cell r="F138" t="str">
            <v>高松一</v>
          </cell>
          <cell r="G138">
            <v>120</v>
          </cell>
          <cell r="H138">
            <v>804</v>
          </cell>
          <cell r="I138" t="str">
            <v>山　口</v>
          </cell>
          <cell r="J138">
            <v>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207</v>
          </cell>
          <cell r="E139" t="str">
            <v>岡　田</v>
          </cell>
          <cell r="F139" t="str">
            <v>土　庄</v>
          </cell>
          <cell r="G139">
            <v>119</v>
          </cell>
          <cell r="H139">
            <v>3010</v>
          </cell>
          <cell r="I139" t="str">
            <v>野　間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2503</v>
          </cell>
          <cell r="E140" t="str">
            <v>小　林</v>
          </cell>
          <cell r="F140" t="str">
            <v>飯　山</v>
          </cell>
          <cell r="G140">
            <v>118</v>
          </cell>
          <cell r="H140">
            <v>4405</v>
          </cell>
          <cell r="I140" t="str">
            <v>德　井</v>
          </cell>
          <cell r="J140">
            <v>44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1410</v>
          </cell>
          <cell r="E141" t="str">
            <v>安　田</v>
          </cell>
          <cell r="F141" t="str">
            <v>高　松</v>
          </cell>
          <cell r="G141">
            <v>117</v>
          </cell>
          <cell r="H141">
            <v>1005</v>
          </cell>
          <cell r="I141" t="str">
            <v>宮　崎</v>
          </cell>
          <cell r="J141">
            <v>10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3907</v>
          </cell>
          <cell r="E142" t="str">
            <v>谷　口</v>
          </cell>
          <cell r="F142" t="str">
            <v>琴　平</v>
          </cell>
          <cell r="G142">
            <v>116</v>
          </cell>
          <cell r="H142">
            <v>5705</v>
          </cell>
          <cell r="I142" t="str">
            <v>高　城</v>
          </cell>
          <cell r="J142">
            <v>57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2605</v>
          </cell>
          <cell r="E143" t="str">
            <v>大　沢</v>
          </cell>
          <cell r="F143" t="str">
            <v>坂　出</v>
          </cell>
          <cell r="G143">
            <v>115</v>
          </cell>
          <cell r="H143">
            <v>2910</v>
          </cell>
          <cell r="I143" t="str">
            <v>湯之前</v>
          </cell>
          <cell r="J143">
            <v>29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3411</v>
          </cell>
          <cell r="E144" t="str">
            <v>町　戸</v>
          </cell>
          <cell r="F144" t="str">
            <v>多度津</v>
          </cell>
          <cell r="G144">
            <v>114</v>
          </cell>
          <cell r="H144">
            <v>2313</v>
          </cell>
          <cell r="I144" t="str">
            <v>髙　畑</v>
          </cell>
          <cell r="J144">
            <v>23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2012</v>
          </cell>
          <cell r="E145" t="str">
            <v>伊　賀</v>
          </cell>
          <cell r="F145" t="str">
            <v>高工芸</v>
          </cell>
          <cell r="G145">
            <v>113</v>
          </cell>
          <cell r="H145">
            <v>1108</v>
          </cell>
          <cell r="I145" t="str">
            <v>山　本</v>
          </cell>
          <cell r="J145">
            <v>11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3</v>
          </cell>
          <cell r="C146" t="str">
            <v>①</v>
          </cell>
          <cell r="D146">
            <v>3409</v>
          </cell>
          <cell r="E146" t="str">
            <v>橋　村</v>
          </cell>
          <cell r="F146" t="str">
            <v>多度津</v>
          </cell>
          <cell r="G146">
            <v>112</v>
          </cell>
          <cell r="H146">
            <v>2908</v>
          </cell>
          <cell r="I146" t="str">
            <v>谷　澤</v>
          </cell>
          <cell r="J146">
            <v>29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3</v>
          </cell>
          <cell r="C147" t="str">
            <v>①</v>
          </cell>
          <cell r="D147">
            <v>2909</v>
          </cell>
          <cell r="E147" t="str">
            <v>入　谷</v>
          </cell>
          <cell r="F147" t="str">
            <v>坂出工</v>
          </cell>
          <cell r="G147">
            <v>111</v>
          </cell>
          <cell r="H147">
            <v>1507</v>
          </cell>
          <cell r="I147" t="str">
            <v>松　本</v>
          </cell>
          <cell r="J147">
            <v>15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3</v>
          </cell>
          <cell r="C148" t="str">
            <v>①</v>
          </cell>
          <cell r="D148">
            <v>1408</v>
          </cell>
          <cell r="E148" t="str">
            <v>蓮　井</v>
          </cell>
          <cell r="F148" t="str">
            <v>高　松</v>
          </cell>
          <cell r="G148">
            <v>110</v>
          </cell>
          <cell r="H148">
            <v>3905</v>
          </cell>
          <cell r="I148" t="str">
            <v>丸　山</v>
          </cell>
          <cell r="J148">
            <v>39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3</v>
          </cell>
          <cell r="C149" t="str">
            <v>①</v>
          </cell>
          <cell r="D149">
            <v>3008</v>
          </cell>
          <cell r="E149" t="str">
            <v>西　谷</v>
          </cell>
          <cell r="F149" t="str">
            <v>丸　亀</v>
          </cell>
          <cell r="G149">
            <v>109</v>
          </cell>
          <cell r="H149">
            <v>4404</v>
          </cell>
          <cell r="I149" t="str">
            <v>滝　口</v>
          </cell>
          <cell r="J149">
            <v>44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3</v>
          </cell>
          <cell r="C150" t="str">
            <v>①</v>
          </cell>
          <cell r="D150">
            <v>2502</v>
          </cell>
          <cell r="E150" t="str">
            <v>四　角</v>
          </cell>
          <cell r="F150" t="str">
            <v>飯　山</v>
          </cell>
          <cell r="G150">
            <v>108</v>
          </cell>
          <cell r="H150">
            <v>4803</v>
          </cell>
          <cell r="I150" t="str">
            <v>大　西</v>
          </cell>
          <cell r="J150">
            <v>48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3</v>
          </cell>
          <cell r="C151" t="str">
            <v>①</v>
          </cell>
          <cell r="D151">
            <v>2311</v>
          </cell>
          <cell r="E151" t="str">
            <v>上　池</v>
          </cell>
          <cell r="F151" t="str">
            <v>高松西</v>
          </cell>
          <cell r="G151">
            <v>107</v>
          </cell>
          <cell r="H151">
            <v>3009</v>
          </cell>
          <cell r="I151" t="str">
            <v>寒　川</v>
          </cell>
          <cell r="J151">
            <v>30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3</v>
          </cell>
          <cell r="C152" t="str">
            <v>①</v>
          </cell>
          <cell r="D152">
            <v>1409</v>
          </cell>
          <cell r="E152" t="str">
            <v>稲　田</v>
          </cell>
          <cell r="F152" t="str">
            <v>高　松</v>
          </cell>
          <cell r="G152">
            <v>106</v>
          </cell>
          <cell r="H152">
            <v>4305</v>
          </cell>
          <cell r="I152" t="str">
            <v>峯　永</v>
          </cell>
          <cell r="J152">
            <v>43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3</v>
          </cell>
          <cell r="C153" t="str">
            <v>①</v>
          </cell>
          <cell r="D153">
            <v>2312</v>
          </cell>
          <cell r="E153" t="str">
            <v>岡　本</v>
          </cell>
          <cell r="F153" t="str">
            <v>高松西</v>
          </cell>
          <cell r="G153">
            <v>105</v>
          </cell>
          <cell r="H153">
            <v>1604</v>
          </cell>
          <cell r="I153" t="str">
            <v>濱　井</v>
          </cell>
          <cell r="J153">
            <v>16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3</v>
          </cell>
          <cell r="C154" t="str">
            <v>①</v>
          </cell>
          <cell r="D154">
            <v>206</v>
          </cell>
          <cell r="E154" t="str">
            <v>東　條</v>
          </cell>
          <cell r="F154" t="str">
            <v>土　庄</v>
          </cell>
          <cell r="G154">
            <v>104</v>
          </cell>
          <cell r="H154">
            <v>3606</v>
          </cell>
          <cell r="I154" t="str">
            <v>藤　原</v>
          </cell>
          <cell r="J154">
            <v>36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3</v>
          </cell>
          <cell r="C155" t="str">
            <v>①</v>
          </cell>
          <cell r="D155">
            <v>1004</v>
          </cell>
          <cell r="E155" t="str">
            <v>松　尾</v>
          </cell>
          <cell r="F155" t="str">
            <v>高松北</v>
          </cell>
          <cell r="G155">
            <v>103</v>
          </cell>
          <cell r="H155">
            <v>1107</v>
          </cell>
          <cell r="I155" t="str">
            <v>樋　笠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3</v>
          </cell>
          <cell r="C156" t="str">
            <v>①</v>
          </cell>
          <cell r="D156">
            <v>2804</v>
          </cell>
          <cell r="E156" t="str">
            <v>真　鍋</v>
          </cell>
          <cell r="F156" t="str">
            <v>坂出一</v>
          </cell>
          <cell r="G156">
            <v>102</v>
          </cell>
          <cell r="H156">
            <v>803</v>
          </cell>
          <cell r="I156" t="str">
            <v>藤　澤</v>
          </cell>
          <cell r="J156">
            <v>8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3</v>
          </cell>
          <cell r="C157" t="str">
            <v>①</v>
          </cell>
          <cell r="D157">
            <v>1106</v>
          </cell>
          <cell r="E157" t="str">
            <v>𠮷　武</v>
          </cell>
          <cell r="F157" t="str">
            <v>高松東</v>
          </cell>
          <cell r="G157">
            <v>101</v>
          </cell>
          <cell r="H157">
            <v>4507</v>
          </cell>
          <cell r="I157" t="str">
            <v>岸　上剛</v>
          </cell>
          <cell r="J157">
            <v>45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3</v>
          </cell>
          <cell r="C158" t="str">
            <v>①</v>
          </cell>
          <cell r="D158">
            <v>2010</v>
          </cell>
          <cell r="E158" t="str">
            <v>阪　田</v>
          </cell>
          <cell r="F158" t="str">
            <v>高工芸</v>
          </cell>
          <cell r="G158">
            <v>100</v>
          </cell>
          <cell r="H158">
            <v>3605</v>
          </cell>
          <cell r="I158" t="str">
            <v>川　瀧</v>
          </cell>
          <cell r="J158">
            <v>36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3</v>
          </cell>
          <cell r="C159" t="str">
            <v>①</v>
          </cell>
          <cell r="D159">
            <v>3410</v>
          </cell>
          <cell r="E159" t="str">
            <v>市　場</v>
          </cell>
          <cell r="F159" t="str">
            <v>多度津</v>
          </cell>
          <cell r="G159">
            <v>99</v>
          </cell>
          <cell r="H159">
            <v>2011</v>
          </cell>
          <cell r="I159" t="str">
            <v>松　井</v>
          </cell>
          <cell r="J159">
            <v>20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3</v>
          </cell>
          <cell r="C160" t="str">
            <v>①</v>
          </cell>
          <cell r="D160">
            <v>5704</v>
          </cell>
          <cell r="E160" t="str">
            <v>伊　藤</v>
          </cell>
          <cell r="F160" t="str">
            <v>ヴィスポ</v>
          </cell>
          <cell r="G160">
            <v>98</v>
          </cell>
          <cell r="H160">
            <v>4506</v>
          </cell>
          <cell r="I160" t="str">
            <v>今　村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3</v>
          </cell>
          <cell r="C161" t="str">
            <v>①</v>
          </cell>
          <cell r="D161">
            <v>3906</v>
          </cell>
          <cell r="E161" t="str">
            <v>宮　本</v>
          </cell>
          <cell r="F161" t="str">
            <v>琴　平</v>
          </cell>
          <cell r="G161">
            <v>97</v>
          </cell>
          <cell r="H161">
            <v>4705</v>
          </cell>
          <cell r="I161" t="str">
            <v>川　村</v>
          </cell>
          <cell r="J161">
            <v>47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1503</v>
          </cell>
          <cell r="E162" t="str">
            <v>永　吉</v>
          </cell>
          <cell r="F162" t="str">
            <v>高松一</v>
          </cell>
          <cell r="G162">
            <v>96</v>
          </cell>
          <cell r="H162">
            <v>3404</v>
          </cell>
          <cell r="I162" t="str">
            <v>三　谷</v>
          </cell>
          <cell r="J162">
            <v>34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2308</v>
          </cell>
          <cell r="E163" t="str">
            <v>鎌　田</v>
          </cell>
          <cell r="F163" t="str">
            <v>高松西</v>
          </cell>
          <cell r="G163">
            <v>95</v>
          </cell>
          <cell r="H163">
            <v>2501</v>
          </cell>
          <cell r="I163" t="str">
            <v>白　川</v>
          </cell>
          <cell r="J163">
            <v>25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1502</v>
          </cell>
          <cell r="E164" t="str">
            <v>大　野</v>
          </cell>
          <cell r="F164" t="str">
            <v>高松一</v>
          </cell>
          <cell r="G164">
            <v>94</v>
          </cell>
          <cell r="H164">
            <v>1207</v>
          </cell>
          <cell r="I164" t="str">
            <v>谷　本</v>
          </cell>
          <cell r="J164">
            <v>12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2604</v>
          </cell>
          <cell r="E165" t="str">
            <v>豊　田</v>
          </cell>
          <cell r="F165" t="str">
            <v>坂　出</v>
          </cell>
          <cell r="G165">
            <v>93</v>
          </cell>
          <cell r="H165">
            <v>1104</v>
          </cell>
          <cell r="I165" t="str">
            <v>蓮　井</v>
          </cell>
          <cell r="J165">
            <v>11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5302</v>
          </cell>
          <cell r="E166" t="str">
            <v>大屋敷</v>
          </cell>
          <cell r="F166" t="str">
            <v>高松Jr</v>
          </cell>
          <cell r="G166">
            <v>92</v>
          </cell>
          <cell r="H166">
            <v>5401</v>
          </cell>
          <cell r="I166" t="str">
            <v>富　田</v>
          </cell>
          <cell r="J166">
            <v>54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3603</v>
          </cell>
          <cell r="E167" t="str">
            <v>山　下</v>
          </cell>
          <cell r="F167" t="str">
            <v>善　一</v>
          </cell>
          <cell r="G167">
            <v>91</v>
          </cell>
          <cell r="H167">
            <v>4501</v>
          </cell>
          <cell r="I167" t="str">
            <v>藤　川</v>
          </cell>
          <cell r="J167">
            <v>45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2904</v>
          </cell>
          <cell r="E168" t="str">
            <v>宮　﨑</v>
          </cell>
          <cell r="F168" t="str">
            <v>坂出工</v>
          </cell>
          <cell r="G168">
            <v>90</v>
          </cell>
          <cell r="H168">
            <v>4704</v>
          </cell>
          <cell r="I168" t="str">
            <v>宮　西</v>
          </cell>
          <cell r="J168">
            <v>47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3406</v>
          </cell>
          <cell r="E169" t="str">
            <v>大　西</v>
          </cell>
          <cell r="F169" t="str">
            <v>多度津</v>
          </cell>
          <cell r="G169">
            <v>89</v>
          </cell>
          <cell r="H169">
            <v>5102</v>
          </cell>
          <cell r="I169" t="str">
            <v>杢　村</v>
          </cell>
          <cell r="J169">
            <v>51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4502</v>
          </cell>
          <cell r="E170" t="str">
            <v>沖　崎</v>
          </cell>
          <cell r="F170" t="str">
            <v>三豊工</v>
          </cell>
          <cell r="G170">
            <v>88</v>
          </cell>
          <cell r="H170">
            <v>3903</v>
          </cell>
          <cell r="I170" t="str">
            <v>佐　薙</v>
          </cell>
          <cell r="J170">
            <v>39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3904</v>
          </cell>
          <cell r="E171" t="str">
            <v>　梶</v>
          </cell>
          <cell r="F171" t="str">
            <v>琴　平</v>
          </cell>
          <cell r="G171">
            <v>87</v>
          </cell>
          <cell r="H171">
            <v>3407</v>
          </cell>
          <cell r="I171" t="str">
            <v>宮　武</v>
          </cell>
          <cell r="J171">
            <v>34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2004</v>
          </cell>
          <cell r="E172" t="str">
            <v>片　座</v>
          </cell>
          <cell r="F172" t="str">
            <v>高工芸</v>
          </cell>
          <cell r="G172">
            <v>86</v>
          </cell>
          <cell r="H172">
            <v>2902</v>
          </cell>
          <cell r="I172" t="str">
            <v>福　下</v>
          </cell>
          <cell r="J172">
            <v>29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205</v>
          </cell>
          <cell r="E173" t="str">
            <v>　港</v>
          </cell>
          <cell r="F173" t="str">
            <v>土　庄</v>
          </cell>
          <cell r="G173">
            <v>85</v>
          </cell>
          <cell r="H173">
            <v>3902</v>
          </cell>
          <cell r="I173" t="str">
            <v>大　林</v>
          </cell>
          <cell r="J173">
            <v>39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3408</v>
          </cell>
          <cell r="E174" t="str">
            <v>牧　野</v>
          </cell>
          <cell r="F174" t="str">
            <v>多度津</v>
          </cell>
          <cell r="G174">
            <v>84</v>
          </cell>
          <cell r="H174">
            <v>4703</v>
          </cell>
          <cell r="I174" t="str">
            <v>山　地</v>
          </cell>
          <cell r="J174">
            <v>47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4403</v>
          </cell>
          <cell r="E175" t="str">
            <v>西　澤</v>
          </cell>
          <cell r="F175" t="str">
            <v>観中央</v>
          </cell>
          <cell r="G175">
            <v>83</v>
          </cell>
          <cell r="H175">
            <v>1105</v>
          </cell>
          <cell r="I175" t="str">
            <v>天　野</v>
          </cell>
          <cell r="J175">
            <v>11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2801</v>
          </cell>
          <cell r="E176" t="str">
            <v>沖　元</v>
          </cell>
          <cell r="F176" t="str">
            <v>坂出一</v>
          </cell>
          <cell r="G176">
            <v>82</v>
          </cell>
          <cell r="H176">
            <v>5301</v>
          </cell>
          <cell r="I176" t="str">
            <v>黒　川</v>
          </cell>
          <cell r="J176">
            <v>53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1208</v>
          </cell>
          <cell r="E177" t="str">
            <v>宮　内</v>
          </cell>
          <cell r="F177" t="str">
            <v>高中央</v>
          </cell>
          <cell r="G177">
            <v>81</v>
          </cell>
          <cell r="H177">
            <v>4402</v>
          </cell>
          <cell r="I177" t="str">
            <v>堀　川</v>
          </cell>
          <cell r="J177">
            <v>44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1305</v>
          </cell>
          <cell r="E178" t="str">
            <v>伊　藤</v>
          </cell>
          <cell r="F178" t="str">
            <v>高松商</v>
          </cell>
          <cell r="G178">
            <v>80</v>
          </cell>
          <cell r="H178">
            <v>4303</v>
          </cell>
          <cell r="I178" t="str">
            <v>齊　藤</v>
          </cell>
          <cell r="J178">
            <v>43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1404</v>
          </cell>
          <cell r="E179" t="str">
            <v>大　野</v>
          </cell>
          <cell r="F179" t="str">
            <v>高　松</v>
          </cell>
          <cell r="G179">
            <v>79</v>
          </cell>
          <cell r="H179">
            <v>1103</v>
          </cell>
          <cell r="I179" t="str">
            <v>松　下</v>
          </cell>
          <cell r="J179">
            <v>11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2007</v>
          </cell>
          <cell r="E180" t="str">
            <v>溝　淵</v>
          </cell>
          <cell r="F180" t="str">
            <v>高工芸</v>
          </cell>
          <cell r="G180">
            <v>78</v>
          </cell>
          <cell r="H180">
            <v>4002</v>
          </cell>
          <cell r="I180" t="str">
            <v>藤　川</v>
          </cell>
          <cell r="J180">
            <v>40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1003</v>
          </cell>
          <cell r="E181" t="str">
            <v>村　川</v>
          </cell>
          <cell r="F181" t="str">
            <v>高松北</v>
          </cell>
          <cell r="G181">
            <v>77</v>
          </cell>
          <cell r="H181">
            <v>2006</v>
          </cell>
          <cell r="I181" t="str">
            <v>有　岡</v>
          </cell>
          <cell r="J181">
            <v>20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1505</v>
          </cell>
          <cell r="E182" t="str">
            <v>横　山</v>
          </cell>
          <cell r="F182" t="str">
            <v>高松一</v>
          </cell>
          <cell r="G182">
            <v>76</v>
          </cell>
          <cell r="H182">
            <v>2310</v>
          </cell>
          <cell r="I182" t="str">
            <v>植　松</v>
          </cell>
          <cell r="J182">
            <v>23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1002</v>
          </cell>
          <cell r="E183" t="str">
            <v>藤　澤</v>
          </cell>
          <cell r="F183" t="str">
            <v>高松北</v>
          </cell>
          <cell r="G183">
            <v>75</v>
          </cell>
          <cell r="H183">
            <v>2601</v>
          </cell>
          <cell r="I183" t="str">
            <v>石　井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1504</v>
          </cell>
          <cell r="E184" t="str">
            <v>松　下</v>
          </cell>
          <cell r="F184" t="str">
            <v>高松一</v>
          </cell>
          <cell r="G184">
            <v>74</v>
          </cell>
          <cell r="H184">
            <v>2005</v>
          </cell>
          <cell r="I184" t="str">
            <v>藤　重</v>
          </cell>
          <cell r="J184">
            <v>20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5701</v>
          </cell>
          <cell r="E185" t="str">
            <v>三　谷</v>
          </cell>
          <cell r="F185" t="str">
            <v>ヴィスポ</v>
          </cell>
          <cell r="G185">
            <v>73</v>
          </cell>
          <cell r="H185">
            <v>1102</v>
          </cell>
          <cell r="I185" t="str">
            <v>黒　川</v>
          </cell>
          <cell r="J185">
            <v>11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2008</v>
          </cell>
          <cell r="E186" t="str">
            <v>小　原</v>
          </cell>
          <cell r="F186" t="str">
            <v>高工芸</v>
          </cell>
          <cell r="G186">
            <v>72</v>
          </cell>
          <cell r="H186">
            <v>3006</v>
          </cell>
          <cell r="I186" t="str">
            <v>新　田</v>
          </cell>
          <cell r="J186">
            <v>30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4503</v>
          </cell>
          <cell r="E187" t="str">
            <v>岸　上航</v>
          </cell>
          <cell r="F187" t="str">
            <v>三豊工</v>
          </cell>
          <cell r="G187">
            <v>71</v>
          </cell>
          <cell r="H187">
            <v>1601</v>
          </cell>
          <cell r="I187" t="str">
            <v>二　宮</v>
          </cell>
          <cell r="J187">
            <v>16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3007</v>
          </cell>
          <cell r="E188" t="str">
            <v>藤　本</v>
          </cell>
          <cell r="F188" t="str">
            <v>丸　亀</v>
          </cell>
          <cell r="G188">
            <v>70</v>
          </cell>
          <cell r="H188">
            <v>1101</v>
          </cell>
          <cell r="I188" t="str">
            <v>徳　住</v>
          </cell>
          <cell r="J188">
            <v>11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5703</v>
          </cell>
          <cell r="E189" t="str">
            <v>片　桐</v>
          </cell>
          <cell r="F189" t="str">
            <v>ヴィスポ</v>
          </cell>
          <cell r="G189">
            <v>69</v>
          </cell>
          <cell r="H189">
            <v>2307</v>
          </cell>
          <cell r="I189" t="str">
            <v>小　橋</v>
          </cell>
          <cell r="J189">
            <v>23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4504</v>
          </cell>
          <cell r="E190" t="str">
            <v>秋　山</v>
          </cell>
          <cell r="F190" t="str">
            <v>三豊工</v>
          </cell>
          <cell r="G190">
            <v>68</v>
          </cell>
          <cell r="H190">
            <v>204</v>
          </cell>
          <cell r="I190" t="str">
            <v>田　中</v>
          </cell>
          <cell r="J190">
            <v>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1603</v>
          </cell>
          <cell r="E191" t="str">
            <v>松　村</v>
          </cell>
          <cell r="F191" t="str">
            <v>高桜井</v>
          </cell>
          <cell r="G191">
            <v>67</v>
          </cell>
          <cell r="H191">
            <v>3004</v>
          </cell>
          <cell r="I191" t="str">
            <v>高　平</v>
          </cell>
          <cell r="J191">
            <v>30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2906</v>
          </cell>
          <cell r="E192" t="str">
            <v>岡　本</v>
          </cell>
          <cell r="F192" t="str">
            <v>坂出工</v>
          </cell>
          <cell r="G192">
            <v>66</v>
          </cell>
          <cell r="H192">
            <v>3005</v>
          </cell>
          <cell r="I192" t="str">
            <v>赤　垣</v>
          </cell>
          <cell r="J192">
            <v>30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1210</v>
          </cell>
          <cell r="E193" t="str">
            <v>黒　川</v>
          </cell>
          <cell r="F193" t="str">
            <v>高中央</v>
          </cell>
          <cell r="G193">
            <v>65</v>
          </cell>
          <cell r="H193">
            <v>4801</v>
          </cell>
          <cell r="I193" t="str">
            <v>秋　田</v>
          </cell>
          <cell r="J193">
            <v>48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4505</v>
          </cell>
          <cell r="E194" t="str">
            <v>柳　瀬</v>
          </cell>
          <cell r="F194" t="str">
            <v>三豊工</v>
          </cell>
          <cell r="G194">
            <v>64</v>
          </cell>
          <cell r="H194">
            <v>3003</v>
          </cell>
          <cell r="I194" t="str">
            <v>織　部</v>
          </cell>
          <cell r="J194">
            <v>30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4304</v>
          </cell>
          <cell r="E195" t="str">
            <v>豊　田</v>
          </cell>
          <cell r="F195" t="str">
            <v>観　一</v>
          </cell>
          <cell r="G195">
            <v>63</v>
          </cell>
          <cell r="H195">
            <v>3403</v>
          </cell>
          <cell r="I195" t="str">
            <v>宮　崎</v>
          </cell>
          <cell r="J195">
            <v>34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2907</v>
          </cell>
          <cell r="E196" t="str">
            <v>尾　路</v>
          </cell>
          <cell r="F196" t="str">
            <v>坂出工</v>
          </cell>
          <cell r="G196">
            <v>62</v>
          </cell>
          <cell r="H196">
            <v>2305</v>
          </cell>
          <cell r="I196" t="str">
            <v>白　石</v>
          </cell>
          <cell r="J196">
            <v>23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2802</v>
          </cell>
          <cell r="E197" t="str">
            <v>古　河</v>
          </cell>
          <cell r="F197" t="str">
            <v>坂出一</v>
          </cell>
          <cell r="G197">
            <v>61</v>
          </cell>
          <cell r="H197">
            <v>3101</v>
          </cell>
          <cell r="I197" t="str">
            <v>眞　鍋</v>
          </cell>
          <cell r="J197">
            <v>31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1602</v>
          </cell>
          <cell r="E198" t="str">
            <v>吉　野</v>
          </cell>
          <cell r="F198" t="str">
            <v>高桜井</v>
          </cell>
          <cell r="G198">
            <v>60</v>
          </cell>
          <cell r="H198">
            <v>1403</v>
          </cell>
          <cell r="I198" t="str">
            <v>岡　田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2009</v>
          </cell>
          <cell r="E199" t="str">
            <v>前　田</v>
          </cell>
          <cell r="F199" t="str">
            <v>高工芸</v>
          </cell>
          <cell r="G199">
            <v>59</v>
          </cell>
          <cell r="H199">
            <v>4302</v>
          </cell>
          <cell r="I199" t="str">
            <v>圖　子</v>
          </cell>
          <cell r="J199">
            <v>43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1405</v>
          </cell>
          <cell r="E200" t="str">
            <v>平　田</v>
          </cell>
          <cell r="F200" t="str">
            <v>高　松</v>
          </cell>
          <cell r="G200">
            <v>58</v>
          </cell>
          <cell r="H200">
            <v>2309</v>
          </cell>
          <cell r="I200" t="str">
            <v>末　澤</v>
          </cell>
          <cell r="J200">
            <v>23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2803</v>
          </cell>
          <cell r="E201" t="str">
            <v>平　尾</v>
          </cell>
          <cell r="F201" t="str">
            <v>坂出一</v>
          </cell>
          <cell r="G201">
            <v>57</v>
          </cell>
          <cell r="H201">
            <v>1402</v>
          </cell>
          <cell r="I201" t="str">
            <v>松　山立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5201</v>
          </cell>
          <cell r="E202" t="str">
            <v>木　村</v>
          </cell>
          <cell r="F202" t="str">
            <v>高松北中</v>
          </cell>
          <cell r="G202">
            <v>56</v>
          </cell>
          <cell r="H202">
            <v>4702</v>
          </cell>
          <cell r="I202" t="str">
            <v>古　川</v>
          </cell>
          <cell r="J202">
            <v>47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4802</v>
          </cell>
          <cell r="E203" t="str">
            <v>松　岡</v>
          </cell>
          <cell r="F203" t="str">
            <v>高専詫</v>
          </cell>
          <cell r="G203">
            <v>55</v>
          </cell>
          <cell r="H203">
            <v>3602</v>
          </cell>
          <cell r="I203" t="str">
            <v>横　山</v>
          </cell>
          <cell r="J203">
            <v>36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1506</v>
          </cell>
          <cell r="E204" t="str">
            <v>平　木</v>
          </cell>
          <cell r="F204" t="str">
            <v>高松一</v>
          </cell>
          <cell r="G204">
            <v>54</v>
          </cell>
          <cell r="H204">
            <v>4701</v>
          </cell>
          <cell r="I204" t="str">
            <v>村　川</v>
          </cell>
          <cell r="J204">
            <v>47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3604</v>
          </cell>
          <cell r="E205" t="str">
            <v>多田羅</v>
          </cell>
          <cell r="F205" t="str">
            <v>善　一</v>
          </cell>
          <cell r="G205">
            <v>53</v>
          </cell>
          <cell r="H205">
            <v>2905</v>
          </cell>
          <cell r="I205" t="str">
            <v>武　本</v>
          </cell>
          <cell r="J205">
            <v>29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1406</v>
          </cell>
          <cell r="E206" t="str">
            <v>松　下</v>
          </cell>
          <cell r="F206" t="str">
            <v>高　松</v>
          </cell>
          <cell r="G206">
            <v>52</v>
          </cell>
          <cell r="H206">
            <v>2903</v>
          </cell>
          <cell r="I206" t="str">
            <v>佐　々</v>
          </cell>
          <cell r="J206">
            <v>29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5702</v>
          </cell>
          <cell r="E207" t="str">
            <v>坂　東</v>
          </cell>
          <cell r="F207" t="str">
            <v>ヴィスポ</v>
          </cell>
          <cell r="G207">
            <v>51</v>
          </cell>
          <cell r="H207">
            <v>3405</v>
          </cell>
          <cell r="I207" t="str">
            <v>戸　羽</v>
          </cell>
          <cell r="J207">
            <v>34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3102</v>
          </cell>
          <cell r="E208" t="str">
            <v>赤　木</v>
          </cell>
          <cell r="F208" t="str">
            <v>丸城西</v>
          </cell>
          <cell r="G208">
            <v>50</v>
          </cell>
          <cell r="H208">
            <v>4401</v>
          </cell>
          <cell r="I208" t="str">
            <v>山　本</v>
          </cell>
          <cell r="J208">
            <v>44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1407</v>
          </cell>
          <cell r="E209" t="str">
            <v>石　橋</v>
          </cell>
          <cell r="F209" t="str">
            <v>高　松</v>
          </cell>
          <cell r="G209">
            <v>49</v>
          </cell>
          <cell r="H209">
            <v>5601</v>
          </cell>
          <cell r="I209" t="str">
            <v>竹　内</v>
          </cell>
          <cell r="J209">
            <v>56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シングルス"/>
      <sheetName val="女子シングルス"/>
      <sheetName val="決勝リーグ"/>
      <sheetName val="男子シングルス (2)"/>
      <sheetName val="女子シングルス (2)"/>
      <sheetName val="男子シングルス(リーグ)"/>
      <sheetName val="女子シングルス(リーグ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清書 (2)"/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3805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3804</v>
          </cell>
          <cell r="AA5" t="str">
            <v>小　川</v>
          </cell>
          <cell r="AB5" t="str">
            <v>(</v>
          </cell>
          <cell r="AC5" t="str">
            <v>尽　誠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3806</v>
          </cell>
          <cell r="AA6" t="str">
            <v>児　玉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3802</v>
          </cell>
          <cell r="AA7" t="str">
            <v>新　山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3807</v>
          </cell>
          <cell r="AA8" t="str">
            <v>　原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1202</v>
          </cell>
          <cell r="AA9" t="str">
            <v>鶴　身</v>
          </cell>
          <cell r="AB9" t="str">
            <v>(</v>
          </cell>
          <cell r="AC9" t="str">
            <v>高中央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3808</v>
          </cell>
          <cell r="AA10" t="str">
            <v>山　下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1203</v>
          </cell>
          <cell r="AA11" t="str">
            <v>網　谷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3803</v>
          </cell>
          <cell r="AA12" t="str">
            <v>寺　本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1301</v>
          </cell>
          <cell r="AA13" t="str">
            <v>中　島</v>
          </cell>
          <cell r="AB13" t="str">
            <v>(</v>
          </cell>
          <cell r="AC13" t="str">
            <v>高松商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1205</v>
          </cell>
          <cell r="AA14" t="str">
            <v>釜　野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3809</v>
          </cell>
          <cell r="AA15" t="str">
            <v>篠　原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1302</v>
          </cell>
          <cell r="AA16" t="str">
            <v>堀　江</v>
          </cell>
          <cell r="AB16" t="str">
            <v>(</v>
          </cell>
          <cell r="AC16" t="str">
            <v>高松商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3401</v>
          </cell>
          <cell r="AA17" t="str">
            <v>篠　原</v>
          </cell>
          <cell r="AB17" t="str">
            <v>(</v>
          </cell>
          <cell r="AC17" t="str">
            <v>多度津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1206</v>
          </cell>
          <cell r="AA18" t="str">
            <v>横　割</v>
          </cell>
          <cell r="AB18" t="str">
            <v>(</v>
          </cell>
          <cell r="AC18" t="str">
            <v>高中央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1214</v>
          </cell>
          <cell r="AA19" t="str">
            <v>鎌　倉</v>
          </cell>
          <cell r="AB19" t="str">
            <v>(</v>
          </cell>
          <cell r="AC19" t="str">
            <v>高中央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1204</v>
          </cell>
          <cell r="AA20" t="str">
            <v>山　尾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3810</v>
          </cell>
          <cell r="AA21" t="str">
            <v>　関</v>
          </cell>
          <cell r="AB21" t="str">
            <v>(</v>
          </cell>
          <cell r="AC21" t="str">
            <v>尽　誠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稲　田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1213</v>
          </cell>
          <cell r="AA23" t="str">
            <v>河　津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1601</v>
          </cell>
          <cell r="AA24" t="str">
            <v>　森</v>
          </cell>
          <cell r="AB24" t="str">
            <v>(</v>
          </cell>
          <cell r="AC24" t="str">
            <v>高桜井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2602</v>
          </cell>
          <cell r="AA25" t="str">
            <v>香　川</v>
          </cell>
          <cell r="AB25" t="str">
            <v>(</v>
          </cell>
          <cell r="AC25" t="str">
            <v>坂　出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1304</v>
          </cell>
          <cell r="AA26" t="str">
            <v>坂　東</v>
          </cell>
          <cell r="AB26" t="str">
            <v>(</v>
          </cell>
          <cell r="AC26" t="str">
            <v>高松商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3001</v>
          </cell>
          <cell r="AA27" t="str">
            <v>三　好</v>
          </cell>
          <cell r="AB27" t="str">
            <v>(</v>
          </cell>
          <cell r="AC27" t="str">
            <v>丸　亀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2004</v>
          </cell>
          <cell r="AA28" t="str">
            <v>北　風</v>
          </cell>
          <cell r="AB28" t="str">
            <v>(</v>
          </cell>
          <cell r="AC28" t="str">
            <v>高工芸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1208</v>
          </cell>
          <cell r="AA29" t="str">
            <v>武　田</v>
          </cell>
          <cell r="AB29" t="str">
            <v>(</v>
          </cell>
          <cell r="AC29" t="str">
            <v>高中央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1404</v>
          </cell>
          <cell r="AA30" t="str">
            <v>白　川</v>
          </cell>
          <cell r="AB30" t="str">
            <v>(</v>
          </cell>
          <cell r="AC30" t="str">
            <v>高　松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1401</v>
          </cell>
          <cell r="AA31" t="str">
            <v>笠　原</v>
          </cell>
          <cell r="AB31" t="str">
            <v>(</v>
          </cell>
          <cell r="AC31" t="str">
            <v>高　松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1211</v>
          </cell>
          <cell r="AA32" t="str">
            <v>亀　井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4301</v>
          </cell>
          <cell r="AA33" t="str">
            <v>西　口</v>
          </cell>
          <cell r="AB33" t="str">
            <v>(</v>
          </cell>
          <cell r="AC33" t="str">
            <v>観　一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3805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小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3806</v>
          </cell>
          <cell r="E6" t="str">
            <v>児　玉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3802</v>
          </cell>
          <cell r="E7" t="str">
            <v>新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3807</v>
          </cell>
          <cell r="E8" t="str">
            <v>　原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1202</v>
          </cell>
          <cell r="E9" t="str">
            <v>鶴　身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3808</v>
          </cell>
          <cell r="E10" t="str">
            <v>山　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1203</v>
          </cell>
          <cell r="E11" t="str">
            <v>網　谷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3803</v>
          </cell>
          <cell r="E12" t="str">
            <v>寺　本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1205</v>
          </cell>
          <cell r="E14" t="str">
            <v>釜　野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3809</v>
          </cell>
          <cell r="E15" t="str">
            <v>篠　原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1302</v>
          </cell>
          <cell r="E16" t="str">
            <v>堀　江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3401</v>
          </cell>
          <cell r="E17" t="str">
            <v>篠　原</v>
          </cell>
          <cell r="F17" t="str">
            <v>多度津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1206</v>
          </cell>
          <cell r="E18" t="str">
            <v>横　割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1214</v>
          </cell>
          <cell r="E19" t="str">
            <v>鎌　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山　尾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3810</v>
          </cell>
          <cell r="E21" t="str">
            <v>　関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稲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1213</v>
          </cell>
          <cell r="E23" t="str">
            <v>河　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1601</v>
          </cell>
          <cell r="E24" t="str">
            <v>　森</v>
          </cell>
          <cell r="F24" t="str">
            <v>高桜井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2602</v>
          </cell>
          <cell r="E25" t="str">
            <v>香　川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1304</v>
          </cell>
          <cell r="E26" t="str">
            <v>坂　東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3001</v>
          </cell>
          <cell r="E27" t="str">
            <v>三　好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2004</v>
          </cell>
          <cell r="E28" t="str">
            <v>北　風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1208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1404</v>
          </cell>
          <cell r="E30" t="str">
            <v>白　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1401</v>
          </cell>
          <cell r="E31" t="str">
            <v>笠　原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1211</v>
          </cell>
          <cell r="E32" t="str">
            <v>亀　井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4301</v>
          </cell>
          <cell r="E33" t="str">
            <v>西　口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2001</v>
          </cell>
          <cell r="E34" t="str">
            <v>藤　澤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2901</v>
          </cell>
          <cell r="E35" t="str">
            <v>國　村</v>
          </cell>
          <cell r="F35" t="str">
            <v>坂出工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2903</v>
          </cell>
          <cell r="E36" t="str">
            <v>髙　橋</v>
          </cell>
          <cell r="F36" t="str">
            <v>坂出工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3002</v>
          </cell>
          <cell r="E37" t="str">
            <v>亀　山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4701</v>
          </cell>
          <cell r="E38" t="str">
            <v>宮　武</v>
          </cell>
          <cell r="F38" t="str">
            <v>高専高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4702</v>
          </cell>
          <cell r="E39" t="str">
            <v>岡　﨑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2301</v>
          </cell>
          <cell r="E40" t="str">
            <v>松　浦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2902</v>
          </cell>
          <cell r="E41" t="str">
            <v>西　村</v>
          </cell>
          <cell r="F41" t="str">
            <v>坂出工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1602</v>
          </cell>
          <cell r="E42" t="str">
            <v>前　田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2002</v>
          </cell>
          <cell r="E43" t="str">
            <v>田　中</v>
          </cell>
          <cell r="F43" t="str">
            <v>高工芸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1303</v>
          </cell>
          <cell r="E44" t="str">
            <v>山　本洸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4501</v>
          </cell>
          <cell r="E45" t="str">
            <v>池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1305</v>
          </cell>
          <cell r="E46" t="str">
            <v>山　本祐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str">
            <v>○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4302</v>
          </cell>
          <cell r="E47" t="str">
            <v>藤　田</v>
          </cell>
          <cell r="F47" t="str">
            <v>観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str">
            <v>○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1001</v>
          </cell>
          <cell r="E48" t="str">
            <v>堀　尾</v>
          </cell>
          <cell r="F48" t="str">
            <v>高松北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str">
            <v>○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1002</v>
          </cell>
          <cell r="E49" t="str">
            <v>松　田</v>
          </cell>
          <cell r="F49" t="str">
            <v>高松北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str">
            <v>○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3003</v>
          </cell>
          <cell r="E50" t="str">
            <v>香　川</v>
          </cell>
          <cell r="F50" t="str">
            <v>丸　亀</v>
          </cell>
          <cell r="G50">
            <v>208</v>
          </cell>
          <cell r="H50">
            <v>3604</v>
          </cell>
          <cell r="I50" t="str">
            <v>中　本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4303</v>
          </cell>
          <cell r="E51" t="str">
            <v>村　上</v>
          </cell>
          <cell r="F51" t="str">
            <v>観　一</v>
          </cell>
          <cell r="G51">
            <v>207</v>
          </cell>
          <cell r="H51">
            <v>707</v>
          </cell>
          <cell r="I51" t="str">
            <v>村　上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1306</v>
          </cell>
          <cell r="E52" t="str">
            <v>田　中</v>
          </cell>
          <cell r="F52" t="str">
            <v>高松商</v>
          </cell>
          <cell r="G52">
            <v>206</v>
          </cell>
          <cell r="H52">
            <v>3406</v>
          </cell>
          <cell r="I52" t="str">
            <v>堅　田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2603</v>
          </cell>
          <cell r="E53" t="str">
            <v>牛　田</v>
          </cell>
          <cell r="F53" t="str">
            <v>坂　出</v>
          </cell>
          <cell r="G53">
            <v>205</v>
          </cell>
          <cell r="H53">
            <v>4603</v>
          </cell>
          <cell r="I53" t="str">
            <v>近　藤</v>
          </cell>
          <cell r="J53">
            <v>46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2501</v>
          </cell>
          <cell r="E54" t="str">
            <v>筒　井</v>
          </cell>
          <cell r="F54" t="str">
            <v>飯　山</v>
          </cell>
          <cell r="G54">
            <v>204</v>
          </cell>
          <cell r="H54">
            <v>3602</v>
          </cell>
          <cell r="I54" t="str">
            <v>川　瀧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3004</v>
          </cell>
          <cell r="E55" t="str">
            <v>山　田</v>
          </cell>
          <cell r="F55" t="str">
            <v>丸　亀</v>
          </cell>
          <cell r="G55">
            <v>203</v>
          </cell>
          <cell r="H55">
            <v>2604</v>
          </cell>
          <cell r="I55" t="str">
            <v>浜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2601</v>
          </cell>
          <cell r="E56" t="str">
            <v>野　口</v>
          </cell>
          <cell r="F56" t="str">
            <v>坂　出</v>
          </cell>
          <cell r="G56">
            <v>202</v>
          </cell>
          <cell r="H56">
            <v>1910</v>
          </cell>
          <cell r="I56" t="str">
            <v>千　谷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多田羅</v>
          </cell>
          <cell r="F57" t="str">
            <v>高松一</v>
          </cell>
          <cell r="G57">
            <v>201</v>
          </cell>
          <cell r="H57">
            <v>802</v>
          </cell>
          <cell r="I57" t="str">
            <v>山　﨑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3005</v>
          </cell>
          <cell r="E58" t="str">
            <v>佐　藤</v>
          </cell>
          <cell r="F58" t="str">
            <v>丸　亀</v>
          </cell>
          <cell r="G58">
            <v>200</v>
          </cell>
          <cell r="H58">
            <v>503</v>
          </cell>
          <cell r="I58" t="str">
            <v>石　井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1210</v>
          </cell>
          <cell r="E59" t="str">
            <v>石　田</v>
          </cell>
          <cell r="F59" t="str">
            <v>高中央</v>
          </cell>
          <cell r="G59">
            <v>199</v>
          </cell>
          <cell r="H59">
            <v>4706</v>
          </cell>
          <cell r="I59" t="str">
            <v>矢　野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3402</v>
          </cell>
          <cell r="E60" t="str">
            <v>中　村</v>
          </cell>
          <cell r="F60" t="str">
            <v>多度津</v>
          </cell>
          <cell r="G60">
            <v>198</v>
          </cell>
          <cell r="H60">
            <v>1104</v>
          </cell>
          <cell r="I60" t="str">
            <v>藤　澤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2302</v>
          </cell>
          <cell r="E61" t="str">
            <v>宮　竹</v>
          </cell>
          <cell r="F61" t="str">
            <v>高松西</v>
          </cell>
          <cell r="G61">
            <v>197</v>
          </cell>
          <cell r="H61">
            <v>4004</v>
          </cell>
          <cell r="I61" t="str">
            <v>藤　村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2003</v>
          </cell>
          <cell r="E62" t="str">
            <v>眞　鍋</v>
          </cell>
          <cell r="F62" t="str">
            <v>高工芸</v>
          </cell>
          <cell r="G62">
            <v>196</v>
          </cell>
          <cell r="H62">
            <v>1511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3006</v>
          </cell>
          <cell r="E63" t="str">
            <v>長　澤</v>
          </cell>
          <cell r="F63" t="str">
            <v>丸　亀</v>
          </cell>
          <cell r="G63">
            <v>195</v>
          </cell>
          <cell r="H63">
            <v>4604</v>
          </cell>
          <cell r="I63" t="str">
            <v>溝　内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1901</v>
          </cell>
          <cell r="E64" t="str">
            <v>矢　木</v>
          </cell>
          <cell r="F64" t="str">
            <v>英　明</v>
          </cell>
          <cell r="G64">
            <v>194</v>
          </cell>
          <cell r="H64">
            <v>2310</v>
          </cell>
          <cell r="I64" t="str">
            <v>宮　内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1209</v>
          </cell>
          <cell r="E65" t="str">
            <v>岡　本</v>
          </cell>
          <cell r="F65" t="str">
            <v>高中央</v>
          </cell>
          <cell r="G65">
            <v>193</v>
          </cell>
          <cell r="H65">
            <v>1703</v>
          </cell>
          <cell r="I65" t="str">
            <v>宮　前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D66">
            <v>4401</v>
          </cell>
          <cell r="E66" t="str">
            <v>大　西</v>
          </cell>
          <cell r="F66" t="str">
            <v>観中央</v>
          </cell>
          <cell r="G66">
            <v>192</v>
          </cell>
          <cell r="H66">
            <v>1403</v>
          </cell>
          <cell r="I66" t="str">
            <v>瀬　尾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奥　田</v>
          </cell>
          <cell r="F67" t="str">
            <v>石　田</v>
          </cell>
          <cell r="G67">
            <v>191</v>
          </cell>
          <cell r="H67">
            <v>2606</v>
          </cell>
          <cell r="I67" t="str">
            <v>山　地大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1003</v>
          </cell>
          <cell r="E68" t="str">
            <v>佐々木</v>
          </cell>
          <cell r="F68" t="str">
            <v>高松北</v>
          </cell>
          <cell r="G68">
            <v>190</v>
          </cell>
          <cell r="H68">
            <v>4508</v>
          </cell>
          <cell r="I68" t="str">
            <v>細　川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D69">
            <v>1902</v>
          </cell>
          <cell r="E69" t="str">
            <v>宇佐川</v>
          </cell>
          <cell r="F69" t="str">
            <v>英　明</v>
          </cell>
          <cell r="G69">
            <v>189</v>
          </cell>
          <cell r="H69">
            <v>4002</v>
          </cell>
          <cell r="I69" t="str">
            <v>豊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3007</v>
          </cell>
          <cell r="E70" t="str">
            <v>駒　松</v>
          </cell>
          <cell r="F70" t="str">
            <v>丸　亀</v>
          </cell>
          <cell r="G70">
            <v>188</v>
          </cell>
          <cell r="H70">
            <v>1909</v>
          </cell>
          <cell r="I70" t="str">
            <v>森　山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3601</v>
          </cell>
          <cell r="E71" t="str">
            <v>大　西</v>
          </cell>
          <cell r="F71" t="str">
            <v>善　一</v>
          </cell>
          <cell r="G71">
            <v>187</v>
          </cell>
          <cell r="H71">
            <v>1608</v>
          </cell>
          <cell r="I71" t="str">
            <v>毛　利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501</v>
          </cell>
          <cell r="E72" t="str">
            <v>板　坂</v>
          </cell>
          <cell r="F72" t="str">
            <v>津　田</v>
          </cell>
          <cell r="G72">
            <v>186</v>
          </cell>
          <cell r="H72">
            <v>4003</v>
          </cell>
          <cell r="I72" t="str">
            <v>則　兼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D73">
            <v>1801</v>
          </cell>
          <cell r="E73" t="str">
            <v>大　西</v>
          </cell>
          <cell r="F73" t="str">
            <v>香中央</v>
          </cell>
          <cell r="G73">
            <v>185</v>
          </cell>
          <cell r="H73">
            <v>1610</v>
          </cell>
          <cell r="I73" t="str">
            <v>牟　禮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2005</v>
          </cell>
          <cell r="E74" t="str">
            <v>河　野</v>
          </cell>
          <cell r="F74" t="str">
            <v>高工芸</v>
          </cell>
          <cell r="G74">
            <v>184</v>
          </cell>
          <cell r="H74">
            <v>4404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901</v>
          </cell>
          <cell r="E75" t="str">
            <v>香　西</v>
          </cell>
          <cell r="F75" t="str">
            <v>三　木</v>
          </cell>
          <cell r="G75">
            <v>183</v>
          </cell>
          <cell r="H75">
            <v>1006</v>
          </cell>
          <cell r="I75" t="str">
            <v>石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3407</v>
          </cell>
          <cell r="E76" t="str">
            <v>大　西慎</v>
          </cell>
          <cell r="F76" t="str">
            <v>多度津</v>
          </cell>
          <cell r="G76">
            <v>182</v>
          </cell>
          <cell r="H76">
            <v>1406</v>
          </cell>
          <cell r="I76" t="str">
            <v>上　枝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4707</v>
          </cell>
          <cell r="E77" t="str">
            <v>佐々木</v>
          </cell>
          <cell r="F77" t="str">
            <v>高専高</v>
          </cell>
          <cell r="G77">
            <v>181</v>
          </cell>
          <cell r="H77">
            <v>706</v>
          </cell>
          <cell r="I77" t="str">
            <v>午　頭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D78">
            <v>1603</v>
          </cell>
          <cell r="E78" t="str">
            <v>中　村紀</v>
          </cell>
          <cell r="F78" t="str">
            <v>高桜井</v>
          </cell>
          <cell r="G78">
            <v>180</v>
          </cell>
          <cell r="H78">
            <v>1103</v>
          </cell>
          <cell r="I78" t="str">
            <v>和　泉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4705</v>
          </cell>
          <cell r="E79" t="str">
            <v>平　山</v>
          </cell>
          <cell r="F79" t="str">
            <v>高専高</v>
          </cell>
          <cell r="G79">
            <v>179</v>
          </cell>
          <cell r="H79">
            <v>1408</v>
          </cell>
          <cell r="I79" t="str">
            <v>武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D80">
            <v>2201</v>
          </cell>
          <cell r="E80" t="str">
            <v>木　綱</v>
          </cell>
          <cell r="F80" t="str">
            <v>香誠陵</v>
          </cell>
          <cell r="G80">
            <v>178</v>
          </cell>
          <cell r="H80">
            <v>3603</v>
          </cell>
          <cell r="I80" t="str">
            <v>宮　崎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1505</v>
          </cell>
          <cell r="E81" t="str">
            <v>中　村雄</v>
          </cell>
          <cell r="F81" t="str">
            <v>高松一</v>
          </cell>
          <cell r="G81">
            <v>177</v>
          </cell>
          <cell r="H81">
            <v>1804</v>
          </cell>
          <cell r="I81" t="str">
            <v>坂　本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中　岡</v>
          </cell>
          <cell r="F82" t="str">
            <v>土　庄</v>
          </cell>
          <cell r="G82">
            <v>176</v>
          </cell>
          <cell r="H82">
            <v>4509</v>
          </cell>
          <cell r="I82" t="str">
            <v>大　西将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1402</v>
          </cell>
          <cell r="E83" t="str">
            <v>加　地</v>
          </cell>
          <cell r="F83" t="str">
            <v>高　松</v>
          </cell>
          <cell r="G83">
            <v>175</v>
          </cell>
          <cell r="H83">
            <v>2306</v>
          </cell>
          <cell r="I83" t="str">
            <v>明　上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2401</v>
          </cell>
          <cell r="E84" t="str">
            <v>　森</v>
          </cell>
          <cell r="F84" t="str">
            <v>農　経</v>
          </cell>
          <cell r="G84">
            <v>174</v>
          </cell>
          <cell r="H84">
            <v>1508</v>
          </cell>
          <cell r="I84" t="str">
            <v>松　本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2305</v>
          </cell>
          <cell r="E85" t="str">
            <v>田野口</v>
          </cell>
          <cell r="F85" t="str">
            <v>高松西</v>
          </cell>
          <cell r="G85">
            <v>173</v>
          </cell>
          <cell r="H85">
            <v>1004</v>
          </cell>
          <cell r="I85" t="str">
            <v>馬　場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1503</v>
          </cell>
          <cell r="E86" t="str">
            <v>河　内</v>
          </cell>
          <cell r="F86" t="str">
            <v>高松一</v>
          </cell>
          <cell r="G86">
            <v>172</v>
          </cell>
          <cell r="H86">
            <v>4403</v>
          </cell>
          <cell r="I86" t="str">
            <v>岩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703</v>
          </cell>
          <cell r="E87" t="str">
            <v>多　田</v>
          </cell>
          <cell r="F87" t="str">
            <v>石　田</v>
          </cell>
          <cell r="G87">
            <v>171</v>
          </cell>
          <cell r="H87">
            <v>4402</v>
          </cell>
          <cell r="I87" t="str">
            <v>黒　田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D88">
            <v>1802</v>
          </cell>
          <cell r="E88" t="str">
            <v>六　車</v>
          </cell>
          <cell r="F88" t="str">
            <v>香中央</v>
          </cell>
          <cell r="G88">
            <v>170</v>
          </cell>
          <cell r="H88">
            <v>2309</v>
          </cell>
          <cell r="I88" t="str">
            <v>山　路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3009</v>
          </cell>
          <cell r="E89" t="str">
            <v>木　下</v>
          </cell>
          <cell r="F89" t="str">
            <v>丸　亀</v>
          </cell>
          <cell r="G89">
            <v>169</v>
          </cell>
          <cell r="H89">
            <v>1005</v>
          </cell>
          <cell r="I89" t="str">
            <v>堀　山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D90">
            <v>4601</v>
          </cell>
          <cell r="E90" t="str">
            <v>中　川</v>
          </cell>
          <cell r="F90" t="str">
            <v>聾</v>
          </cell>
          <cell r="G90">
            <v>168</v>
          </cell>
          <cell r="H90">
            <v>1509</v>
          </cell>
          <cell r="I90" t="str">
            <v>佐々木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1905</v>
          </cell>
          <cell r="E91" t="str">
            <v>川　田</v>
          </cell>
          <cell r="F91" t="str">
            <v>英　明</v>
          </cell>
          <cell r="G91">
            <v>167</v>
          </cell>
          <cell r="H91">
            <v>1702</v>
          </cell>
          <cell r="I91" t="str">
            <v>三　宅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4602</v>
          </cell>
          <cell r="E92" t="str">
            <v>秋　山</v>
          </cell>
          <cell r="F92" t="str">
            <v>聾</v>
          </cell>
          <cell r="G92">
            <v>166</v>
          </cell>
          <cell r="H92">
            <v>402</v>
          </cell>
          <cell r="I92" t="str">
            <v>井　上</v>
          </cell>
          <cell r="J92">
            <v>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3015</v>
          </cell>
          <cell r="E93" t="str">
            <v>高　橋</v>
          </cell>
          <cell r="F93" t="str">
            <v>丸　亀</v>
          </cell>
          <cell r="G93">
            <v>165</v>
          </cell>
          <cell r="H93">
            <v>1607</v>
          </cell>
          <cell r="I93" t="str">
            <v>中　谷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3403</v>
          </cell>
          <cell r="E94" t="str">
            <v>辻　村</v>
          </cell>
          <cell r="F94" t="str">
            <v>多度津</v>
          </cell>
          <cell r="G94">
            <v>164</v>
          </cell>
          <cell r="H94">
            <v>1701</v>
          </cell>
          <cell r="I94" t="str">
            <v>平　山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903</v>
          </cell>
          <cell r="E95" t="str">
            <v>尾　崎</v>
          </cell>
          <cell r="F95" t="str">
            <v>三　木</v>
          </cell>
          <cell r="G95">
            <v>163</v>
          </cell>
          <cell r="H95">
            <v>4309</v>
          </cell>
          <cell r="I95" t="str">
            <v>安　藤</v>
          </cell>
          <cell r="J95">
            <v>43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4703</v>
          </cell>
          <cell r="E96" t="str">
            <v>西　岡</v>
          </cell>
          <cell r="F96" t="str">
            <v>高専高</v>
          </cell>
          <cell r="G96">
            <v>162</v>
          </cell>
          <cell r="H96">
            <v>1609</v>
          </cell>
          <cell r="I96" t="str">
            <v>東　原</v>
          </cell>
          <cell r="J96">
            <v>16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702</v>
          </cell>
          <cell r="E97" t="str">
            <v>長　町</v>
          </cell>
          <cell r="F97" t="str">
            <v>石　田</v>
          </cell>
          <cell r="G97">
            <v>161</v>
          </cell>
          <cell r="H97">
            <v>1606</v>
          </cell>
          <cell r="I97" t="str">
            <v>羽　原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2303</v>
          </cell>
          <cell r="E98" t="str">
            <v>粟飯原</v>
          </cell>
          <cell r="F98" t="str">
            <v>高松西</v>
          </cell>
          <cell r="G98">
            <v>160</v>
          </cell>
          <cell r="H98">
            <v>3013</v>
          </cell>
          <cell r="I98" t="str">
            <v>小　原</v>
          </cell>
          <cell r="J98">
            <v>30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4502</v>
          </cell>
          <cell r="E99" t="str">
            <v>藤　川</v>
          </cell>
          <cell r="F99" t="str">
            <v>三豊工</v>
          </cell>
          <cell r="G99">
            <v>159</v>
          </cell>
          <cell r="H99">
            <v>1506</v>
          </cell>
          <cell r="I99" t="str">
            <v>森　岡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1604</v>
          </cell>
          <cell r="E100" t="str">
            <v>後　藤</v>
          </cell>
          <cell r="F100" t="str">
            <v>高桜井</v>
          </cell>
          <cell r="G100">
            <v>158</v>
          </cell>
          <cell r="H100">
            <v>803</v>
          </cell>
          <cell r="I100" t="str">
            <v>矢　野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704</v>
          </cell>
          <cell r="E101" t="str">
            <v>大　塚</v>
          </cell>
          <cell r="F101" t="str">
            <v>石　田</v>
          </cell>
          <cell r="G101">
            <v>157</v>
          </cell>
          <cell r="H101">
            <v>4505</v>
          </cell>
          <cell r="I101" t="str">
            <v>伊　藤</v>
          </cell>
          <cell r="J101">
            <v>45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D102">
            <v>203</v>
          </cell>
          <cell r="E102" t="str">
            <v>財　所</v>
          </cell>
          <cell r="F102" t="str">
            <v>土　庄</v>
          </cell>
          <cell r="G102">
            <v>156</v>
          </cell>
          <cell r="H102">
            <v>902</v>
          </cell>
          <cell r="I102" t="str">
            <v>馬　場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3010</v>
          </cell>
          <cell r="E103" t="str">
            <v>山　内</v>
          </cell>
          <cell r="F103" t="str">
            <v>丸　亀</v>
          </cell>
          <cell r="G103">
            <v>155</v>
          </cell>
          <cell r="H103">
            <v>4001</v>
          </cell>
          <cell r="I103" t="str">
            <v>渡　部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1101</v>
          </cell>
          <cell r="E104" t="str">
            <v>　續</v>
          </cell>
          <cell r="F104" t="str">
            <v>高松東</v>
          </cell>
          <cell r="G104">
            <v>154</v>
          </cell>
          <cell r="H104">
            <v>2906</v>
          </cell>
          <cell r="I104" t="str">
            <v>谷　口</v>
          </cell>
          <cell r="J104">
            <v>29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C105" t="str">
            <v>②</v>
          </cell>
          <cell r="D105">
            <v>4305</v>
          </cell>
          <cell r="E105" t="str">
            <v>三　宅</v>
          </cell>
          <cell r="F105" t="str">
            <v>観　一</v>
          </cell>
          <cell r="G105">
            <v>153</v>
          </cell>
          <cell r="H105">
            <v>1102</v>
          </cell>
          <cell r="I105" t="str">
            <v>奴　賀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D106">
            <v>3101</v>
          </cell>
          <cell r="E106" t="str">
            <v>宮　本</v>
          </cell>
          <cell r="F106" t="str">
            <v>丸城西</v>
          </cell>
          <cell r="G106">
            <v>152</v>
          </cell>
          <cell r="H106">
            <v>1908</v>
          </cell>
          <cell r="I106" t="str">
            <v>藤　田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1107</v>
          </cell>
          <cell r="E107" t="str">
            <v>宮宇地</v>
          </cell>
          <cell r="F107" t="str">
            <v>高松東</v>
          </cell>
          <cell r="G107">
            <v>151</v>
          </cell>
          <cell r="H107">
            <v>1307</v>
          </cell>
          <cell r="I107" t="str">
            <v>谷　口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2904</v>
          </cell>
          <cell r="E108" t="str">
            <v>松　永</v>
          </cell>
          <cell r="F108" t="str">
            <v>坂出工</v>
          </cell>
          <cell r="G108">
            <v>150</v>
          </cell>
          <cell r="H108">
            <v>1803</v>
          </cell>
          <cell r="I108" t="str">
            <v>植　松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1405</v>
          </cell>
          <cell r="E109" t="str">
            <v>房　尾</v>
          </cell>
          <cell r="F109" t="str">
            <v>高　松</v>
          </cell>
          <cell r="G109">
            <v>149</v>
          </cell>
          <cell r="H109">
            <v>1906</v>
          </cell>
          <cell r="I109" t="str">
            <v>松　田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3901</v>
          </cell>
          <cell r="E110" t="str">
            <v>木　下</v>
          </cell>
          <cell r="F110" t="str">
            <v>琴　平</v>
          </cell>
          <cell r="G110">
            <v>148</v>
          </cell>
          <cell r="H110">
            <v>3012</v>
          </cell>
          <cell r="I110" t="str">
            <v>大　西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705</v>
          </cell>
          <cell r="E111" t="str">
            <v>鈴　木</v>
          </cell>
          <cell r="F111" t="str">
            <v>石　田</v>
          </cell>
          <cell r="G111">
            <v>147</v>
          </cell>
          <cell r="H111">
            <v>2006</v>
          </cell>
          <cell r="I111" t="str">
            <v>石　井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D112">
            <v>2502</v>
          </cell>
          <cell r="E112" t="str">
            <v>佐々木</v>
          </cell>
          <cell r="F112" t="str">
            <v>飯　山</v>
          </cell>
          <cell r="G112">
            <v>146</v>
          </cell>
          <cell r="H112">
            <v>3102</v>
          </cell>
          <cell r="I112" t="str">
            <v>山　口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2503</v>
          </cell>
          <cell r="E113" t="str">
            <v>中　山</v>
          </cell>
          <cell r="F113" t="str">
            <v>飯　山</v>
          </cell>
          <cell r="G113">
            <v>145</v>
          </cell>
          <cell r="H113">
            <v>1904</v>
          </cell>
          <cell r="I113" t="str">
            <v>岩　佐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2905</v>
          </cell>
          <cell r="E114" t="str">
            <v>　綾</v>
          </cell>
          <cell r="F114" t="str">
            <v>坂出工</v>
          </cell>
          <cell r="G114">
            <v>144</v>
          </cell>
          <cell r="H114">
            <v>2605</v>
          </cell>
          <cell r="I114" t="str">
            <v>田　中</v>
          </cell>
          <cell r="J114">
            <v>26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C115" t="str">
            <v>②</v>
          </cell>
          <cell r="D115">
            <v>1605</v>
          </cell>
          <cell r="E115" t="str">
            <v>蔭　久</v>
          </cell>
          <cell r="F115" t="str">
            <v>高桜井</v>
          </cell>
          <cell r="G115">
            <v>143</v>
          </cell>
          <cell r="H115">
            <v>202</v>
          </cell>
          <cell r="I115" t="str">
            <v>濱　岡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4503</v>
          </cell>
          <cell r="E116" t="str">
            <v>永　岑</v>
          </cell>
          <cell r="F116" t="str">
            <v>三豊工</v>
          </cell>
          <cell r="G116">
            <v>142</v>
          </cell>
          <cell r="H116">
            <v>1907</v>
          </cell>
          <cell r="I116" t="str">
            <v>橋　本</v>
          </cell>
          <cell r="J116">
            <v>19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D117">
            <v>3103</v>
          </cell>
          <cell r="E117" t="str">
            <v>山　地</v>
          </cell>
          <cell r="F117" t="str">
            <v>丸城西</v>
          </cell>
          <cell r="G117">
            <v>141</v>
          </cell>
          <cell r="H117">
            <v>1507</v>
          </cell>
          <cell r="I117" t="str">
            <v>宮　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2308</v>
          </cell>
          <cell r="E118" t="str">
            <v>　清</v>
          </cell>
          <cell r="F118" t="str">
            <v>高松西</v>
          </cell>
          <cell r="G118">
            <v>140</v>
          </cell>
          <cell r="H118">
            <v>2404</v>
          </cell>
          <cell r="I118" t="str">
            <v>藤　澤</v>
          </cell>
          <cell r="J118">
            <v>24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D119">
            <v>4708</v>
          </cell>
          <cell r="E119" t="str">
            <v>大　江</v>
          </cell>
          <cell r="F119" t="str">
            <v>高専高</v>
          </cell>
          <cell r="G119">
            <v>139</v>
          </cell>
          <cell r="H119">
            <v>1903</v>
          </cell>
          <cell r="I119" t="str">
            <v>池　田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3011</v>
          </cell>
          <cell r="E120" t="str">
            <v>安　藤</v>
          </cell>
          <cell r="F120" t="str">
            <v>丸　亀</v>
          </cell>
          <cell r="G120">
            <v>138</v>
          </cell>
          <cell r="H120">
            <v>801</v>
          </cell>
          <cell r="I120" t="str">
            <v>木　内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D121">
            <v>205</v>
          </cell>
          <cell r="E121" t="str">
            <v>三　枝</v>
          </cell>
          <cell r="F121" t="str">
            <v>土　庄</v>
          </cell>
          <cell r="G121">
            <v>137</v>
          </cell>
          <cell r="H121">
            <v>3405</v>
          </cell>
          <cell r="I121" t="str">
            <v>大　西康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4704</v>
          </cell>
          <cell r="E122" t="str">
            <v>井　上</v>
          </cell>
          <cell r="F122" t="str">
            <v>高専高</v>
          </cell>
          <cell r="G122">
            <v>136</v>
          </cell>
          <cell r="H122">
            <v>2307</v>
          </cell>
          <cell r="I122" t="str">
            <v>駒　松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1502</v>
          </cell>
          <cell r="E123" t="str">
            <v>秋　山</v>
          </cell>
          <cell r="F123" t="str">
            <v>高松一</v>
          </cell>
          <cell r="G123">
            <v>135</v>
          </cell>
          <cell r="H123">
            <v>3902</v>
          </cell>
          <cell r="I123" t="str">
            <v>大　林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C124" t="str">
            <v>②</v>
          </cell>
          <cell r="D124">
            <v>4306</v>
          </cell>
          <cell r="E124" t="str">
            <v>宮　﨑</v>
          </cell>
          <cell r="F124" t="str">
            <v>観　一</v>
          </cell>
          <cell r="G124">
            <v>134</v>
          </cell>
          <cell r="H124">
            <v>1504</v>
          </cell>
          <cell r="I124" t="str">
            <v>渡　邊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C125" t="str">
            <v>②</v>
          </cell>
          <cell r="D125">
            <v>4507</v>
          </cell>
          <cell r="E125" t="str">
            <v>高　橋</v>
          </cell>
          <cell r="F125" t="str">
            <v>三豊工</v>
          </cell>
          <cell r="G125">
            <v>133</v>
          </cell>
          <cell r="H125">
            <v>2007</v>
          </cell>
          <cell r="I125" t="str">
            <v>先　崎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502</v>
          </cell>
          <cell r="E126" t="str">
            <v>平　井</v>
          </cell>
          <cell r="F126" t="str">
            <v>津　田</v>
          </cell>
          <cell r="G126">
            <v>132</v>
          </cell>
          <cell r="H126">
            <v>2402</v>
          </cell>
          <cell r="I126" t="str">
            <v>平　口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1614</v>
          </cell>
          <cell r="E127" t="str">
            <v>水　野</v>
          </cell>
          <cell r="F127" t="str">
            <v>高桜井</v>
          </cell>
          <cell r="G127">
            <v>131</v>
          </cell>
          <cell r="H127">
            <v>4710</v>
          </cell>
          <cell r="I127" t="str">
            <v>岡　村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3008</v>
          </cell>
          <cell r="E128" t="str">
            <v>豊　嶋</v>
          </cell>
          <cell r="F128" t="str">
            <v>丸　亀</v>
          </cell>
          <cell r="G128">
            <v>130</v>
          </cell>
          <cell r="H128">
            <v>4308</v>
          </cell>
          <cell r="I128" t="str">
            <v>真　鍋</v>
          </cell>
          <cell r="J128">
            <v>43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4504</v>
          </cell>
          <cell r="E129" t="str">
            <v>大　西朝</v>
          </cell>
          <cell r="F129" t="str">
            <v>三豊工</v>
          </cell>
          <cell r="G129">
            <v>129</v>
          </cell>
          <cell r="H129">
            <v>401</v>
          </cell>
          <cell r="I129" t="str">
            <v>角　友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C130" t="str">
            <v>②</v>
          </cell>
          <cell r="D130">
            <v>401</v>
          </cell>
          <cell r="E130" t="str">
            <v>角　友</v>
          </cell>
          <cell r="F130" t="str">
            <v>三本松</v>
          </cell>
          <cell r="G130">
            <v>128</v>
          </cell>
          <cell r="H130">
            <v>4504</v>
          </cell>
          <cell r="I130" t="str">
            <v>大　西朝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D131">
            <v>4308</v>
          </cell>
          <cell r="E131" t="str">
            <v>真　鍋</v>
          </cell>
          <cell r="F131" t="str">
            <v>観　一</v>
          </cell>
          <cell r="G131">
            <v>127</v>
          </cell>
          <cell r="H131">
            <v>3008</v>
          </cell>
          <cell r="I131" t="str">
            <v>豊　嶋</v>
          </cell>
          <cell r="J131">
            <v>30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C132" t="str">
            <v>②</v>
          </cell>
          <cell r="D132">
            <v>4710</v>
          </cell>
          <cell r="E132" t="str">
            <v>岡　村</v>
          </cell>
          <cell r="F132" t="str">
            <v>高専高</v>
          </cell>
          <cell r="G132">
            <v>126</v>
          </cell>
          <cell r="H132">
            <v>1614</v>
          </cell>
          <cell r="I132" t="str">
            <v>水　野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D133">
            <v>2402</v>
          </cell>
          <cell r="E133" t="str">
            <v>平　口</v>
          </cell>
          <cell r="F133" t="str">
            <v>農　経</v>
          </cell>
          <cell r="G133">
            <v>125</v>
          </cell>
          <cell r="H133">
            <v>502</v>
          </cell>
          <cell r="I133" t="str">
            <v>平　井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D134">
            <v>2007</v>
          </cell>
          <cell r="E134" t="str">
            <v>先　崎</v>
          </cell>
          <cell r="F134" t="str">
            <v>高工芸</v>
          </cell>
          <cell r="G134">
            <v>124</v>
          </cell>
          <cell r="H134">
            <v>4507</v>
          </cell>
          <cell r="I134" t="str">
            <v>高　橋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1504</v>
          </cell>
          <cell r="E135" t="str">
            <v>渡　邊</v>
          </cell>
          <cell r="F135" t="str">
            <v>高松一</v>
          </cell>
          <cell r="G135">
            <v>123</v>
          </cell>
          <cell r="H135">
            <v>4306</v>
          </cell>
          <cell r="I135" t="str">
            <v>宮　﨑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C136" t="str">
            <v>②</v>
          </cell>
          <cell r="D136">
            <v>3902</v>
          </cell>
          <cell r="E136" t="str">
            <v>大　林</v>
          </cell>
          <cell r="F136" t="str">
            <v>琴　平</v>
          </cell>
          <cell r="G136">
            <v>122</v>
          </cell>
          <cell r="H136">
            <v>1502</v>
          </cell>
          <cell r="I136" t="str">
            <v>秋　山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2307</v>
          </cell>
          <cell r="E137" t="str">
            <v>駒　松</v>
          </cell>
          <cell r="F137" t="str">
            <v>高松西</v>
          </cell>
          <cell r="G137">
            <v>121</v>
          </cell>
          <cell r="H137">
            <v>4704</v>
          </cell>
          <cell r="I137" t="str">
            <v>井　上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3405</v>
          </cell>
          <cell r="E138" t="str">
            <v>大　西康</v>
          </cell>
          <cell r="F138" t="str">
            <v>多度津</v>
          </cell>
          <cell r="G138">
            <v>120</v>
          </cell>
          <cell r="H138">
            <v>205</v>
          </cell>
          <cell r="I138" t="str">
            <v>三　枝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D139">
            <v>801</v>
          </cell>
          <cell r="E139" t="str">
            <v>木　内</v>
          </cell>
          <cell r="F139" t="str">
            <v>志　度</v>
          </cell>
          <cell r="G139">
            <v>119</v>
          </cell>
          <cell r="H139">
            <v>3011</v>
          </cell>
          <cell r="I139" t="str">
            <v>安　藤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1903</v>
          </cell>
          <cell r="E140" t="str">
            <v>池　田</v>
          </cell>
          <cell r="F140" t="str">
            <v>英　明</v>
          </cell>
          <cell r="G140">
            <v>118</v>
          </cell>
          <cell r="H140">
            <v>4708</v>
          </cell>
          <cell r="I140" t="str">
            <v>大　江</v>
          </cell>
          <cell r="J140">
            <v>47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C141" t="str">
            <v>②</v>
          </cell>
          <cell r="D141">
            <v>2404</v>
          </cell>
          <cell r="E141" t="str">
            <v>藤　澤</v>
          </cell>
          <cell r="F141" t="str">
            <v>農　経</v>
          </cell>
          <cell r="G141">
            <v>117</v>
          </cell>
          <cell r="H141">
            <v>2308</v>
          </cell>
          <cell r="I141" t="str">
            <v>　清</v>
          </cell>
          <cell r="J141">
            <v>23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1507</v>
          </cell>
          <cell r="E142" t="str">
            <v>宮　地</v>
          </cell>
          <cell r="F142" t="str">
            <v>高松一</v>
          </cell>
          <cell r="G142">
            <v>116</v>
          </cell>
          <cell r="H142">
            <v>3103</v>
          </cell>
          <cell r="I142" t="str">
            <v>山　地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1907</v>
          </cell>
          <cell r="E143" t="str">
            <v>橋　本</v>
          </cell>
          <cell r="F143" t="str">
            <v>英　明</v>
          </cell>
          <cell r="G143">
            <v>115</v>
          </cell>
          <cell r="H143">
            <v>4503</v>
          </cell>
          <cell r="I143" t="str">
            <v>永　岑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202</v>
          </cell>
          <cell r="E144" t="str">
            <v>濱　岡</v>
          </cell>
          <cell r="F144" t="str">
            <v>土　庄</v>
          </cell>
          <cell r="G144">
            <v>114</v>
          </cell>
          <cell r="H144">
            <v>1605</v>
          </cell>
          <cell r="I144" t="str">
            <v>蔭　久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2605</v>
          </cell>
          <cell r="E145" t="str">
            <v>田　中</v>
          </cell>
          <cell r="F145" t="str">
            <v>坂　出</v>
          </cell>
          <cell r="G145">
            <v>113</v>
          </cell>
          <cell r="H145">
            <v>2905</v>
          </cell>
          <cell r="I145" t="str">
            <v>　綾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1904</v>
          </cell>
          <cell r="E146" t="str">
            <v>岩　佐</v>
          </cell>
          <cell r="F146" t="str">
            <v>英　明</v>
          </cell>
          <cell r="G146">
            <v>112</v>
          </cell>
          <cell r="H146">
            <v>2503</v>
          </cell>
          <cell r="I146" t="str">
            <v>中　山</v>
          </cell>
          <cell r="J146">
            <v>25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3102</v>
          </cell>
          <cell r="E147" t="str">
            <v>山　口</v>
          </cell>
          <cell r="F147" t="str">
            <v>丸城西</v>
          </cell>
          <cell r="G147">
            <v>111</v>
          </cell>
          <cell r="H147">
            <v>2502</v>
          </cell>
          <cell r="I147" t="str">
            <v>佐々木</v>
          </cell>
          <cell r="J147">
            <v>25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2006</v>
          </cell>
          <cell r="E148" t="str">
            <v>石　井</v>
          </cell>
          <cell r="F148" t="str">
            <v>高工芸</v>
          </cell>
          <cell r="G148">
            <v>110</v>
          </cell>
          <cell r="H148">
            <v>705</v>
          </cell>
          <cell r="I148" t="str">
            <v>鈴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3012</v>
          </cell>
          <cell r="E149" t="str">
            <v>大　西</v>
          </cell>
          <cell r="F149" t="str">
            <v>丸　亀</v>
          </cell>
          <cell r="G149">
            <v>109</v>
          </cell>
          <cell r="H149">
            <v>3901</v>
          </cell>
          <cell r="I149" t="str">
            <v>木　下</v>
          </cell>
          <cell r="J149">
            <v>39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松　田</v>
          </cell>
          <cell r="F150" t="str">
            <v>英　明</v>
          </cell>
          <cell r="G150">
            <v>108</v>
          </cell>
          <cell r="H150">
            <v>1405</v>
          </cell>
          <cell r="I150" t="str">
            <v>房　尾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D151">
            <v>1803</v>
          </cell>
          <cell r="E151" t="str">
            <v>植　松</v>
          </cell>
          <cell r="F151" t="str">
            <v>香中央</v>
          </cell>
          <cell r="G151">
            <v>107</v>
          </cell>
          <cell r="H151">
            <v>2904</v>
          </cell>
          <cell r="I151" t="str">
            <v>松　永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1307</v>
          </cell>
          <cell r="E152" t="str">
            <v>谷　口</v>
          </cell>
          <cell r="F152" t="str">
            <v>高松商</v>
          </cell>
          <cell r="G152">
            <v>106</v>
          </cell>
          <cell r="H152">
            <v>1107</v>
          </cell>
          <cell r="I152" t="str">
            <v>宮宇地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1908</v>
          </cell>
          <cell r="E153" t="str">
            <v>藤　田</v>
          </cell>
          <cell r="F153" t="str">
            <v>英　明</v>
          </cell>
          <cell r="G153">
            <v>105</v>
          </cell>
          <cell r="H153">
            <v>3101</v>
          </cell>
          <cell r="I153" t="str">
            <v>宮　本</v>
          </cell>
          <cell r="J153">
            <v>31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1102</v>
          </cell>
          <cell r="E154" t="str">
            <v>奴　賀</v>
          </cell>
          <cell r="F154" t="str">
            <v>高松東</v>
          </cell>
          <cell r="G154">
            <v>104</v>
          </cell>
          <cell r="H154">
            <v>4305</v>
          </cell>
          <cell r="I154" t="str">
            <v>三　宅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2906</v>
          </cell>
          <cell r="E155" t="str">
            <v>谷　口</v>
          </cell>
          <cell r="F155" t="str">
            <v>坂出工</v>
          </cell>
          <cell r="G155">
            <v>103</v>
          </cell>
          <cell r="H155">
            <v>1101</v>
          </cell>
          <cell r="I155" t="str">
            <v>　續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4001</v>
          </cell>
          <cell r="E156" t="str">
            <v>渡　部</v>
          </cell>
          <cell r="F156" t="str">
            <v>高　瀬</v>
          </cell>
          <cell r="G156">
            <v>102</v>
          </cell>
          <cell r="H156">
            <v>3010</v>
          </cell>
          <cell r="I156" t="str">
            <v>山　内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C157" t="str">
            <v>②</v>
          </cell>
          <cell r="D157">
            <v>902</v>
          </cell>
          <cell r="E157" t="str">
            <v>馬　場</v>
          </cell>
          <cell r="F157" t="str">
            <v>三　木</v>
          </cell>
          <cell r="G157">
            <v>101</v>
          </cell>
          <cell r="H157">
            <v>203</v>
          </cell>
          <cell r="I157" t="str">
            <v>財　所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4505</v>
          </cell>
          <cell r="E158" t="str">
            <v>伊　藤</v>
          </cell>
          <cell r="F158" t="str">
            <v>三豊工</v>
          </cell>
          <cell r="G158">
            <v>100</v>
          </cell>
          <cell r="H158">
            <v>704</v>
          </cell>
          <cell r="I158" t="str">
            <v>大　塚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D159">
            <v>803</v>
          </cell>
          <cell r="E159" t="str">
            <v>矢　野</v>
          </cell>
          <cell r="F159" t="str">
            <v>志　度</v>
          </cell>
          <cell r="G159">
            <v>99</v>
          </cell>
          <cell r="H159">
            <v>1604</v>
          </cell>
          <cell r="I159" t="str">
            <v>後　藤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C160" t="str">
            <v>②</v>
          </cell>
          <cell r="D160">
            <v>1506</v>
          </cell>
          <cell r="E160" t="str">
            <v>森　岡</v>
          </cell>
          <cell r="F160" t="str">
            <v>高松一</v>
          </cell>
          <cell r="G160">
            <v>98</v>
          </cell>
          <cell r="H160">
            <v>4502</v>
          </cell>
          <cell r="I160" t="str">
            <v>藤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3013</v>
          </cell>
          <cell r="E161" t="str">
            <v>小　原</v>
          </cell>
          <cell r="F161" t="str">
            <v>丸　亀</v>
          </cell>
          <cell r="G161">
            <v>97</v>
          </cell>
          <cell r="H161">
            <v>2303</v>
          </cell>
          <cell r="I161" t="str">
            <v>粟飯原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1606</v>
          </cell>
          <cell r="E162" t="str">
            <v>羽　原</v>
          </cell>
          <cell r="F162" t="str">
            <v>高桜井</v>
          </cell>
          <cell r="G162">
            <v>96</v>
          </cell>
          <cell r="H162">
            <v>702</v>
          </cell>
          <cell r="I162" t="str">
            <v>長　町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1609</v>
          </cell>
          <cell r="E163" t="str">
            <v>東　原</v>
          </cell>
          <cell r="F163" t="str">
            <v>高桜井</v>
          </cell>
          <cell r="G163">
            <v>95</v>
          </cell>
          <cell r="H163">
            <v>4703</v>
          </cell>
          <cell r="I163" t="str">
            <v>西　岡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D164">
            <v>4309</v>
          </cell>
          <cell r="E164" t="str">
            <v>安　藤</v>
          </cell>
          <cell r="F164" t="str">
            <v>観　一</v>
          </cell>
          <cell r="G164">
            <v>94</v>
          </cell>
          <cell r="H164">
            <v>903</v>
          </cell>
          <cell r="I164" t="str">
            <v>尾　崎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1701</v>
          </cell>
          <cell r="E165" t="str">
            <v>平　山</v>
          </cell>
          <cell r="F165" t="str">
            <v>高松南</v>
          </cell>
          <cell r="G165">
            <v>93</v>
          </cell>
          <cell r="H165">
            <v>3403</v>
          </cell>
          <cell r="I165" t="str">
            <v>辻　村</v>
          </cell>
          <cell r="J165">
            <v>34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1607</v>
          </cell>
          <cell r="E166" t="str">
            <v>中　谷</v>
          </cell>
          <cell r="F166" t="str">
            <v>高桜井</v>
          </cell>
          <cell r="G166">
            <v>92</v>
          </cell>
          <cell r="H166">
            <v>3015</v>
          </cell>
          <cell r="I166" t="str">
            <v>高　橋</v>
          </cell>
          <cell r="J166">
            <v>30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402</v>
          </cell>
          <cell r="E167" t="str">
            <v>井　上</v>
          </cell>
          <cell r="F167" t="str">
            <v>三本松</v>
          </cell>
          <cell r="G167">
            <v>91</v>
          </cell>
          <cell r="H167">
            <v>4602</v>
          </cell>
          <cell r="I167" t="str">
            <v>秋　山</v>
          </cell>
          <cell r="J167">
            <v>46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1702</v>
          </cell>
          <cell r="E168" t="str">
            <v>三　宅</v>
          </cell>
          <cell r="F168" t="str">
            <v>高松南</v>
          </cell>
          <cell r="G168">
            <v>90</v>
          </cell>
          <cell r="H168">
            <v>1905</v>
          </cell>
          <cell r="I168" t="str">
            <v>川　田</v>
          </cell>
          <cell r="J168">
            <v>19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C169" t="str">
            <v>②</v>
          </cell>
          <cell r="D169">
            <v>1509</v>
          </cell>
          <cell r="E169" t="str">
            <v>佐々木</v>
          </cell>
          <cell r="F169" t="str">
            <v>高松一</v>
          </cell>
          <cell r="G169">
            <v>89</v>
          </cell>
          <cell r="H169">
            <v>4601</v>
          </cell>
          <cell r="I169" t="str">
            <v>中　川</v>
          </cell>
          <cell r="J169">
            <v>46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1005</v>
          </cell>
          <cell r="E170" t="str">
            <v>堀　山</v>
          </cell>
          <cell r="F170" t="str">
            <v>高松北</v>
          </cell>
          <cell r="G170">
            <v>88</v>
          </cell>
          <cell r="H170">
            <v>3009</v>
          </cell>
          <cell r="I170" t="str">
            <v>木　下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2309</v>
          </cell>
          <cell r="E171" t="str">
            <v>山　路</v>
          </cell>
          <cell r="F171" t="str">
            <v>高松西</v>
          </cell>
          <cell r="G171">
            <v>87</v>
          </cell>
          <cell r="H171">
            <v>1802</v>
          </cell>
          <cell r="I171" t="str">
            <v>六　車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4402</v>
          </cell>
          <cell r="E172" t="str">
            <v>黒　田</v>
          </cell>
          <cell r="F172" t="str">
            <v>観中央</v>
          </cell>
          <cell r="G172">
            <v>86</v>
          </cell>
          <cell r="H172">
            <v>703</v>
          </cell>
          <cell r="I172" t="str">
            <v>多　田</v>
          </cell>
          <cell r="J172">
            <v>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4403</v>
          </cell>
          <cell r="E173" t="str">
            <v>岩　本</v>
          </cell>
          <cell r="F173" t="str">
            <v>観中央</v>
          </cell>
          <cell r="G173">
            <v>85</v>
          </cell>
          <cell r="H173">
            <v>1503</v>
          </cell>
          <cell r="I173" t="str">
            <v>河　内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1004</v>
          </cell>
          <cell r="E174" t="str">
            <v>馬　場</v>
          </cell>
          <cell r="F174" t="str">
            <v>高松北</v>
          </cell>
          <cell r="G174">
            <v>84</v>
          </cell>
          <cell r="H174">
            <v>2305</v>
          </cell>
          <cell r="I174" t="str">
            <v>田野口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1508</v>
          </cell>
          <cell r="E175" t="str">
            <v>松　本</v>
          </cell>
          <cell r="F175" t="str">
            <v>高松一</v>
          </cell>
          <cell r="G175">
            <v>83</v>
          </cell>
          <cell r="H175">
            <v>2401</v>
          </cell>
          <cell r="I175" t="str">
            <v>　森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2306</v>
          </cell>
          <cell r="E176" t="str">
            <v>明　上</v>
          </cell>
          <cell r="F176" t="str">
            <v>高松西</v>
          </cell>
          <cell r="G176">
            <v>82</v>
          </cell>
          <cell r="H176">
            <v>1402</v>
          </cell>
          <cell r="I176" t="str">
            <v>加　地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4509</v>
          </cell>
          <cell r="E177" t="str">
            <v>大　西将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中　岡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1804</v>
          </cell>
          <cell r="E178" t="str">
            <v>坂　本</v>
          </cell>
          <cell r="F178" t="str">
            <v>香中央</v>
          </cell>
          <cell r="G178">
            <v>80</v>
          </cell>
          <cell r="H178">
            <v>1505</v>
          </cell>
          <cell r="I178" t="str">
            <v>中　村雄</v>
          </cell>
          <cell r="J178">
            <v>15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3603</v>
          </cell>
          <cell r="E179" t="str">
            <v>宮　崎</v>
          </cell>
          <cell r="F179" t="str">
            <v>善　一</v>
          </cell>
          <cell r="G179">
            <v>79</v>
          </cell>
          <cell r="H179">
            <v>2201</v>
          </cell>
          <cell r="I179" t="str">
            <v>木　綱</v>
          </cell>
          <cell r="J179">
            <v>22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1408</v>
          </cell>
          <cell r="E180" t="str">
            <v>武　田</v>
          </cell>
          <cell r="F180" t="str">
            <v>高　松</v>
          </cell>
          <cell r="G180">
            <v>78</v>
          </cell>
          <cell r="H180">
            <v>4705</v>
          </cell>
          <cell r="I180" t="str">
            <v>平　山</v>
          </cell>
          <cell r="J180">
            <v>47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1103</v>
          </cell>
          <cell r="E181" t="str">
            <v>和　泉</v>
          </cell>
          <cell r="F181" t="str">
            <v>高松東</v>
          </cell>
          <cell r="G181">
            <v>77</v>
          </cell>
          <cell r="H181">
            <v>1603</v>
          </cell>
          <cell r="I181" t="str">
            <v>中　村紀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706</v>
          </cell>
          <cell r="E182" t="str">
            <v>午　頭</v>
          </cell>
          <cell r="F182" t="str">
            <v>石　田</v>
          </cell>
          <cell r="G182">
            <v>76</v>
          </cell>
          <cell r="H182">
            <v>4707</v>
          </cell>
          <cell r="I182" t="str">
            <v>佐々木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1406</v>
          </cell>
          <cell r="E183" t="str">
            <v>上　枝</v>
          </cell>
          <cell r="F183" t="str">
            <v>高　松</v>
          </cell>
          <cell r="G183">
            <v>75</v>
          </cell>
          <cell r="H183">
            <v>3407</v>
          </cell>
          <cell r="I183" t="str">
            <v>大　西慎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1006</v>
          </cell>
          <cell r="E184" t="str">
            <v>石　田</v>
          </cell>
          <cell r="F184" t="str">
            <v>高松北</v>
          </cell>
          <cell r="G184">
            <v>74</v>
          </cell>
          <cell r="H184">
            <v>901</v>
          </cell>
          <cell r="I184" t="str">
            <v>香　西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4404</v>
          </cell>
          <cell r="E185" t="str">
            <v>安　藤</v>
          </cell>
          <cell r="F185" t="str">
            <v>観中央</v>
          </cell>
          <cell r="G185">
            <v>73</v>
          </cell>
          <cell r="H185">
            <v>2005</v>
          </cell>
          <cell r="I185" t="str">
            <v>河　野</v>
          </cell>
          <cell r="J185">
            <v>20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1610</v>
          </cell>
          <cell r="E186" t="str">
            <v>牟　禮</v>
          </cell>
          <cell r="F186" t="str">
            <v>高桜井</v>
          </cell>
          <cell r="G186">
            <v>72</v>
          </cell>
          <cell r="H186">
            <v>1801</v>
          </cell>
          <cell r="I186" t="str">
            <v>大　西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D187">
            <v>4003</v>
          </cell>
          <cell r="E187" t="str">
            <v>則　兼</v>
          </cell>
          <cell r="F187" t="str">
            <v>高　瀬</v>
          </cell>
          <cell r="G187">
            <v>71</v>
          </cell>
          <cell r="H187">
            <v>501</v>
          </cell>
          <cell r="I187" t="str">
            <v>板　坂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1608</v>
          </cell>
          <cell r="E188" t="str">
            <v>毛　利</v>
          </cell>
          <cell r="F188" t="str">
            <v>高桜井</v>
          </cell>
          <cell r="G188">
            <v>70</v>
          </cell>
          <cell r="H188">
            <v>3601</v>
          </cell>
          <cell r="I188" t="str">
            <v>大　西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1909</v>
          </cell>
          <cell r="E189" t="str">
            <v>森　山</v>
          </cell>
          <cell r="F189" t="str">
            <v>英　明</v>
          </cell>
          <cell r="G189">
            <v>69</v>
          </cell>
          <cell r="H189">
            <v>3007</v>
          </cell>
          <cell r="I189" t="str">
            <v>駒　松</v>
          </cell>
          <cell r="J189">
            <v>30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4002</v>
          </cell>
          <cell r="E190" t="str">
            <v>豊　田</v>
          </cell>
          <cell r="F190" t="str">
            <v>高　瀬</v>
          </cell>
          <cell r="G190">
            <v>68</v>
          </cell>
          <cell r="H190">
            <v>1902</v>
          </cell>
          <cell r="I190" t="str">
            <v>宇佐川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4508</v>
          </cell>
          <cell r="E191" t="str">
            <v>細　川</v>
          </cell>
          <cell r="F191" t="str">
            <v>三豊工</v>
          </cell>
          <cell r="G191">
            <v>67</v>
          </cell>
          <cell r="H191">
            <v>1003</v>
          </cell>
          <cell r="I191" t="str">
            <v>佐々木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2606</v>
          </cell>
          <cell r="E192" t="str">
            <v>山　地大</v>
          </cell>
          <cell r="F192" t="str">
            <v>坂　出</v>
          </cell>
          <cell r="G192">
            <v>66</v>
          </cell>
          <cell r="H192">
            <v>701</v>
          </cell>
          <cell r="I192" t="str">
            <v>奥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1403</v>
          </cell>
          <cell r="E193" t="str">
            <v>瀬　尾</v>
          </cell>
          <cell r="F193" t="str">
            <v>高　松</v>
          </cell>
          <cell r="G193">
            <v>65</v>
          </cell>
          <cell r="H193">
            <v>4401</v>
          </cell>
          <cell r="I193" t="str">
            <v>大　西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1703</v>
          </cell>
          <cell r="E194" t="str">
            <v>宮　前</v>
          </cell>
          <cell r="F194" t="str">
            <v>高松南</v>
          </cell>
          <cell r="G194">
            <v>64</v>
          </cell>
          <cell r="H194">
            <v>1209</v>
          </cell>
          <cell r="I194" t="str">
            <v>岡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D195">
            <v>2310</v>
          </cell>
          <cell r="E195" t="str">
            <v>宮　内</v>
          </cell>
          <cell r="F195" t="str">
            <v>高松西</v>
          </cell>
          <cell r="G195">
            <v>63</v>
          </cell>
          <cell r="H195">
            <v>1901</v>
          </cell>
          <cell r="I195" t="str">
            <v>矢　木</v>
          </cell>
          <cell r="J195">
            <v>19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4604</v>
          </cell>
          <cell r="E196" t="str">
            <v>溝　内</v>
          </cell>
          <cell r="F196" t="str">
            <v>聾</v>
          </cell>
          <cell r="G196">
            <v>62</v>
          </cell>
          <cell r="H196">
            <v>3006</v>
          </cell>
          <cell r="I196" t="str">
            <v>長　澤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1511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2003</v>
          </cell>
          <cell r="I197" t="str">
            <v>眞　鍋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D198">
            <v>4004</v>
          </cell>
          <cell r="E198" t="str">
            <v>藤　村</v>
          </cell>
          <cell r="F198" t="str">
            <v>高　瀬</v>
          </cell>
          <cell r="G198">
            <v>60</v>
          </cell>
          <cell r="H198">
            <v>2302</v>
          </cell>
          <cell r="I198" t="str">
            <v>宮　竹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1104</v>
          </cell>
          <cell r="E199" t="str">
            <v>藤　澤</v>
          </cell>
          <cell r="F199" t="str">
            <v>高松東</v>
          </cell>
          <cell r="G199">
            <v>59</v>
          </cell>
          <cell r="H199">
            <v>3402</v>
          </cell>
          <cell r="I199" t="str">
            <v>中　村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C200" t="str">
            <v>②</v>
          </cell>
          <cell r="D200">
            <v>4706</v>
          </cell>
          <cell r="E200" t="str">
            <v>矢　野</v>
          </cell>
          <cell r="F200" t="str">
            <v>高専高</v>
          </cell>
          <cell r="G200">
            <v>58</v>
          </cell>
          <cell r="H200">
            <v>1210</v>
          </cell>
          <cell r="I200" t="str">
            <v>石　田</v>
          </cell>
          <cell r="J200">
            <v>12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503</v>
          </cell>
          <cell r="E201" t="str">
            <v>石　井</v>
          </cell>
          <cell r="F201" t="str">
            <v>津　田</v>
          </cell>
          <cell r="G201">
            <v>57</v>
          </cell>
          <cell r="H201">
            <v>3005</v>
          </cell>
          <cell r="I201" t="str">
            <v>佐　藤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﨑</v>
          </cell>
          <cell r="F202" t="str">
            <v>志　度</v>
          </cell>
          <cell r="G202">
            <v>56</v>
          </cell>
          <cell r="H202">
            <v>1501</v>
          </cell>
          <cell r="I202" t="str">
            <v>多田羅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1910</v>
          </cell>
          <cell r="E203" t="str">
            <v>千　谷</v>
          </cell>
          <cell r="F203" t="str">
            <v>英　明</v>
          </cell>
          <cell r="G203">
            <v>55</v>
          </cell>
          <cell r="H203">
            <v>2601</v>
          </cell>
          <cell r="I203" t="str">
            <v>野　口</v>
          </cell>
          <cell r="J203">
            <v>26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2604</v>
          </cell>
          <cell r="E204" t="str">
            <v>浜　田</v>
          </cell>
          <cell r="F204" t="str">
            <v>坂　出</v>
          </cell>
          <cell r="G204">
            <v>54</v>
          </cell>
          <cell r="H204">
            <v>3004</v>
          </cell>
          <cell r="I204" t="str">
            <v>山　田</v>
          </cell>
          <cell r="J204">
            <v>30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3602</v>
          </cell>
          <cell r="E205" t="str">
            <v>川　瀧</v>
          </cell>
          <cell r="F205" t="str">
            <v>善　一</v>
          </cell>
          <cell r="G205">
            <v>53</v>
          </cell>
          <cell r="H205">
            <v>2501</v>
          </cell>
          <cell r="I205" t="str">
            <v>筒　井</v>
          </cell>
          <cell r="J205">
            <v>25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4603</v>
          </cell>
          <cell r="E206" t="str">
            <v>近　藤</v>
          </cell>
          <cell r="F206" t="str">
            <v>聾</v>
          </cell>
          <cell r="G206">
            <v>52</v>
          </cell>
          <cell r="H206">
            <v>2603</v>
          </cell>
          <cell r="I206" t="str">
            <v>牛　田</v>
          </cell>
          <cell r="J206">
            <v>26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3406</v>
          </cell>
          <cell r="E207" t="str">
            <v>堅　田</v>
          </cell>
          <cell r="F207" t="str">
            <v>多度津</v>
          </cell>
          <cell r="G207">
            <v>51</v>
          </cell>
          <cell r="H207">
            <v>1306</v>
          </cell>
          <cell r="I207" t="str">
            <v>田　中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707</v>
          </cell>
          <cell r="E208" t="str">
            <v>村　上</v>
          </cell>
          <cell r="F208" t="str">
            <v>石　田</v>
          </cell>
          <cell r="G208">
            <v>50</v>
          </cell>
          <cell r="H208">
            <v>4303</v>
          </cell>
          <cell r="I208" t="str">
            <v>村　上</v>
          </cell>
          <cell r="J208">
            <v>43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D209">
            <v>3604</v>
          </cell>
          <cell r="E209" t="str">
            <v>中　本</v>
          </cell>
          <cell r="F209" t="str">
            <v>善　一</v>
          </cell>
          <cell r="G209">
            <v>49</v>
          </cell>
          <cell r="H209">
            <v>3003</v>
          </cell>
          <cell r="I209" t="str">
            <v>香　川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1409</v>
          </cell>
          <cell r="E210" t="str">
            <v>四之宮</v>
          </cell>
          <cell r="F210" t="str">
            <v>高　松</v>
          </cell>
          <cell r="G210">
            <v>304</v>
          </cell>
          <cell r="H210">
            <v>3903</v>
          </cell>
          <cell r="I210" t="str">
            <v>　中</v>
          </cell>
          <cell r="J210">
            <v>39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1911</v>
          </cell>
          <cell r="E211" t="str">
            <v>寺　坂</v>
          </cell>
          <cell r="F211" t="str">
            <v>英　明</v>
          </cell>
          <cell r="G211">
            <v>303</v>
          </cell>
          <cell r="H211">
            <v>3014</v>
          </cell>
          <cell r="I211" t="str">
            <v>大　谷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D212">
            <v>1105</v>
          </cell>
          <cell r="E212" t="str">
            <v>野　﨑</v>
          </cell>
          <cell r="F212" t="str">
            <v>高松東</v>
          </cell>
          <cell r="G212">
            <v>302</v>
          </cell>
          <cell r="H212">
            <v>504</v>
          </cell>
          <cell r="I212" t="str">
            <v>横　澤</v>
          </cell>
          <cell r="J212">
            <v>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C213" t="str">
            <v>②</v>
          </cell>
          <cell r="D213">
            <v>1410</v>
          </cell>
          <cell r="E213" t="str">
            <v>髙　尾</v>
          </cell>
          <cell r="F213" t="str">
            <v>高　松</v>
          </cell>
          <cell r="G213">
            <v>301</v>
          </cell>
          <cell r="H213">
            <v>403</v>
          </cell>
          <cell r="I213" t="str">
            <v>古　川</v>
          </cell>
          <cell r="J213">
            <v>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4</v>
          </cell>
          <cell r="C214" t="str">
            <v>②</v>
          </cell>
          <cell r="D214">
            <v>1611</v>
          </cell>
          <cell r="E214" t="str">
            <v>小　西</v>
          </cell>
          <cell r="F214" t="str">
            <v>高桜井</v>
          </cell>
          <cell r="G214">
            <v>300</v>
          </cell>
          <cell r="H214">
            <v>1108</v>
          </cell>
          <cell r="I214" t="str">
            <v>間　瀬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4</v>
          </cell>
          <cell r="C215" t="str">
            <v>②</v>
          </cell>
          <cell r="D215">
            <v>2304</v>
          </cell>
          <cell r="E215" t="str">
            <v>櫻　庭</v>
          </cell>
          <cell r="F215" t="str">
            <v>高松西</v>
          </cell>
          <cell r="G215">
            <v>299</v>
          </cell>
          <cell r="H215">
            <v>3016</v>
          </cell>
          <cell r="I215" t="str">
            <v>島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4</v>
          </cell>
          <cell r="C216" t="str">
            <v>②</v>
          </cell>
          <cell r="D216">
            <v>4506</v>
          </cell>
          <cell r="E216" t="str">
            <v>小　出</v>
          </cell>
          <cell r="F216" t="str">
            <v>三豊工</v>
          </cell>
          <cell r="G216">
            <v>298</v>
          </cell>
          <cell r="H216">
            <v>1510</v>
          </cell>
          <cell r="I216" t="str">
            <v>亀　山周</v>
          </cell>
          <cell r="J216">
            <v>15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4</v>
          </cell>
          <cell r="C217" t="str">
            <v>②</v>
          </cell>
          <cell r="D217">
            <v>1407</v>
          </cell>
          <cell r="E217" t="str">
            <v>岡　林</v>
          </cell>
          <cell r="F217" t="str">
            <v>高　松</v>
          </cell>
          <cell r="G217">
            <v>297</v>
          </cell>
          <cell r="H217">
            <v>4709</v>
          </cell>
          <cell r="I217" t="str">
            <v>松　浦</v>
          </cell>
          <cell r="J217">
            <v>47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4</v>
          </cell>
          <cell r="D218">
            <v>1008</v>
          </cell>
          <cell r="E218" t="str">
            <v>岡　崎</v>
          </cell>
          <cell r="F218" t="str">
            <v>高松北</v>
          </cell>
          <cell r="G218">
            <v>296</v>
          </cell>
          <cell r="H218">
            <v>2403</v>
          </cell>
          <cell r="I218" t="str">
            <v>藤　田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4</v>
          </cell>
          <cell r="C219" t="str">
            <v>②</v>
          </cell>
          <cell r="D219">
            <v>1612</v>
          </cell>
          <cell r="E219" t="str">
            <v>中　村成</v>
          </cell>
          <cell r="F219" t="str">
            <v>高桜井</v>
          </cell>
          <cell r="G219">
            <v>295</v>
          </cell>
          <cell r="H219">
            <v>4307</v>
          </cell>
          <cell r="I219" t="str">
            <v>中　野</v>
          </cell>
          <cell r="J219">
            <v>43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4</v>
          </cell>
          <cell r="D220">
            <v>1007</v>
          </cell>
          <cell r="E220" t="str">
            <v>増　田</v>
          </cell>
          <cell r="F220" t="str">
            <v>高松北</v>
          </cell>
          <cell r="G220">
            <v>294</v>
          </cell>
          <cell r="H220">
            <v>1513</v>
          </cell>
          <cell r="I220" t="str">
            <v>中　村駿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4</v>
          </cell>
          <cell r="C221" t="str">
            <v>②</v>
          </cell>
          <cell r="D221">
            <v>1106</v>
          </cell>
          <cell r="E221" t="str">
            <v>藤　川</v>
          </cell>
          <cell r="F221" t="str">
            <v>高松東</v>
          </cell>
          <cell r="G221">
            <v>293</v>
          </cell>
          <cell r="H221">
            <v>4304</v>
          </cell>
          <cell r="I221" t="str">
            <v>小　野</v>
          </cell>
          <cell r="J221">
            <v>43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4</v>
          </cell>
          <cell r="D222">
            <v>2311</v>
          </cell>
          <cell r="E222" t="str">
            <v>大数賀</v>
          </cell>
          <cell r="F222" t="str">
            <v>高松西</v>
          </cell>
          <cell r="G222">
            <v>292</v>
          </cell>
          <cell r="H222">
            <v>1613</v>
          </cell>
          <cell r="I222" t="str">
            <v>江　口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4</v>
          </cell>
          <cell r="D223">
            <v>204</v>
          </cell>
          <cell r="E223" t="str">
            <v>森　川</v>
          </cell>
          <cell r="F223" t="str">
            <v>土　庄</v>
          </cell>
          <cell r="G223">
            <v>291</v>
          </cell>
          <cell r="H223">
            <v>4405</v>
          </cell>
          <cell r="I223" t="str">
            <v>吉　永</v>
          </cell>
          <cell r="J223">
            <v>44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4</v>
          </cell>
          <cell r="C224" t="str">
            <v>②</v>
          </cell>
          <cell r="D224">
            <v>1805</v>
          </cell>
          <cell r="E224" t="str">
            <v>　堺</v>
          </cell>
          <cell r="F224" t="str">
            <v>香中央</v>
          </cell>
          <cell r="G224">
            <v>290</v>
          </cell>
          <cell r="H224">
            <v>3404</v>
          </cell>
          <cell r="I224" t="str">
            <v>赤　谷勁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4</v>
          </cell>
          <cell r="D225">
            <v>3408</v>
          </cell>
          <cell r="E225" t="str">
            <v>橋　田</v>
          </cell>
          <cell r="F225" t="str">
            <v>多度津</v>
          </cell>
          <cell r="G225">
            <v>289</v>
          </cell>
          <cell r="H225">
            <v>1512</v>
          </cell>
          <cell r="I225" t="str">
            <v>亀　山大</v>
          </cell>
          <cell r="J225">
            <v>15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4605</v>
          </cell>
          <cell r="E226" t="str">
            <v>川　田</v>
          </cell>
          <cell r="F226" t="str">
            <v>聾</v>
          </cell>
          <cell r="G226">
            <v>288</v>
          </cell>
          <cell r="H226">
            <v>1109</v>
          </cell>
          <cell r="I226" t="str">
            <v>川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3018</v>
          </cell>
          <cell r="E227" t="str">
            <v>　楠</v>
          </cell>
          <cell r="F227" t="str">
            <v>丸　亀</v>
          </cell>
          <cell r="G227">
            <v>287</v>
          </cell>
          <cell r="H227">
            <v>404</v>
          </cell>
          <cell r="I227" t="str">
            <v>水無瀬</v>
          </cell>
          <cell r="J227">
            <v>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2312</v>
          </cell>
          <cell r="E228" t="str">
            <v>島　田</v>
          </cell>
          <cell r="F228" t="str">
            <v>高松西</v>
          </cell>
          <cell r="G228">
            <v>286</v>
          </cell>
          <cell r="H228">
            <v>3904</v>
          </cell>
          <cell r="I228" t="str">
            <v>福　家</v>
          </cell>
          <cell r="J228">
            <v>39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4310</v>
          </cell>
          <cell r="E229" t="str">
            <v>高　橋</v>
          </cell>
          <cell r="F229" t="str">
            <v>観　一</v>
          </cell>
          <cell r="G229">
            <v>285</v>
          </cell>
          <cell r="H229">
            <v>206</v>
          </cell>
          <cell r="I229" t="str">
            <v>濱　中</v>
          </cell>
          <cell r="J229">
            <v>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2907</v>
          </cell>
          <cell r="E230" t="str">
            <v>　堺</v>
          </cell>
          <cell r="F230" t="str">
            <v>坂出工</v>
          </cell>
          <cell r="G230">
            <v>284</v>
          </cell>
          <cell r="H230">
            <v>1515</v>
          </cell>
          <cell r="I230" t="str">
            <v>篠　原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4510</v>
          </cell>
          <cell r="E231" t="str">
            <v>井　上</v>
          </cell>
          <cell r="F231" t="str">
            <v>三豊工</v>
          </cell>
          <cell r="G231">
            <v>283</v>
          </cell>
          <cell r="H231">
            <v>505</v>
          </cell>
          <cell r="I231" t="str">
            <v>中津川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2405</v>
          </cell>
          <cell r="E232" t="str">
            <v>猪木原</v>
          </cell>
          <cell r="F232" t="str">
            <v>農　経</v>
          </cell>
          <cell r="G232">
            <v>282</v>
          </cell>
          <cell r="H232">
            <v>3605</v>
          </cell>
          <cell r="I232" t="str">
            <v>水　澤</v>
          </cell>
          <cell r="J232">
            <v>36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1411</v>
          </cell>
          <cell r="E233" t="str">
            <v>岡　内</v>
          </cell>
          <cell r="F233" t="str">
            <v>高　松</v>
          </cell>
          <cell r="G233">
            <v>281</v>
          </cell>
          <cell r="H233">
            <v>1912</v>
          </cell>
          <cell r="I233" t="str">
            <v>古　川</v>
          </cell>
          <cell r="J233">
            <v>19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904</v>
          </cell>
          <cell r="E234" t="str">
            <v>山　下</v>
          </cell>
          <cell r="F234" t="str">
            <v>三　木</v>
          </cell>
          <cell r="G234">
            <v>280</v>
          </cell>
          <cell r="H234">
            <v>1212</v>
          </cell>
          <cell r="I234" t="str">
            <v>大　澤</v>
          </cell>
          <cell r="J234">
            <v>12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3409</v>
          </cell>
          <cell r="E235" t="str">
            <v>赤　谷悠</v>
          </cell>
          <cell r="F235" t="str">
            <v>多度津</v>
          </cell>
          <cell r="G235">
            <v>279</v>
          </cell>
          <cell r="H235">
            <v>708</v>
          </cell>
          <cell r="I235" t="str">
            <v>木　村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1615</v>
          </cell>
          <cell r="E236" t="str">
            <v>白　峰</v>
          </cell>
          <cell r="F236" t="str">
            <v>高桜井</v>
          </cell>
          <cell r="G236">
            <v>278</v>
          </cell>
          <cell r="H236">
            <v>1009</v>
          </cell>
          <cell r="I236" t="str">
            <v>喜　岡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2008</v>
          </cell>
          <cell r="E237" t="str">
            <v>川　田</v>
          </cell>
          <cell r="F237" t="str">
            <v>高工芸</v>
          </cell>
          <cell r="G237">
            <v>277</v>
          </cell>
          <cell r="H237">
            <v>3017</v>
          </cell>
          <cell r="I237" t="str">
            <v>　嶋</v>
          </cell>
          <cell r="J237">
            <v>30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1616</v>
          </cell>
          <cell r="E238" t="str">
            <v>大　沢</v>
          </cell>
          <cell r="F238" t="str">
            <v>高桜井</v>
          </cell>
          <cell r="G238">
            <v>276</v>
          </cell>
          <cell r="H238">
            <v>4406</v>
          </cell>
          <cell r="I238" t="str">
            <v>細　川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2607</v>
          </cell>
          <cell r="E239" t="str">
            <v>山　地貴</v>
          </cell>
          <cell r="F239" t="str">
            <v>坂　出</v>
          </cell>
          <cell r="G239">
            <v>275</v>
          </cell>
          <cell r="H239">
            <v>1806</v>
          </cell>
          <cell r="I239" t="str">
            <v>廣　瀬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4005</v>
          </cell>
          <cell r="E240" t="str">
            <v>前　田</v>
          </cell>
          <cell r="F240" t="str">
            <v>高　瀬</v>
          </cell>
          <cell r="G240">
            <v>274</v>
          </cell>
          <cell r="H240">
            <v>1514</v>
          </cell>
          <cell r="I240" t="str">
            <v>藤　沢</v>
          </cell>
          <cell r="J240">
            <v>15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3811</v>
          </cell>
          <cell r="E241" t="str">
            <v>　林</v>
          </cell>
          <cell r="F241" t="str">
            <v>尽　誠</v>
          </cell>
          <cell r="G241">
            <v>273</v>
          </cell>
          <cell r="H241">
            <v>4711</v>
          </cell>
          <cell r="I241" t="str">
            <v>山　本</v>
          </cell>
          <cell r="J241">
            <v>47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1617</v>
          </cell>
          <cell r="E242" t="str">
            <v>住　吉</v>
          </cell>
          <cell r="F242" t="str">
            <v>高桜井</v>
          </cell>
          <cell r="G242">
            <v>272</v>
          </cell>
          <cell r="H242">
            <v>4006</v>
          </cell>
          <cell r="I242" t="str">
            <v>豊　嶋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1110</v>
          </cell>
          <cell r="E243" t="str">
            <v>谷　風</v>
          </cell>
          <cell r="F243" t="str">
            <v>高松東</v>
          </cell>
          <cell r="G243">
            <v>271</v>
          </cell>
          <cell r="H243">
            <v>4407</v>
          </cell>
          <cell r="I243" t="str">
            <v>図　子</v>
          </cell>
          <cell r="J243">
            <v>44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1618</v>
          </cell>
          <cell r="E244" t="str">
            <v>岩　田</v>
          </cell>
          <cell r="F244" t="str">
            <v>高桜井</v>
          </cell>
          <cell r="G244">
            <v>270</v>
          </cell>
          <cell r="H244">
            <v>3019</v>
          </cell>
          <cell r="I244" t="str">
            <v>氏　家</v>
          </cell>
          <cell r="J244">
            <v>30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1914</v>
          </cell>
          <cell r="E245" t="str">
            <v>西　尾</v>
          </cell>
          <cell r="F245" t="str">
            <v>英　明</v>
          </cell>
          <cell r="G245">
            <v>269</v>
          </cell>
          <cell r="H245">
            <v>1807</v>
          </cell>
          <cell r="I245" t="str">
            <v>木　村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2608</v>
          </cell>
          <cell r="E246" t="str">
            <v>平　田</v>
          </cell>
          <cell r="F246" t="str">
            <v>坂　出</v>
          </cell>
          <cell r="G246">
            <v>268</v>
          </cell>
          <cell r="H246">
            <v>4311</v>
          </cell>
          <cell r="I246" t="str">
            <v>入　江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207</v>
          </cell>
          <cell r="E247" t="str">
            <v>濱　田</v>
          </cell>
          <cell r="F247" t="str">
            <v>土　庄</v>
          </cell>
          <cell r="G247">
            <v>267</v>
          </cell>
          <cell r="H247">
            <v>1517</v>
          </cell>
          <cell r="I247" t="str">
            <v>國　方</v>
          </cell>
          <cell r="J247">
            <v>15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4606</v>
          </cell>
          <cell r="E248" t="str">
            <v>髙　嶋</v>
          </cell>
          <cell r="F248" t="str">
            <v>聾</v>
          </cell>
          <cell r="G248">
            <v>266</v>
          </cell>
          <cell r="H248">
            <v>4713</v>
          </cell>
          <cell r="I248" t="str">
            <v>鎌　田</v>
          </cell>
          <cell r="J248">
            <v>47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4511</v>
          </cell>
          <cell r="E249" t="str">
            <v>宮　武</v>
          </cell>
          <cell r="F249" t="str">
            <v>三豊工</v>
          </cell>
          <cell r="G249">
            <v>265</v>
          </cell>
          <cell r="H249">
            <v>2314</v>
          </cell>
          <cell r="I249" t="str">
            <v>中　山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3606</v>
          </cell>
          <cell r="E250" t="str">
            <v>久　保</v>
          </cell>
          <cell r="F250" t="str">
            <v>善　一</v>
          </cell>
          <cell r="G250">
            <v>264</v>
          </cell>
          <cell r="H250">
            <v>709</v>
          </cell>
          <cell r="I250" t="str">
            <v>藤　澤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1412</v>
          </cell>
          <cell r="E251" t="str">
            <v>松　澤</v>
          </cell>
          <cell r="F251" t="str">
            <v>高　松</v>
          </cell>
          <cell r="G251">
            <v>263</v>
          </cell>
          <cell r="H251">
            <v>4512</v>
          </cell>
          <cell r="I251" t="str">
            <v>　辻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2313</v>
          </cell>
          <cell r="E252" t="str">
            <v>三　井</v>
          </cell>
          <cell r="F252" t="str">
            <v>高松西</v>
          </cell>
          <cell r="G252">
            <v>262</v>
          </cell>
          <cell r="H252">
            <v>1913</v>
          </cell>
          <cell r="I252" t="str">
            <v>中　川</v>
          </cell>
          <cell r="J252">
            <v>19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1010</v>
          </cell>
          <cell r="E253" t="str">
            <v>山　田</v>
          </cell>
          <cell r="F253" t="str">
            <v>高松北</v>
          </cell>
          <cell r="G253">
            <v>261</v>
          </cell>
          <cell r="H253">
            <v>3410</v>
          </cell>
          <cell r="I253" t="str">
            <v>堀　家</v>
          </cell>
          <cell r="J253">
            <v>34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2908</v>
          </cell>
          <cell r="E254" t="str">
            <v>稲　村</v>
          </cell>
          <cell r="F254" t="str">
            <v>坂出工</v>
          </cell>
          <cell r="G254">
            <v>260</v>
          </cell>
          <cell r="H254">
            <v>4712</v>
          </cell>
          <cell r="I254" t="str">
            <v>　佃</v>
          </cell>
          <cell r="J254">
            <v>47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1111</v>
          </cell>
          <cell r="E255" t="str">
            <v>小　高</v>
          </cell>
          <cell r="F255" t="str">
            <v>高松東</v>
          </cell>
          <cell r="G255">
            <v>259</v>
          </cell>
          <cell r="H255">
            <v>1516</v>
          </cell>
          <cell r="I255" t="str">
            <v>中　桐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2009</v>
          </cell>
          <cell r="E256" t="str">
            <v>深　野</v>
          </cell>
          <cell r="F256" t="str">
            <v>高工芸</v>
          </cell>
          <cell r="G256">
            <v>258</v>
          </cell>
          <cell r="H256">
            <v>1413</v>
          </cell>
          <cell r="I256" t="str">
            <v>竹　内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3020</v>
          </cell>
          <cell r="E257" t="str">
            <v>玉　城</v>
          </cell>
          <cell r="F257" t="str">
            <v>丸　亀</v>
          </cell>
          <cell r="G257">
            <v>257</v>
          </cell>
          <cell r="H257">
            <v>1308</v>
          </cell>
          <cell r="I257" t="str">
            <v>森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1308</v>
          </cell>
          <cell r="E258" t="str">
            <v>森　田</v>
          </cell>
          <cell r="F258" t="str">
            <v>高松商</v>
          </cell>
          <cell r="G258">
            <v>256</v>
          </cell>
          <cell r="H258">
            <v>3020</v>
          </cell>
          <cell r="I258" t="str">
            <v>玉　城</v>
          </cell>
          <cell r="J258">
            <v>30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1413</v>
          </cell>
          <cell r="E259" t="str">
            <v>竹　内</v>
          </cell>
          <cell r="F259" t="str">
            <v>高　松</v>
          </cell>
          <cell r="G259">
            <v>255</v>
          </cell>
          <cell r="H259">
            <v>2009</v>
          </cell>
          <cell r="I259" t="str">
            <v>深　野</v>
          </cell>
          <cell r="J259">
            <v>20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1516</v>
          </cell>
          <cell r="E260" t="str">
            <v>中　桐</v>
          </cell>
          <cell r="F260" t="str">
            <v>高松一</v>
          </cell>
          <cell r="G260">
            <v>254</v>
          </cell>
          <cell r="H260">
            <v>1111</v>
          </cell>
          <cell r="I260" t="str">
            <v>小　高</v>
          </cell>
          <cell r="J260">
            <v>11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4712</v>
          </cell>
          <cell r="E261" t="str">
            <v>　佃</v>
          </cell>
          <cell r="F261" t="str">
            <v>高専高</v>
          </cell>
          <cell r="G261">
            <v>253</v>
          </cell>
          <cell r="H261">
            <v>2908</v>
          </cell>
          <cell r="I261" t="str">
            <v>稲　村</v>
          </cell>
          <cell r="J261">
            <v>29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3410</v>
          </cell>
          <cell r="E262" t="str">
            <v>堀　家</v>
          </cell>
          <cell r="F262" t="str">
            <v>多度津</v>
          </cell>
          <cell r="G262">
            <v>252</v>
          </cell>
          <cell r="H262">
            <v>1010</v>
          </cell>
          <cell r="I262" t="str">
            <v>山　田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1913</v>
          </cell>
          <cell r="E263" t="str">
            <v>中　川</v>
          </cell>
          <cell r="F263" t="str">
            <v>英　明</v>
          </cell>
          <cell r="G263">
            <v>251</v>
          </cell>
          <cell r="H263">
            <v>2313</v>
          </cell>
          <cell r="I263" t="str">
            <v>三　井</v>
          </cell>
          <cell r="J263">
            <v>23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4512</v>
          </cell>
          <cell r="E264" t="str">
            <v>　辻</v>
          </cell>
          <cell r="F264" t="str">
            <v>三豊工</v>
          </cell>
          <cell r="G264">
            <v>250</v>
          </cell>
          <cell r="H264">
            <v>1412</v>
          </cell>
          <cell r="I264" t="str">
            <v>松　澤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>○</v>
          </cell>
          <cell r="AA264" t="str">
            <v>×</v>
          </cell>
          <cell r="AB264" t="e">
            <v>#N/A</v>
          </cell>
          <cell r="AC264" t="e">
            <v>#N/A</v>
          </cell>
          <cell r="AD264" t="e">
            <v>#N/A</v>
          </cell>
          <cell r="AE264" t="e">
            <v>#N/A</v>
          </cell>
          <cell r="AF264" t="e">
            <v>#N/A</v>
          </cell>
          <cell r="AG264">
            <v>263</v>
          </cell>
          <cell r="AH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709</v>
          </cell>
          <cell r="E265" t="str">
            <v>藤　澤</v>
          </cell>
          <cell r="F265" t="str">
            <v>石　田</v>
          </cell>
          <cell r="G265">
            <v>249</v>
          </cell>
          <cell r="H265">
            <v>3606</v>
          </cell>
          <cell r="I265" t="str">
            <v>久　保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 t="e">
            <v>#N/A</v>
          </cell>
          <cell r="Q265" t="e">
            <v>#N/A</v>
          </cell>
          <cell r="R265" t="e">
            <v>#N/A</v>
          </cell>
          <cell r="S265" t="e">
            <v>#N/A</v>
          </cell>
          <cell r="T265" t="e">
            <v>#N/A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 t="str">
            <v>○</v>
          </cell>
          <cell r="AA265" t="str">
            <v>×</v>
          </cell>
          <cell r="AB265" t="e">
            <v>#N/A</v>
          </cell>
          <cell r="AC265" t="e">
            <v>#N/A</v>
          </cell>
          <cell r="AD265" t="e">
            <v>#N/A</v>
          </cell>
          <cell r="AE265" t="e">
            <v>#N/A</v>
          </cell>
          <cell r="AF265" t="e">
            <v>#N/A</v>
          </cell>
          <cell r="AG265">
            <v>264</v>
          </cell>
          <cell r="AH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2314</v>
          </cell>
          <cell r="E266" t="str">
            <v>中　山</v>
          </cell>
          <cell r="F266" t="str">
            <v>高松西</v>
          </cell>
          <cell r="G266">
            <v>248</v>
          </cell>
          <cell r="H266">
            <v>4511</v>
          </cell>
          <cell r="I266" t="str">
            <v>宮　武</v>
          </cell>
          <cell r="J266">
            <v>45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 t="e">
            <v>#N/A</v>
          </cell>
          <cell r="Q266" t="e">
            <v>#N/A</v>
          </cell>
          <cell r="R266" t="e">
            <v>#N/A</v>
          </cell>
          <cell r="S266" t="e">
            <v>#N/A</v>
          </cell>
          <cell r="T266" t="e">
            <v>#N/A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○</v>
          </cell>
          <cell r="AA266" t="str">
            <v>×</v>
          </cell>
          <cell r="AB266" t="e">
            <v>#N/A</v>
          </cell>
          <cell r="AC266" t="e">
            <v>#N/A</v>
          </cell>
          <cell r="AD266" t="e">
            <v>#N/A</v>
          </cell>
          <cell r="AE266" t="e">
            <v>#N/A</v>
          </cell>
          <cell r="AF266" t="e">
            <v>#N/A</v>
          </cell>
          <cell r="AG266">
            <v>265</v>
          </cell>
          <cell r="AH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4713</v>
          </cell>
          <cell r="E267" t="str">
            <v>鎌　田</v>
          </cell>
          <cell r="F267" t="str">
            <v>高専高</v>
          </cell>
          <cell r="G267">
            <v>247</v>
          </cell>
          <cell r="H267">
            <v>4606</v>
          </cell>
          <cell r="I267" t="str">
            <v>髙　嶋</v>
          </cell>
          <cell r="J267">
            <v>46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○</v>
          </cell>
          <cell r="AA267" t="str">
            <v>×</v>
          </cell>
          <cell r="AB267" t="e">
            <v>#N/A</v>
          </cell>
          <cell r="AC267" t="e">
            <v>#N/A</v>
          </cell>
          <cell r="AD267" t="e">
            <v>#N/A</v>
          </cell>
          <cell r="AE267" t="e">
            <v>#N/A</v>
          </cell>
          <cell r="AF267" t="e">
            <v>#N/A</v>
          </cell>
          <cell r="AG267">
            <v>266</v>
          </cell>
          <cell r="AH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1517</v>
          </cell>
          <cell r="E268" t="str">
            <v>國　方</v>
          </cell>
          <cell r="F268" t="str">
            <v>高松一</v>
          </cell>
          <cell r="G268">
            <v>246</v>
          </cell>
          <cell r="H268">
            <v>207</v>
          </cell>
          <cell r="I268" t="str">
            <v>濱　田</v>
          </cell>
          <cell r="J268">
            <v>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○</v>
          </cell>
          <cell r="AA268" t="str">
            <v>×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e">
            <v>#N/A</v>
          </cell>
          <cell r="AG268">
            <v>267</v>
          </cell>
          <cell r="AH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入　江</v>
          </cell>
          <cell r="F269" t="str">
            <v>観　一</v>
          </cell>
          <cell r="G269">
            <v>245</v>
          </cell>
          <cell r="H269">
            <v>2608</v>
          </cell>
          <cell r="I269" t="str">
            <v>平　田</v>
          </cell>
          <cell r="J269">
            <v>26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 t="e">
            <v>#N/A</v>
          </cell>
          <cell r="Q269" t="e">
            <v>#N/A</v>
          </cell>
          <cell r="R269" t="e">
            <v>#N/A</v>
          </cell>
          <cell r="S269" t="e">
            <v>#N/A</v>
          </cell>
          <cell r="T269" t="e">
            <v>#N/A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○</v>
          </cell>
          <cell r="AA269" t="str">
            <v>×</v>
          </cell>
          <cell r="AB269" t="e">
            <v>#N/A</v>
          </cell>
          <cell r="AC269" t="e">
            <v>#N/A</v>
          </cell>
          <cell r="AD269" t="e">
            <v>#N/A</v>
          </cell>
          <cell r="AE269" t="e">
            <v>#N/A</v>
          </cell>
          <cell r="AF269" t="e">
            <v>#N/A</v>
          </cell>
          <cell r="AG269">
            <v>268</v>
          </cell>
          <cell r="AH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1807</v>
          </cell>
          <cell r="E270" t="str">
            <v>木　村</v>
          </cell>
          <cell r="F270" t="str">
            <v>香中央</v>
          </cell>
          <cell r="G270">
            <v>244</v>
          </cell>
          <cell r="H270">
            <v>1914</v>
          </cell>
          <cell r="I270" t="str">
            <v>西　尾</v>
          </cell>
          <cell r="J270">
            <v>19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○</v>
          </cell>
          <cell r="AA270" t="str">
            <v>×</v>
          </cell>
          <cell r="AB270" t="e">
            <v>#N/A</v>
          </cell>
          <cell r="AC270" t="e">
            <v>#N/A</v>
          </cell>
          <cell r="AD270" t="e">
            <v>#N/A</v>
          </cell>
          <cell r="AE270" t="e">
            <v>#N/A</v>
          </cell>
          <cell r="AF270" t="e">
            <v>#N/A</v>
          </cell>
          <cell r="AG270">
            <v>269</v>
          </cell>
          <cell r="AH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3019</v>
          </cell>
          <cell r="E271" t="str">
            <v>氏　家</v>
          </cell>
          <cell r="F271" t="str">
            <v>丸　亀</v>
          </cell>
          <cell r="G271">
            <v>243</v>
          </cell>
          <cell r="H271">
            <v>1618</v>
          </cell>
          <cell r="I271" t="str">
            <v>岩　田</v>
          </cell>
          <cell r="J271">
            <v>16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○</v>
          </cell>
          <cell r="AA271" t="str">
            <v>×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>
            <v>270</v>
          </cell>
          <cell r="AH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4407</v>
          </cell>
          <cell r="E272" t="str">
            <v>図　子</v>
          </cell>
          <cell r="F272" t="str">
            <v>観中央</v>
          </cell>
          <cell r="G272">
            <v>242</v>
          </cell>
          <cell r="H272">
            <v>1110</v>
          </cell>
          <cell r="I272" t="str">
            <v>谷　風</v>
          </cell>
          <cell r="J272">
            <v>11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○</v>
          </cell>
          <cell r="AA272" t="str">
            <v>×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>
            <v>271</v>
          </cell>
          <cell r="AH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4006</v>
          </cell>
          <cell r="E273" t="str">
            <v>豊　嶋</v>
          </cell>
          <cell r="F273" t="str">
            <v>高　瀬</v>
          </cell>
          <cell r="G273">
            <v>241</v>
          </cell>
          <cell r="H273">
            <v>1617</v>
          </cell>
          <cell r="I273" t="str">
            <v>住　吉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○</v>
          </cell>
          <cell r="AA273" t="str">
            <v>×</v>
          </cell>
          <cell r="AB273" t="e">
            <v>#N/A</v>
          </cell>
          <cell r="AC273" t="e">
            <v>#N/A</v>
          </cell>
          <cell r="AD273" t="e">
            <v>#N/A</v>
          </cell>
          <cell r="AE273" t="e">
            <v>#N/A</v>
          </cell>
          <cell r="AF273" t="e">
            <v>#N/A</v>
          </cell>
          <cell r="AG273">
            <v>272</v>
          </cell>
          <cell r="AH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4711</v>
          </cell>
          <cell r="E274" t="str">
            <v>山　本</v>
          </cell>
          <cell r="F274" t="str">
            <v>高専高</v>
          </cell>
          <cell r="G274">
            <v>240</v>
          </cell>
          <cell r="H274">
            <v>3811</v>
          </cell>
          <cell r="I274" t="str">
            <v>　林</v>
          </cell>
          <cell r="J274">
            <v>38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 t="e">
            <v>#N/A</v>
          </cell>
          <cell r="Q274" t="e">
            <v>#N/A</v>
          </cell>
          <cell r="R274" t="e">
            <v>#N/A</v>
          </cell>
          <cell r="S274" t="e">
            <v>#N/A</v>
          </cell>
          <cell r="T274" t="e">
            <v>#N/A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○</v>
          </cell>
          <cell r="AA274" t="str">
            <v>×</v>
          </cell>
          <cell r="AB274" t="e">
            <v>#N/A</v>
          </cell>
          <cell r="AC274" t="e">
            <v>#N/A</v>
          </cell>
          <cell r="AD274" t="e">
            <v>#N/A</v>
          </cell>
          <cell r="AE274" t="e">
            <v>#N/A</v>
          </cell>
          <cell r="AF274" t="e">
            <v>#N/A</v>
          </cell>
          <cell r="AG274">
            <v>273</v>
          </cell>
          <cell r="AH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1514</v>
          </cell>
          <cell r="E275" t="str">
            <v>藤　沢</v>
          </cell>
          <cell r="F275" t="str">
            <v>高松一</v>
          </cell>
          <cell r="G275">
            <v>239</v>
          </cell>
          <cell r="H275">
            <v>4005</v>
          </cell>
          <cell r="I275" t="str">
            <v>前　田</v>
          </cell>
          <cell r="J275">
            <v>40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○</v>
          </cell>
          <cell r="AA275" t="str">
            <v>×</v>
          </cell>
          <cell r="AB275" t="e">
            <v>#N/A</v>
          </cell>
          <cell r="AC275" t="e">
            <v>#N/A</v>
          </cell>
          <cell r="AD275" t="e">
            <v>#N/A</v>
          </cell>
          <cell r="AE275" t="e">
            <v>#N/A</v>
          </cell>
          <cell r="AF275" t="e">
            <v>#N/A</v>
          </cell>
          <cell r="AG275">
            <v>274</v>
          </cell>
          <cell r="AH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1806</v>
          </cell>
          <cell r="E276" t="str">
            <v>廣　瀬</v>
          </cell>
          <cell r="F276" t="str">
            <v>香中央</v>
          </cell>
          <cell r="G276">
            <v>238</v>
          </cell>
          <cell r="H276">
            <v>2607</v>
          </cell>
          <cell r="I276" t="str">
            <v>山　地貴</v>
          </cell>
          <cell r="J276">
            <v>26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○</v>
          </cell>
          <cell r="AA276" t="str">
            <v>×</v>
          </cell>
          <cell r="AB276" t="e">
            <v>#N/A</v>
          </cell>
          <cell r="AC276" t="e">
            <v>#N/A</v>
          </cell>
          <cell r="AD276" t="e">
            <v>#N/A</v>
          </cell>
          <cell r="AE276" t="e">
            <v>#N/A</v>
          </cell>
          <cell r="AF276" t="e">
            <v>#N/A</v>
          </cell>
          <cell r="AG276">
            <v>275</v>
          </cell>
          <cell r="AH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4406</v>
          </cell>
          <cell r="E277" t="str">
            <v>細　川</v>
          </cell>
          <cell r="F277" t="str">
            <v>観中央</v>
          </cell>
          <cell r="G277">
            <v>237</v>
          </cell>
          <cell r="H277">
            <v>1616</v>
          </cell>
          <cell r="I277" t="str">
            <v>大　沢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○</v>
          </cell>
          <cell r="AA277" t="str">
            <v>×</v>
          </cell>
          <cell r="AB277" t="e">
            <v>#N/A</v>
          </cell>
          <cell r="AC277" t="e">
            <v>#N/A</v>
          </cell>
          <cell r="AD277" t="e">
            <v>#N/A</v>
          </cell>
          <cell r="AE277" t="e">
            <v>#N/A</v>
          </cell>
          <cell r="AF277" t="e">
            <v>#N/A</v>
          </cell>
          <cell r="AG277">
            <v>276</v>
          </cell>
          <cell r="AH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3017</v>
          </cell>
          <cell r="E278" t="str">
            <v>　嶋</v>
          </cell>
          <cell r="F278" t="str">
            <v>丸　亀</v>
          </cell>
          <cell r="G278">
            <v>236</v>
          </cell>
          <cell r="H278">
            <v>2008</v>
          </cell>
          <cell r="I278" t="str">
            <v>川　田</v>
          </cell>
          <cell r="J278">
            <v>20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○</v>
          </cell>
          <cell r="AA278" t="str">
            <v>×</v>
          </cell>
          <cell r="AB278" t="e">
            <v>#N/A</v>
          </cell>
          <cell r="AC278" t="e">
            <v>#N/A</v>
          </cell>
          <cell r="AD278" t="e">
            <v>#N/A</v>
          </cell>
          <cell r="AE278" t="e">
            <v>#N/A</v>
          </cell>
          <cell r="AF278" t="e">
            <v>#N/A</v>
          </cell>
          <cell r="AG278">
            <v>277</v>
          </cell>
          <cell r="AH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1009</v>
          </cell>
          <cell r="E279" t="str">
            <v>喜　岡</v>
          </cell>
          <cell r="F279" t="str">
            <v>高松北</v>
          </cell>
          <cell r="G279">
            <v>235</v>
          </cell>
          <cell r="H279">
            <v>1615</v>
          </cell>
          <cell r="I279" t="str">
            <v>白　峰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 t="str">
            <v>○</v>
          </cell>
          <cell r="AA279" t="str">
            <v>×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>
            <v>278</v>
          </cell>
          <cell r="AH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708</v>
          </cell>
          <cell r="E280" t="str">
            <v>木　村</v>
          </cell>
          <cell r="F280" t="str">
            <v>石　田</v>
          </cell>
          <cell r="G280">
            <v>234</v>
          </cell>
          <cell r="H280">
            <v>3409</v>
          </cell>
          <cell r="I280" t="str">
            <v>赤　谷悠</v>
          </cell>
          <cell r="J280">
            <v>34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○</v>
          </cell>
          <cell r="AA280" t="str">
            <v>×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>
            <v>279</v>
          </cell>
          <cell r="AH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1212</v>
          </cell>
          <cell r="E281" t="str">
            <v>大　澤</v>
          </cell>
          <cell r="F281" t="str">
            <v>高中央</v>
          </cell>
          <cell r="G281">
            <v>233</v>
          </cell>
          <cell r="H281">
            <v>904</v>
          </cell>
          <cell r="I281" t="str">
            <v>山　下</v>
          </cell>
          <cell r="J281">
            <v>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○</v>
          </cell>
          <cell r="AA281" t="str">
            <v>×</v>
          </cell>
          <cell r="AB281" t="e">
            <v>#N/A</v>
          </cell>
          <cell r="AC281" t="e">
            <v>#N/A</v>
          </cell>
          <cell r="AD281" t="e">
            <v>#N/A</v>
          </cell>
          <cell r="AE281" t="e">
            <v>#N/A</v>
          </cell>
          <cell r="AF281" t="e">
            <v>#N/A</v>
          </cell>
          <cell r="AG281">
            <v>280</v>
          </cell>
          <cell r="AH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1912</v>
          </cell>
          <cell r="E282" t="str">
            <v>古　川</v>
          </cell>
          <cell r="F282" t="str">
            <v>英　明</v>
          </cell>
          <cell r="G282">
            <v>232</v>
          </cell>
          <cell r="H282">
            <v>1411</v>
          </cell>
          <cell r="I282" t="str">
            <v>岡　内</v>
          </cell>
          <cell r="J282">
            <v>14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 t="str">
            <v>○</v>
          </cell>
          <cell r="AA282" t="str">
            <v>×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G282">
            <v>281</v>
          </cell>
          <cell r="AH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3605</v>
          </cell>
          <cell r="E283" t="str">
            <v>水　澤</v>
          </cell>
          <cell r="F283" t="str">
            <v>善　一</v>
          </cell>
          <cell r="G283">
            <v>231</v>
          </cell>
          <cell r="H283">
            <v>2405</v>
          </cell>
          <cell r="I283" t="str">
            <v>猪木原</v>
          </cell>
          <cell r="J283">
            <v>24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○</v>
          </cell>
          <cell r="AA283" t="str">
            <v>×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>
            <v>282</v>
          </cell>
          <cell r="AH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505</v>
          </cell>
          <cell r="E284" t="str">
            <v>中津川</v>
          </cell>
          <cell r="F284" t="str">
            <v>津　田</v>
          </cell>
          <cell r="G284">
            <v>230</v>
          </cell>
          <cell r="H284">
            <v>4510</v>
          </cell>
          <cell r="I284" t="str">
            <v>井　上</v>
          </cell>
          <cell r="J284">
            <v>45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○</v>
          </cell>
          <cell r="AA284" t="str">
            <v>×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G284">
            <v>283</v>
          </cell>
          <cell r="AH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1515</v>
          </cell>
          <cell r="E285" t="str">
            <v>篠　原</v>
          </cell>
          <cell r="F285" t="str">
            <v>高松一</v>
          </cell>
          <cell r="G285">
            <v>229</v>
          </cell>
          <cell r="H285">
            <v>2907</v>
          </cell>
          <cell r="I285" t="str">
            <v>　堺</v>
          </cell>
          <cell r="J285">
            <v>29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○</v>
          </cell>
          <cell r="AA285" t="str">
            <v>×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>
            <v>284</v>
          </cell>
          <cell r="AH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206</v>
          </cell>
          <cell r="E286" t="str">
            <v>濱　中</v>
          </cell>
          <cell r="F286" t="str">
            <v>土　庄</v>
          </cell>
          <cell r="G286">
            <v>228</v>
          </cell>
          <cell r="H286">
            <v>4310</v>
          </cell>
          <cell r="I286" t="str">
            <v>高　橋</v>
          </cell>
          <cell r="J286">
            <v>43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 t="str">
            <v>○</v>
          </cell>
          <cell r="AA286" t="str">
            <v>×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>
            <v>285</v>
          </cell>
          <cell r="AH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3904</v>
          </cell>
          <cell r="E287" t="str">
            <v>福　家</v>
          </cell>
          <cell r="F287" t="str">
            <v>琴　平</v>
          </cell>
          <cell r="G287">
            <v>227</v>
          </cell>
          <cell r="H287">
            <v>2312</v>
          </cell>
          <cell r="I287" t="str">
            <v>島　田</v>
          </cell>
          <cell r="J287">
            <v>23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 t="e">
            <v>#N/A</v>
          </cell>
          <cell r="Q287" t="e">
            <v>#N/A</v>
          </cell>
          <cell r="R287" t="e">
            <v>#N/A</v>
          </cell>
          <cell r="S287" t="e">
            <v>#N/A</v>
          </cell>
          <cell r="T287" t="e">
            <v>#N/A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○</v>
          </cell>
          <cell r="AA287" t="str">
            <v>×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e">
            <v>#N/A</v>
          </cell>
          <cell r="AG287">
            <v>286</v>
          </cell>
          <cell r="AH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404</v>
          </cell>
          <cell r="E288" t="str">
            <v>水無瀬</v>
          </cell>
          <cell r="F288" t="str">
            <v>三本松</v>
          </cell>
          <cell r="G288">
            <v>226</v>
          </cell>
          <cell r="H288">
            <v>3018</v>
          </cell>
          <cell r="I288" t="str">
            <v>　楠</v>
          </cell>
          <cell r="J288">
            <v>30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 t="e">
            <v>#N/A</v>
          </cell>
          <cell r="Q288" t="e">
            <v>#N/A</v>
          </cell>
          <cell r="R288" t="e">
            <v>#N/A</v>
          </cell>
          <cell r="S288" t="e">
            <v>#N/A</v>
          </cell>
          <cell r="T288" t="e">
            <v>#N/A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○</v>
          </cell>
          <cell r="AA288" t="str">
            <v>×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e">
            <v>#N/A</v>
          </cell>
          <cell r="AG288">
            <v>287</v>
          </cell>
          <cell r="AH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1109</v>
          </cell>
          <cell r="E289" t="str">
            <v>川　田</v>
          </cell>
          <cell r="F289" t="str">
            <v>高松東</v>
          </cell>
          <cell r="G289">
            <v>225</v>
          </cell>
          <cell r="H289">
            <v>4605</v>
          </cell>
          <cell r="I289" t="str">
            <v>川　田</v>
          </cell>
          <cell r="J289">
            <v>46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 t="e">
            <v>#N/A</v>
          </cell>
          <cell r="Q289" t="e">
            <v>#N/A</v>
          </cell>
          <cell r="R289" t="e">
            <v>#N/A</v>
          </cell>
          <cell r="S289" t="e">
            <v>#N/A</v>
          </cell>
          <cell r="T289" t="e">
            <v>#N/A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○</v>
          </cell>
          <cell r="AA289" t="str">
            <v>×</v>
          </cell>
          <cell r="AB289" t="e">
            <v>#N/A</v>
          </cell>
          <cell r="AC289" t="e">
            <v>#N/A</v>
          </cell>
          <cell r="AD289" t="e">
            <v>#N/A</v>
          </cell>
          <cell r="AE289" t="e">
            <v>#N/A</v>
          </cell>
          <cell r="AF289" t="e">
            <v>#N/A</v>
          </cell>
          <cell r="AG289">
            <v>288</v>
          </cell>
          <cell r="AH289" t="str">
            <v/>
          </cell>
        </row>
        <row r="290">
          <cell r="A290">
            <v>289</v>
          </cell>
          <cell r="B290">
            <v>4</v>
          </cell>
          <cell r="C290" t="str">
            <v>②</v>
          </cell>
          <cell r="D290">
            <v>1512</v>
          </cell>
          <cell r="E290" t="str">
            <v>亀　山大</v>
          </cell>
          <cell r="F290" t="str">
            <v>高松一</v>
          </cell>
          <cell r="G290">
            <v>224</v>
          </cell>
          <cell r="H290">
            <v>3408</v>
          </cell>
          <cell r="I290" t="str">
            <v>橋　田</v>
          </cell>
          <cell r="J290">
            <v>34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 t="e">
            <v>#N/A</v>
          </cell>
          <cell r="Q290" t="e">
            <v>#N/A</v>
          </cell>
          <cell r="R290" t="e">
            <v>#N/A</v>
          </cell>
          <cell r="S290" t="e">
            <v>#N/A</v>
          </cell>
          <cell r="T290" t="e">
            <v>#N/A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○</v>
          </cell>
          <cell r="AA290" t="str">
            <v>×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e">
            <v>#N/A</v>
          </cell>
          <cell r="AG290">
            <v>289</v>
          </cell>
          <cell r="AH290" t="str">
            <v/>
          </cell>
        </row>
        <row r="291">
          <cell r="A291">
            <v>290</v>
          </cell>
          <cell r="B291">
            <v>4</v>
          </cell>
          <cell r="C291" t="str">
            <v>②</v>
          </cell>
          <cell r="D291">
            <v>3404</v>
          </cell>
          <cell r="E291" t="str">
            <v>赤　谷勁</v>
          </cell>
          <cell r="F291" t="str">
            <v>多度津</v>
          </cell>
          <cell r="G291">
            <v>223</v>
          </cell>
          <cell r="H291">
            <v>1805</v>
          </cell>
          <cell r="I291" t="str">
            <v>　堺</v>
          </cell>
          <cell r="J291">
            <v>18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○</v>
          </cell>
          <cell r="AA291" t="str">
            <v>×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>
            <v>290</v>
          </cell>
          <cell r="AH291" t="str">
            <v/>
          </cell>
        </row>
        <row r="292">
          <cell r="A292">
            <v>291</v>
          </cell>
          <cell r="B292">
            <v>4</v>
          </cell>
          <cell r="C292" t="str">
            <v>②</v>
          </cell>
          <cell r="D292">
            <v>4405</v>
          </cell>
          <cell r="E292" t="str">
            <v>吉　永</v>
          </cell>
          <cell r="F292" t="str">
            <v>観中央</v>
          </cell>
          <cell r="G292">
            <v>222</v>
          </cell>
          <cell r="H292">
            <v>204</v>
          </cell>
          <cell r="I292" t="str">
            <v>森　川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○</v>
          </cell>
          <cell r="AA292" t="str">
            <v>×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e">
            <v>#N/A</v>
          </cell>
          <cell r="AG292">
            <v>291</v>
          </cell>
          <cell r="AH292" t="str">
            <v/>
          </cell>
        </row>
        <row r="293">
          <cell r="A293">
            <v>292</v>
          </cell>
          <cell r="B293">
            <v>4</v>
          </cell>
          <cell r="C293" t="str">
            <v>②</v>
          </cell>
          <cell r="D293">
            <v>1613</v>
          </cell>
          <cell r="E293" t="str">
            <v>江　口</v>
          </cell>
          <cell r="F293" t="str">
            <v>高桜井</v>
          </cell>
          <cell r="G293">
            <v>221</v>
          </cell>
          <cell r="H293">
            <v>2311</v>
          </cell>
          <cell r="I293" t="str">
            <v>大数賀</v>
          </cell>
          <cell r="J293">
            <v>23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 t="str">
            <v>○</v>
          </cell>
          <cell r="AA293" t="str">
            <v>×</v>
          </cell>
          <cell r="AB293" t="e">
            <v>#N/A</v>
          </cell>
          <cell r="AC293" t="e">
            <v>#N/A</v>
          </cell>
          <cell r="AD293" t="e">
            <v>#N/A</v>
          </cell>
          <cell r="AE293" t="e">
            <v>#N/A</v>
          </cell>
          <cell r="AF293" t="e">
            <v>#N/A</v>
          </cell>
          <cell r="AG293">
            <v>292</v>
          </cell>
          <cell r="AH293" t="str">
            <v/>
          </cell>
        </row>
        <row r="294">
          <cell r="A294">
            <v>293</v>
          </cell>
          <cell r="B294">
            <v>4</v>
          </cell>
          <cell r="D294">
            <v>4304</v>
          </cell>
          <cell r="E294" t="str">
            <v>小　野</v>
          </cell>
          <cell r="F294" t="str">
            <v>観　一</v>
          </cell>
          <cell r="G294">
            <v>220</v>
          </cell>
          <cell r="H294">
            <v>1106</v>
          </cell>
          <cell r="I294" t="str">
            <v>藤　川</v>
          </cell>
          <cell r="J294">
            <v>11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○</v>
          </cell>
          <cell r="AA294" t="str">
            <v>×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G294">
            <v>293</v>
          </cell>
          <cell r="AH294" t="str">
            <v/>
          </cell>
        </row>
        <row r="295">
          <cell r="A295">
            <v>294</v>
          </cell>
          <cell r="B295">
            <v>4</v>
          </cell>
          <cell r="C295" t="str">
            <v>②</v>
          </cell>
          <cell r="D295">
            <v>1513</v>
          </cell>
          <cell r="E295" t="str">
            <v>中　村駿</v>
          </cell>
          <cell r="F295" t="str">
            <v>高松一</v>
          </cell>
          <cell r="G295">
            <v>219</v>
          </cell>
          <cell r="H295">
            <v>1007</v>
          </cell>
          <cell r="I295" t="str">
            <v>増　田</v>
          </cell>
          <cell r="J295">
            <v>10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○</v>
          </cell>
          <cell r="AA295" t="str">
            <v>×</v>
          </cell>
          <cell r="AB295" t="e">
            <v>#N/A</v>
          </cell>
          <cell r="AC295" t="e">
            <v>#N/A</v>
          </cell>
          <cell r="AD295" t="e">
            <v>#N/A</v>
          </cell>
          <cell r="AE295" t="e">
            <v>#N/A</v>
          </cell>
          <cell r="AF295" t="e">
            <v>#N/A</v>
          </cell>
          <cell r="AG295">
            <v>294</v>
          </cell>
          <cell r="AH295" t="str">
            <v/>
          </cell>
        </row>
        <row r="296">
          <cell r="A296">
            <v>295</v>
          </cell>
          <cell r="B296">
            <v>4</v>
          </cell>
          <cell r="C296" t="str">
            <v>②</v>
          </cell>
          <cell r="D296">
            <v>4307</v>
          </cell>
          <cell r="E296" t="str">
            <v>中　野</v>
          </cell>
          <cell r="F296" t="str">
            <v>観　一</v>
          </cell>
          <cell r="G296">
            <v>218</v>
          </cell>
          <cell r="H296">
            <v>1612</v>
          </cell>
          <cell r="I296" t="str">
            <v>中　村成</v>
          </cell>
          <cell r="J296">
            <v>16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○</v>
          </cell>
          <cell r="AA296" t="str">
            <v>×</v>
          </cell>
          <cell r="AB296" t="e">
            <v>#N/A</v>
          </cell>
          <cell r="AC296" t="e">
            <v>#N/A</v>
          </cell>
          <cell r="AD296" t="e">
            <v>#N/A</v>
          </cell>
          <cell r="AE296" t="e">
            <v>#N/A</v>
          </cell>
          <cell r="AF296" t="e">
            <v>#N/A</v>
          </cell>
          <cell r="AG296">
            <v>295</v>
          </cell>
          <cell r="AH296" t="str">
            <v/>
          </cell>
        </row>
        <row r="297">
          <cell r="A297">
            <v>296</v>
          </cell>
          <cell r="B297">
            <v>4</v>
          </cell>
          <cell r="C297" t="str">
            <v>②</v>
          </cell>
          <cell r="D297">
            <v>2403</v>
          </cell>
          <cell r="E297" t="str">
            <v>藤　田</v>
          </cell>
          <cell r="F297" t="str">
            <v>農　経</v>
          </cell>
          <cell r="G297">
            <v>217</v>
          </cell>
          <cell r="H297">
            <v>1008</v>
          </cell>
          <cell r="I297" t="str">
            <v>岡　崎</v>
          </cell>
          <cell r="J297">
            <v>10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○</v>
          </cell>
          <cell r="AA297" t="str">
            <v>×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G297">
            <v>296</v>
          </cell>
          <cell r="AH297" t="str">
            <v/>
          </cell>
        </row>
        <row r="298">
          <cell r="A298">
            <v>297</v>
          </cell>
          <cell r="B298">
            <v>4</v>
          </cell>
          <cell r="C298" t="str">
            <v>②</v>
          </cell>
          <cell r="D298">
            <v>4709</v>
          </cell>
          <cell r="E298" t="str">
            <v>松　浦</v>
          </cell>
          <cell r="F298" t="str">
            <v>高専高</v>
          </cell>
          <cell r="G298">
            <v>216</v>
          </cell>
          <cell r="H298">
            <v>1407</v>
          </cell>
          <cell r="I298" t="str">
            <v>岡　林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○</v>
          </cell>
          <cell r="AA298" t="str">
            <v>×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>
            <v>297</v>
          </cell>
          <cell r="AH298" t="str">
            <v/>
          </cell>
        </row>
        <row r="299">
          <cell r="A299">
            <v>298</v>
          </cell>
          <cell r="B299">
            <v>4</v>
          </cell>
          <cell r="C299" t="str">
            <v>②</v>
          </cell>
          <cell r="D299">
            <v>1510</v>
          </cell>
          <cell r="E299" t="str">
            <v>亀　山周</v>
          </cell>
          <cell r="F299" t="str">
            <v>高松一</v>
          </cell>
          <cell r="G299">
            <v>215</v>
          </cell>
          <cell r="H299">
            <v>4506</v>
          </cell>
          <cell r="I299" t="str">
            <v>小　出</v>
          </cell>
          <cell r="J299">
            <v>45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>○</v>
          </cell>
          <cell r="AA299" t="str">
            <v>×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>
            <v>298</v>
          </cell>
          <cell r="AH299" t="str">
            <v/>
          </cell>
        </row>
        <row r="300">
          <cell r="A300">
            <v>299</v>
          </cell>
          <cell r="B300">
            <v>4</v>
          </cell>
          <cell r="C300" t="str">
            <v>②</v>
          </cell>
          <cell r="D300">
            <v>3016</v>
          </cell>
          <cell r="E300" t="str">
            <v>島　田</v>
          </cell>
          <cell r="F300" t="str">
            <v>丸　亀</v>
          </cell>
          <cell r="G300">
            <v>214</v>
          </cell>
          <cell r="H300">
            <v>2304</v>
          </cell>
          <cell r="I300" t="str">
            <v>櫻　庭</v>
          </cell>
          <cell r="J300">
            <v>23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○</v>
          </cell>
          <cell r="AA300" t="str">
            <v>×</v>
          </cell>
          <cell r="AB300" t="e">
            <v>#N/A</v>
          </cell>
          <cell r="AC300" t="e">
            <v>#N/A</v>
          </cell>
          <cell r="AD300" t="e">
            <v>#N/A</v>
          </cell>
          <cell r="AE300" t="e">
            <v>#N/A</v>
          </cell>
          <cell r="AF300" t="e">
            <v>#N/A</v>
          </cell>
          <cell r="AG300">
            <v>299</v>
          </cell>
          <cell r="AH300" t="str">
            <v/>
          </cell>
        </row>
        <row r="301">
          <cell r="A301">
            <v>300</v>
          </cell>
          <cell r="B301">
            <v>4</v>
          </cell>
          <cell r="D301">
            <v>1108</v>
          </cell>
          <cell r="E301" t="str">
            <v>間　瀬</v>
          </cell>
          <cell r="F301" t="str">
            <v>高松東</v>
          </cell>
          <cell r="G301">
            <v>213</v>
          </cell>
          <cell r="H301">
            <v>1611</v>
          </cell>
          <cell r="I301" t="str">
            <v>小　西</v>
          </cell>
          <cell r="J301">
            <v>16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○</v>
          </cell>
          <cell r="AA301" t="str">
            <v>×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>
            <v>300</v>
          </cell>
          <cell r="AH301" t="str">
            <v/>
          </cell>
        </row>
        <row r="302">
          <cell r="A302">
            <v>301</v>
          </cell>
          <cell r="B302">
            <v>4</v>
          </cell>
          <cell r="C302" t="str">
            <v>②</v>
          </cell>
          <cell r="D302">
            <v>403</v>
          </cell>
          <cell r="E302" t="str">
            <v>古　川</v>
          </cell>
          <cell r="F302" t="str">
            <v>三本松</v>
          </cell>
          <cell r="G302">
            <v>212</v>
          </cell>
          <cell r="H302">
            <v>1410</v>
          </cell>
          <cell r="I302" t="str">
            <v>髙　尾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 t="str">
            <v>○</v>
          </cell>
          <cell r="AA302" t="str">
            <v>×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>
            <v>301</v>
          </cell>
          <cell r="AH302" t="str">
            <v/>
          </cell>
        </row>
        <row r="303">
          <cell r="A303">
            <v>302</v>
          </cell>
          <cell r="B303">
            <v>4</v>
          </cell>
          <cell r="D303">
            <v>504</v>
          </cell>
          <cell r="E303" t="str">
            <v>横　澤</v>
          </cell>
          <cell r="F303" t="str">
            <v>津　田</v>
          </cell>
          <cell r="G303">
            <v>211</v>
          </cell>
          <cell r="H303">
            <v>1105</v>
          </cell>
          <cell r="I303" t="str">
            <v>野　﨑</v>
          </cell>
          <cell r="J303">
            <v>11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 t="e">
            <v>#N/A</v>
          </cell>
          <cell r="Q303" t="e">
            <v>#N/A</v>
          </cell>
          <cell r="R303" t="e">
            <v>#N/A</v>
          </cell>
          <cell r="S303" t="e">
            <v>#N/A</v>
          </cell>
          <cell r="T303" t="e">
            <v>#N/A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 t="str">
            <v>○</v>
          </cell>
          <cell r="AA303" t="str">
            <v>×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e">
            <v>#N/A</v>
          </cell>
          <cell r="AG303">
            <v>302</v>
          </cell>
          <cell r="AH303" t="str">
            <v/>
          </cell>
        </row>
        <row r="304">
          <cell r="A304">
            <v>303</v>
          </cell>
          <cell r="B304">
            <v>4</v>
          </cell>
          <cell r="C304" t="str">
            <v>②</v>
          </cell>
          <cell r="D304">
            <v>3014</v>
          </cell>
          <cell r="E304" t="str">
            <v>大　谷</v>
          </cell>
          <cell r="F304" t="str">
            <v>丸　亀</v>
          </cell>
          <cell r="G304">
            <v>210</v>
          </cell>
          <cell r="H304">
            <v>1911</v>
          </cell>
          <cell r="I304" t="str">
            <v>寺　坂</v>
          </cell>
          <cell r="J304">
            <v>19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 t="str">
            <v>○</v>
          </cell>
          <cell r="AA304" t="str">
            <v>×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>
            <v>303</v>
          </cell>
          <cell r="AH304" t="str">
            <v/>
          </cell>
        </row>
        <row r="305">
          <cell r="A305">
            <v>304</v>
          </cell>
          <cell r="B305">
            <v>4</v>
          </cell>
          <cell r="C305" t="str">
            <v>②</v>
          </cell>
          <cell r="D305">
            <v>3903</v>
          </cell>
          <cell r="E305" t="str">
            <v>　中</v>
          </cell>
          <cell r="F305" t="str">
            <v>琴　平</v>
          </cell>
          <cell r="G305">
            <v>209</v>
          </cell>
          <cell r="H305">
            <v>1409</v>
          </cell>
          <cell r="I305" t="str">
            <v>四之宮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○</v>
          </cell>
          <cell r="AA305" t="str">
            <v>×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>
            <v>304</v>
          </cell>
          <cell r="AH305" t="str">
            <v/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91AB-A3D8-4EC9-80A5-428563B605D0}">
  <sheetPr codeName="Sheet1"/>
  <dimension ref="A1:P93"/>
  <sheetViews>
    <sheetView workbookViewId="0">
      <selection activeCell="H16" sqref="H16:P29"/>
    </sheetView>
  </sheetViews>
  <sheetFormatPr defaultColWidth="9" defaultRowHeight="13.2" x14ac:dyDescent="0.2"/>
  <cols>
    <col min="1" max="1" width="15.6640625" style="2" bestFit="1" customWidth="1"/>
    <col min="2" max="2" width="5.88671875" style="2" bestFit="1" customWidth="1"/>
    <col min="3" max="3" width="5.44140625" style="2" bestFit="1" customWidth="1"/>
    <col min="4" max="4" width="5.88671875" style="2" bestFit="1" customWidth="1"/>
    <col min="5" max="7" width="9" style="2"/>
    <col min="8" max="16" width="3" style="2" customWidth="1"/>
    <col min="17" max="16384" width="9" style="2"/>
  </cols>
  <sheetData>
    <row r="1" spans="1:16" x14ac:dyDescent="0.2">
      <c r="A1" s="9" t="s">
        <v>0</v>
      </c>
      <c r="B1" s="18" t="e">
        <f>#REF!</f>
        <v>#REF!</v>
      </c>
      <c r="H1" s="78"/>
      <c r="I1" s="78"/>
      <c r="J1" s="81"/>
      <c r="K1" s="78"/>
      <c r="L1" s="78"/>
      <c r="M1" s="78"/>
      <c r="N1" s="81"/>
      <c r="O1" s="78"/>
      <c r="P1" s="78"/>
    </row>
    <row r="2" spans="1:16" x14ac:dyDescent="0.2">
      <c r="A2" s="9" t="s">
        <v>45</v>
      </c>
      <c r="B2" s="7" t="e">
        <f>COUNTIF(#REF!,"&lt;&gt;0")</f>
        <v>#REF!</v>
      </c>
      <c r="H2" s="78"/>
      <c r="I2" s="78"/>
      <c r="J2" s="300"/>
      <c r="K2" s="301"/>
      <c r="L2" s="78"/>
      <c r="M2" s="303"/>
      <c r="N2" s="304"/>
      <c r="O2" s="78"/>
      <c r="P2" s="78"/>
    </row>
    <row r="3" spans="1:16" x14ac:dyDescent="0.2">
      <c r="B3" s="5"/>
      <c r="H3" s="78"/>
      <c r="I3" s="78"/>
      <c r="J3" s="302"/>
      <c r="K3" s="301"/>
      <c r="L3" s="80"/>
      <c r="M3" s="301"/>
      <c r="N3" s="304"/>
      <c r="O3" s="78"/>
      <c r="P3" s="78"/>
    </row>
    <row r="4" spans="1:16" x14ac:dyDescent="0.2">
      <c r="A4" s="15" t="s">
        <v>2</v>
      </c>
      <c r="B4" s="10" t="e">
        <f>INT(LOG(B1-1)/LOG(2))</f>
        <v>#REF!</v>
      </c>
      <c r="C4" s="17" t="s">
        <v>1</v>
      </c>
      <c r="H4" s="78"/>
      <c r="I4" s="78"/>
      <c r="J4" s="300"/>
      <c r="K4" s="301"/>
      <c r="L4" s="78"/>
      <c r="M4" s="303"/>
      <c r="N4" s="304"/>
      <c r="O4" s="78"/>
      <c r="P4" s="78"/>
    </row>
    <row r="5" spans="1:16" x14ac:dyDescent="0.2">
      <c r="A5" s="9" t="s">
        <v>3</v>
      </c>
      <c r="B5" s="16" t="e">
        <f>2^INT(LOG(B1)/LOG(2))</f>
        <v>#REF!</v>
      </c>
      <c r="H5" s="298" t="str">
        <f>IF(J2="","",IF(J2&gt;M2,1,0)+IF(J4&gt;M4,1,0)+IF(J6&gt;M6,1,0)+IF(J8&gt;M8,1,0)+IF(J10&gt;M10,1,0))</f>
        <v/>
      </c>
      <c r="I5" s="299"/>
      <c r="J5" s="302"/>
      <c r="K5" s="301"/>
      <c r="L5" s="80"/>
      <c r="M5" s="301"/>
      <c r="N5" s="304"/>
      <c r="O5" s="297" t="str">
        <f>IF(J2="","",IF(J2&lt;M2,1,0)+IF(J4&lt;M4,1,0)+IF(J6&lt;M6,1,0)+IF(J8&lt;M8,1,0)+IF(J10&lt;M10,1,0))</f>
        <v/>
      </c>
      <c r="P5" s="298"/>
    </row>
    <row r="6" spans="1:16" ht="13.5" customHeight="1" x14ac:dyDescent="0.2">
      <c r="A6" s="9" t="s">
        <v>8</v>
      </c>
      <c r="B6" s="8" t="e">
        <f>B1-B5</f>
        <v>#REF!</v>
      </c>
      <c r="H6" s="298"/>
      <c r="I6" s="299"/>
      <c r="J6" s="300"/>
      <c r="K6" s="301"/>
      <c r="L6" s="78"/>
      <c r="M6" s="303"/>
      <c r="N6" s="304"/>
      <c r="O6" s="297"/>
      <c r="P6" s="298"/>
    </row>
    <row r="7" spans="1:16" ht="13.5" customHeight="1" x14ac:dyDescent="0.2">
      <c r="A7" s="9" t="s">
        <v>9</v>
      </c>
      <c r="B7" s="8" t="e">
        <f>B5-B6</f>
        <v>#REF!</v>
      </c>
      <c r="H7" s="298"/>
      <c r="I7" s="299"/>
      <c r="J7" s="302"/>
      <c r="K7" s="301"/>
      <c r="L7" s="80"/>
      <c r="M7" s="301"/>
      <c r="N7" s="304"/>
      <c r="O7" s="297"/>
      <c r="P7" s="298"/>
    </row>
    <row r="8" spans="1:16" x14ac:dyDescent="0.2">
      <c r="B8" s="6"/>
      <c r="H8" s="298"/>
      <c r="I8" s="299"/>
      <c r="J8" s="300"/>
      <c r="K8" s="301"/>
      <c r="L8" s="78"/>
      <c r="M8" s="303"/>
      <c r="N8" s="304"/>
      <c r="O8" s="297"/>
      <c r="P8" s="298"/>
    </row>
    <row r="9" spans="1:16" x14ac:dyDescent="0.2">
      <c r="A9" s="9" t="s">
        <v>4</v>
      </c>
      <c r="B9" s="10" t="e">
        <f>IF(B6&lt;&gt;0,1,0)</f>
        <v>#REF!</v>
      </c>
      <c r="C9" s="11" t="s">
        <v>5</v>
      </c>
      <c r="D9" s="12" t="e">
        <f>IF(B6=0,0,MIN(B6:B7))</f>
        <v>#REF!</v>
      </c>
      <c r="H9" s="78"/>
      <c r="I9" s="78"/>
      <c r="J9" s="302"/>
      <c r="K9" s="301"/>
      <c r="L9" s="80"/>
      <c r="M9" s="301"/>
      <c r="N9" s="304"/>
      <c r="O9" s="78"/>
      <c r="P9" s="78"/>
    </row>
    <row r="10" spans="1:16" x14ac:dyDescent="0.2">
      <c r="A10" s="9" t="s">
        <v>10</v>
      </c>
      <c r="B10" s="13" t="e">
        <f>IF(OR(B6&gt;=B7,B6=0),0,D9+1)</f>
        <v>#REF!</v>
      </c>
      <c r="C10" s="14" t="s">
        <v>7</v>
      </c>
      <c r="D10" s="12" t="e">
        <f>IF(OR(B6&gt;=B7,B6=0),0,B5-B6)</f>
        <v>#REF!</v>
      </c>
      <c r="H10" s="78"/>
      <c r="I10" s="78"/>
      <c r="J10" s="300"/>
      <c r="K10" s="301"/>
      <c r="L10" s="78"/>
      <c r="M10" s="303"/>
      <c r="N10" s="304"/>
      <c r="O10" s="78"/>
      <c r="P10" s="78"/>
    </row>
    <row r="11" spans="1:16" ht="13.5" customHeight="1" x14ac:dyDescent="0.2">
      <c r="A11" s="9" t="s">
        <v>6</v>
      </c>
      <c r="B11" s="13" t="e">
        <f>IF(B6=0,1,SMALL(D9:D10,2)+1)</f>
        <v>#REF!</v>
      </c>
      <c r="C11" s="14" t="s">
        <v>7</v>
      </c>
      <c r="D11" s="12" t="e">
        <f>B1</f>
        <v>#REF!</v>
      </c>
      <c r="H11" s="78"/>
      <c r="I11" s="78"/>
      <c r="J11" s="302"/>
      <c r="K11" s="301"/>
      <c r="L11" s="80"/>
      <c r="M11" s="301"/>
      <c r="N11" s="304"/>
      <c r="O11" s="78"/>
      <c r="P11" s="78"/>
    </row>
    <row r="12" spans="1:16" x14ac:dyDescent="0.2">
      <c r="H12" s="78"/>
      <c r="I12" s="78"/>
      <c r="J12" s="80"/>
      <c r="K12" s="78"/>
      <c r="L12" s="78"/>
      <c r="M12" s="78"/>
      <c r="N12" s="80"/>
      <c r="O12" s="78"/>
      <c r="P12" s="78"/>
    </row>
    <row r="13" spans="1:16" ht="13.5" customHeight="1" x14ac:dyDescent="0.2">
      <c r="A13" s="102"/>
      <c r="B13" s="102"/>
      <c r="C13" s="72"/>
      <c r="D13" s="102"/>
      <c r="I13" s="84"/>
      <c r="J13" s="84"/>
      <c r="K13" s="84"/>
      <c r="L13" s="84"/>
      <c r="M13" s="84"/>
      <c r="N13" s="84"/>
      <c r="O13" s="84"/>
    </row>
    <row r="14" spans="1:16" ht="13.5" customHeight="1" x14ac:dyDescent="0.2">
      <c r="A14" s="102"/>
      <c r="B14" s="102"/>
      <c r="C14" s="72"/>
      <c r="D14" s="102"/>
      <c r="I14" s="84"/>
      <c r="J14" s="84"/>
      <c r="K14" s="84"/>
      <c r="L14" s="84"/>
      <c r="M14" s="84"/>
      <c r="N14" s="84"/>
      <c r="O14" s="84"/>
    </row>
    <row r="15" spans="1:16" x14ac:dyDescent="0.2">
      <c r="A15" s="102"/>
      <c r="B15" s="102"/>
      <c r="C15" s="72"/>
      <c r="D15" s="102"/>
    </row>
    <row r="16" spans="1:16" x14ac:dyDescent="0.2">
      <c r="A16" s="72"/>
      <c r="B16" s="102"/>
      <c r="C16" s="72"/>
      <c r="D16" s="102"/>
      <c r="H16" s="78"/>
      <c r="I16" s="78"/>
      <c r="J16" s="81"/>
      <c r="K16" s="78"/>
      <c r="L16" s="78"/>
      <c r="M16" s="78"/>
      <c r="N16" s="81"/>
      <c r="O16" s="78"/>
      <c r="P16" s="78"/>
    </row>
    <row r="17" spans="1:16" x14ac:dyDescent="0.2">
      <c r="A17" s="102"/>
      <c r="B17" s="102"/>
      <c r="C17" s="72"/>
      <c r="D17" s="102"/>
      <c r="H17" s="306"/>
      <c r="I17" s="307"/>
      <c r="J17" s="300"/>
      <c r="K17" s="301"/>
      <c r="L17" s="78"/>
      <c r="M17" s="303"/>
      <c r="N17" s="304"/>
      <c r="O17" s="308"/>
      <c r="P17" s="306"/>
    </row>
    <row r="18" spans="1:16" x14ac:dyDescent="0.2">
      <c r="A18" s="102"/>
      <c r="B18" s="102"/>
      <c r="C18" s="72"/>
      <c r="D18" s="102"/>
      <c r="H18" s="306"/>
      <c r="I18" s="307"/>
      <c r="J18" s="302"/>
      <c r="K18" s="301"/>
      <c r="L18" s="80"/>
      <c r="M18" s="301"/>
      <c r="N18" s="304"/>
      <c r="O18" s="308"/>
      <c r="P18" s="306"/>
    </row>
    <row r="19" spans="1:16" x14ac:dyDescent="0.2">
      <c r="A19" s="102"/>
      <c r="B19" s="102"/>
      <c r="C19" s="72"/>
      <c r="D19" s="102"/>
      <c r="H19" s="306"/>
      <c r="I19" s="307"/>
      <c r="J19" s="300"/>
      <c r="K19" s="301"/>
      <c r="L19" s="78"/>
      <c r="M19" s="303"/>
      <c r="N19" s="304"/>
      <c r="O19" s="308"/>
      <c r="P19" s="306"/>
    </row>
    <row r="20" spans="1:16" ht="13.5" customHeight="1" x14ac:dyDescent="0.2">
      <c r="H20" s="306"/>
      <c r="I20" s="307"/>
      <c r="J20" s="302"/>
      <c r="K20" s="301"/>
      <c r="L20" s="80"/>
      <c r="M20" s="301"/>
      <c r="N20" s="304"/>
      <c r="O20" s="308"/>
      <c r="P20" s="306"/>
    </row>
    <row r="21" spans="1:16" x14ac:dyDescent="0.2">
      <c r="H21" s="306"/>
      <c r="I21" s="307"/>
      <c r="J21" s="300"/>
      <c r="K21" s="301"/>
      <c r="L21" s="78"/>
      <c r="M21" s="303"/>
      <c r="N21" s="304"/>
      <c r="O21" s="308"/>
      <c r="P21" s="306"/>
    </row>
    <row r="22" spans="1:16" ht="13.5" customHeight="1" x14ac:dyDescent="0.2">
      <c r="H22" s="306"/>
      <c r="I22" s="307"/>
      <c r="J22" s="302"/>
      <c r="K22" s="301"/>
      <c r="L22" s="80"/>
      <c r="M22" s="301"/>
      <c r="N22" s="304"/>
      <c r="O22" s="308"/>
      <c r="P22" s="306"/>
    </row>
    <row r="23" spans="1:16" x14ac:dyDescent="0.2">
      <c r="H23" s="298" t="str">
        <f>IF(J17="","",IF(J17&gt;M17,1,0)+IF(J19&gt;M19,1,0)+IF(J21&gt;M21,1,0)+IF(J23&gt;M23,1,0)+IF(J25&gt;M25,1,0))</f>
        <v/>
      </c>
      <c r="I23" s="299"/>
      <c r="J23" s="300"/>
      <c r="K23" s="301"/>
      <c r="L23" s="78"/>
      <c r="M23" s="303"/>
      <c r="N23" s="304"/>
      <c r="O23" s="297" t="str">
        <f>IF(J17="","",IF(J17&lt;M17,1,0)+IF(J19&lt;M19,1,0)+IF(J21&lt;M21,1,0)+IF(J23&lt;M23,1,0)+IF(J25&lt;M25,1,0))</f>
        <v/>
      </c>
      <c r="P23" s="309"/>
    </row>
    <row r="24" spans="1:16" ht="13.5" customHeight="1" x14ac:dyDescent="0.2">
      <c r="B24" s="3"/>
      <c r="H24" s="309"/>
      <c r="I24" s="299"/>
      <c r="J24" s="302"/>
      <c r="K24" s="301"/>
      <c r="L24" s="80"/>
      <c r="M24" s="301"/>
      <c r="N24" s="304"/>
      <c r="O24" s="297"/>
      <c r="P24" s="309"/>
    </row>
    <row r="25" spans="1:16" x14ac:dyDescent="0.2">
      <c r="B25" s="4"/>
      <c r="H25" s="78"/>
      <c r="I25" s="78"/>
      <c r="J25" s="300"/>
      <c r="K25" s="301"/>
      <c r="L25" s="78"/>
      <c r="M25" s="303"/>
      <c r="N25" s="304"/>
      <c r="O25" s="78"/>
      <c r="P25" s="78"/>
    </row>
    <row r="26" spans="1:16" ht="13.5" customHeight="1" x14ac:dyDescent="0.2">
      <c r="B26" s="3"/>
      <c r="H26" s="78"/>
      <c r="I26" s="78"/>
      <c r="J26" s="302"/>
      <c r="K26" s="301"/>
      <c r="L26" s="80"/>
      <c r="M26" s="301"/>
      <c r="N26" s="304"/>
      <c r="O26" s="78"/>
      <c r="P26" s="78"/>
    </row>
    <row r="27" spans="1:16" x14ac:dyDescent="0.2">
      <c r="B27" s="4"/>
      <c r="H27" s="78"/>
      <c r="I27" s="78"/>
      <c r="J27" s="80"/>
      <c r="K27" s="78"/>
      <c r="L27" s="78"/>
      <c r="M27" s="78"/>
      <c r="N27" s="80"/>
      <c r="O27" s="78"/>
      <c r="P27" s="78"/>
    </row>
    <row r="28" spans="1:16" ht="13.5" customHeight="1" x14ac:dyDescent="0.2">
      <c r="B28" s="3"/>
      <c r="I28" s="305"/>
      <c r="J28" s="305"/>
      <c r="K28" s="305"/>
      <c r="L28" s="305"/>
      <c r="M28" s="305"/>
      <c r="N28" s="305"/>
      <c r="O28" s="305"/>
    </row>
    <row r="29" spans="1:16" x14ac:dyDescent="0.2">
      <c r="B29" s="4"/>
      <c r="I29" s="305"/>
      <c r="J29" s="305"/>
      <c r="K29" s="305"/>
      <c r="L29" s="305"/>
      <c r="M29" s="305"/>
      <c r="N29" s="305"/>
      <c r="O29" s="305"/>
    </row>
    <row r="30" spans="1:16" ht="13.5" customHeight="1" x14ac:dyDescent="0.2">
      <c r="B30" s="3"/>
    </row>
    <row r="31" spans="1:16" x14ac:dyDescent="0.2">
      <c r="B31" s="4"/>
      <c r="H31" s="78"/>
      <c r="I31" s="78"/>
      <c r="J31" s="81"/>
      <c r="K31" s="78"/>
      <c r="L31" s="78"/>
      <c r="M31" s="78"/>
      <c r="N31" s="81"/>
      <c r="O31" s="78"/>
      <c r="P31" s="78"/>
    </row>
    <row r="32" spans="1:16" ht="13.5" customHeight="1" x14ac:dyDescent="0.2">
      <c r="B32" s="3"/>
      <c r="H32" s="306"/>
      <c r="I32" s="307"/>
      <c r="J32" s="300"/>
      <c r="K32" s="301"/>
      <c r="L32" s="78"/>
      <c r="M32" s="303"/>
      <c r="N32" s="304"/>
      <c r="O32" s="308"/>
      <c r="P32" s="306"/>
    </row>
    <row r="33" spans="2:16" x14ac:dyDescent="0.2">
      <c r="B33" s="4"/>
      <c r="H33" s="306"/>
      <c r="I33" s="307"/>
      <c r="J33" s="302"/>
      <c r="K33" s="301"/>
      <c r="L33" s="80"/>
      <c r="M33" s="301"/>
      <c r="N33" s="304"/>
      <c r="O33" s="308"/>
      <c r="P33" s="306"/>
    </row>
    <row r="34" spans="2:16" ht="13.5" customHeight="1" x14ac:dyDescent="0.2">
      <c r="B34" s="3"/>
      <c r="H34" s="306"/>
      <c r="I34" s="307"/>
      <c r="J34" s="300"/>
      <c r="K34" s="301"/>
      <c r="L34" s="78"/>
      <c r="M34" s="303"/>
      <c r="N34" s="304"/>
      <c r="O34" s="308"/>
      <c r="P34" s="306"/>
    </row>
    <row r="35" spans="2:16" x14ac:dyDescent="0.2">
      <c r="B35" s="4"/>
      <c r="H35" s="306"/>
      <c r="I35" s="307"/>
      <c r="J35" s="302"/>
      <c r="K35" s="301"/>
      <c r="L35" s="80"/>
      <c r="M35" s="301"/>
      <c r="N35" s="304"/>
      <c r="O35" s="308"/>
      <c r="P35" s="306"/>
    </row>
    <row r="36" spans="2:16" ht="13.5" customHeight="1" x14ac:dyDescent="0.2">
      <c r="B36" s="3"/>
      <c r="H36" s="306"/>
      <c r="I36" s="307"/>
      <c r="J36" s="300"/>
      <c r="K36" s="301"/>
      <c r="L36" s="78"/>
      <c r="M36" s="303"/>
      <c r="N36" s="304"/>
      <c r="O36" s="308"/>
      <c r="P36" s="306"/>
    </row>
    <row r="37" spans="2:16" x14ac:dyDescent="0.2">
      <c r="B37" s="4"/>
      <c r="H37" s="306"/>
      <c r="I37" s="307"/>
      <c r="J37" s="302"/>
      <c r="K37" s="301"/>
      <c r="L37" s="80"/>
      <c r="M37" s="301"/>
      <c r="N37" s="304"/>
      <c r="O37" s="308"/>
      <c r="P37" s="306"/>
    </row>
    <row r="38" spans="2:16" ht="13.5" customHeight="1" x14ac:dyDescent="0.2">
      <c r="B38" s="3"/>
      <c r="H38" s="306"/>
      <c r="I38" s="307"/>
      <c r="J38" s="300"/>
      <c r="K38" s="301"/>
      <c r="L38" s="78"/>
      <c r="M38" s="303"/>
      <c r="N38" s="304"/>
      <c r="O38" s="308"/>
      <c r="P38" s="306"/>
    </row>
    <row r="39" spans="2:16" x14ac:dyDescent="0.2">
      <c r="B39" s="4"/>
      <c r="H39" s="306"/>
      <c r="I39" s="307"/>
      <c r="J39" s="302"/>
      <c r="K39" s="301"/>
      <c r="L39" s="80"/>
      <c r="M39" s="301"/>
      <c r="N39" s="304"/>
      <c r="O39" s="308"/>
      <c r="P39" s="306"/>
    </row>
    <row r="40" spans="2:16" ht="13.5" customHeight="1" x14ac:dyDescent="0.2">
      <c r="B40" s="3"/>
      <c r="H40" s="298" t="str">
        <f>IF(J32="","",IF(J32&gt;M32,1,0)+IF(J34&gt;M34,1,0)+IF(J36&gt;M36,1,0)+IF(J38&gt;M38,1,0)+IF(J40&gt;M40,1,0))</f>
        <v/>
      </c>
      <c r="I40" s="299"/>
      <c r="J40" s="300"/>
      <c r="K40" s="301"/>
      <c r="L40" s="78"/>
      <c r="M40" s="303"/>
      <c r="N40" s="304"/>
      <c r="O40" s="297" t="str">
        <f>IF(J32="","",IF(J32&lt;M32,1,0)+IF(J34&lt;M34,1,0)+IF(J36&lt;M36,1,0)+IF(J38&lt;M38,1,0)+IF(J40&lt;M40,1,0))</f>
        <v/>
      </c>
      <c r="P40" s="309"/>
    </row>
    <row r="41" spans="2:16" x14ac:dyDescent="0.2">
      <c r="B41" s="4"/>
      <c r="H41" s="309"/>
      <c r="I41" s="299"/>
      <c r="J41" s="302"/>
      <c r="K41" s="301"/>
      <c r="L41" s="80"/>
      <c r="M41" s="301"/>
      <c r="N41" s="304"/>
      <c r="O41" s="297"/>
      <c r="P41" s="309"/>
    </row>
    <row r="42" spans="2:16" ht="13.5" customHeight="1" x14ac:dyDescent="0.2">
      <c r="B42" s="3"/>
      <c r="H42" s="78"/>
      <c r="I42" s="78"/>
      <c r="J42" s="80"/>
      <c r="K42" s="78"/>
      <c r="L42" s="78"/>
      <c r="M42" s="78"/>
      <c r="N42" s="80"/>
      <c r="O42" s="78"/>
      <c r="P42" s="78"/>
    </row>
    <row r="43" spans="2:16" x14ac:dyDescent="0.2">
      <c r="B43" s="4"/>
      <c r="I43" s="305"/>
      <c r="J43" s="305"/>
      <c r="K43" s="305"/>
      <c r="L43" s="305"/>
      <c r="M43" s="305"/>
      <c r="N43" s="305"/>
      <c r="O43" s="305"/>
    </row>
    <row r="44" spans="2:16" ht="13.5" customHeight="1" x14ac:dyDescent="0.2">
      <c r="B44" s="3"/>
      <c r="I44" s="305"/>
      <c r="J44" s="305"/>
      <c r="K44" s="305"/>
      <c r="L44" s="305"/>
      <c r="M44" s="305"/>
      <c r="N44" s="305"/>
      <c r="O44" s="305"/>
    </row>
    <row r="45" spans="2:16" x14ac:dyDescent="0.2">
      <c r="B45" s="4"/>
    </row>
    <row r="46" spans="2:16" ht="13.5" customHeight="1" x14ac:dyDescent="0.2">
      <c r="B46" s="3"/>
    </row>
    <row r="47" spans="2:16" x14ac:dyDescent="0.2">
      <c r="B47" s="4"/>
    </row>
    <row r="48" spans="2:16" ht="13.5" customHeight="1" x14ac:dyDescent="0.2">
      <c r="B48" s="3"/>
    </row>
    <row r="49" spans="2:2" x14ac:dyDescent="0.2">
      <c r="B49" s="4"/>
    </row>
    <row r="50" spans="2:2" ht="13.5" customHeight="1" x14ac:dyDescent="0.2">
      <c r="B50" s="3"/>
    </row>
    <row r="51" spans="2:2" x14ac:dyDescent="0.2">
      <c r="B51" s="4"/>
    </row>
    <row r="52" spans="2:2" ht="13.5" customHeight="1" x14ac:dyDescent="0.2">
      <c r="B52" s="3"/>
    </row>
    <row r="53" spans="2:2" x14ac:dyDescent="0.2">
      <c r="B53" s="4"/>
    </row>
    <row r="54" spans="2:2" ht="13.5" customHeight="1" x14ac:dyDescent="0.2">
      <c r="B54" s="3"/>
    </row>
    <row r="55" spans="2:2" x14ac:dyDescent="0.2">
      <c r="B55" s="4"/>
    </row>
    <row r="56" spans="2:2" ht="13.5" customHeight="1" x14ac:dyDescent="0.2">
      <c r="B56" s="3"/>
    </row>
    <row r="57" spans="2:2" x14ac:dyDescent="0.2">
      <c r="B57" s="4"/>
    </row>
    <row r="58" spans="2:2" ht="13.5" customHeight="1" x14ac:dyDescent="0.2">
      <c r="B58" s="3"/>
    </row>
    <row r="59" spans="2:2" x14ac:dyDescent="0.2">
      <c r="B59" s="4"/>
    </row>
    <row r="60" spans="2:2" ht="13.5" customHeight="1" x14ac:dyDescent="0.2">
      <c r="B60" s="3"/>
    </row>
    <row r="61" spans="2:2" x14ac:dyDescent="0.2">
      <c r="B61" s="4"/>
    </row>
    <row r="62" spans="2:2" ht="13.5" customHeight="1" x14ac:dyDescent="0.2">
      <c r="B62" s="3"/>
    </row>
    <row r="63" spans="2:2" x14ac:dyDescent="0.2">
      <c r="B63" s="4"/>
    </row>
    <row r="64" spans="2:2" ht="13.5" customHeight="1" x14ac:dyDescent="0.2">
      <c r="B64" s="3"/>
    </row>
    <row r="65" spans="2:2" x14ac:dyDescent="0.2">
      <c r="B65" s="4"/>
    </row>
    <row r="66" spans="2:2" ht="13.5" customHeight="1" x14ac:dyDescent="0.2">
      <c r="B66" s="3"/>
    </row>
    <row r="67" spans="2:2" x14ac:dyDescent="0.2">
      <c r="B67" s="4"/>
    </row>
    <row r="68" spans="2:2" ht="13.5" customHeight="1" x14ac:dyDescent="0.2">
      <c r="B68" s="3"/>
    </row>
    <row r="69" spans="2:2" x14ac:dyDescent="0.2">
      <c r="B69" s="4"/>
    </row>
    <row r="70" spans="2:2" ht="13.5" customHeight="1" x14ac:dyDescent="0.2">
      <c r="B70" s="3"/>
    </row>
    <row r="71" spans="2:2" x14ac:dyDescent="0.2">
      <c r="B71" s="4"/>
    </row>
    <row r="72" spans="2:2" ht="13.5" customHeight="1" x14ac:dyDescent="0.2">
      <c r="B72" s="3"/>
    </row>
    <row r="73" spans="2:2" x14ac:dyDescent="0.2">
      <c r="B73" s="4"/>
    </row>
    <row r="74" spans="2:2" ht="13.5" customHeight="1" x14ac:dyDescent="0.2">
      <c r="B74" s="3"/>
    </row>
    <row r="75" spans="2:2" x14ac:dyDescent="0.2">
      <c r="B75" s="4"/>
    </row>
    <row r="76" spans="2:2" ht="13.5" customHeight="1" x14ac:dyDescent="0.2">
      <c r="B76" s="3"/>
    </row>
    <row r="77" spans="2:2" x14ac:dyDescent="0.2">
      <c r="B77" s="4"/>
    </row>
    <row r="78" spans="2:2" ht="13.5" customHeight="1" x14ac:dyDescent="0.2">
      <c r="B78" s="3"/>
    </row>
    <row r="79" spans="2:2" x14ac:dyDescent="0.2">
      <c r="B79" s="4"/>
    </row>
    <row r="80" spans="2:2" ht="13.5" customHeight="1" x14ac:dyDescent="0.2">
      <c r="B80" s="3"/>
    </row>
    <row r="81" spans="2:2" x14ac:dyDescent="0.2">
      <c r="B81" s="4"/>
    </row>
    <row r="82" spans="2:2" ht="13.5" customHeight="1" x14ac:dyDescent="0.2">
      <c r="B82" s="3"/>
    </row>
    <row r="83" spans="2:2" x14ac:dyDescent="0.2">
      <c r="B83" s="4"/>
    </row>
    <row r="84" spans="2:2" ht="13.5" customHeight="1" x14ac:dyDescent="0.2">
      <c r="B84" s="3"/>
    </row>
    <row r="85" spans="2:2" x14ac:dyDescent="0.2">
      <c r="B85" s="4"/>
    </row>
    <row r="86" spans="2:2" ht="13.5" customHeight="1" x14ac:dyDescent="0.2">
      <c r="B86" s="3"/>
    </row>
    <row r="87" spans="2:2" x14ac:dyDescent="0.2">
      <c r="B87" s="4"/>
    </row>
    <row r="88" spans="2:2" ht="13.5" customHeight="1" x14ac:dyDescent="0.2">
      <c r="B88" s="3"/>
    </row>
    <row r="89" spans="2:2" x14ac:dyDescent="0.2">
      <c r="B89" s="4"/>
    </row>
    <row r="90" spans="2:2" ht="13.5" customHeight="1" x14ac:dyDescent="0.2">
      <c r="B90" s="3"/>
    </row>
    <row r="91" spans="2:2" x14ac:dyDescent="0.2">
      <c r="B91" s="4"/>
    </row>
    <row r="92" spans="2:2" ht="13.5" customHeight="1" x14ac:dyDescent="0.2">
      <c r="B92" s="3"/>
    </row>
    <row r="93" spans="2:2" x14ac:dyDescent="0.2">
      <c r="B93" s="4"/>
    </row>
  </sheetData>
  <mergeCells count="42">
    <mergeCell ref="J2:K3"/>
    <mergeCell ref="M2:N3"/>
    <mergeCell ref="J4:K5"/>
    <mergeCell ref="M4:N5"/>
    <mergeCell ref="H17:I22"/>
    <mergeCell ref="J17:K18"/>
    <mergeCell ref="M17:N18"/>
    <mergeCell ref="J6:K7"/>
    <mergeCell ref="M6:N7"/>
    <mergeCell ref="J8:K9"/>
    <mergeCell ref="M8:N9"/>
    <mergeCell ref="J10:K11"/>
    <mergeCell ref="M10:N11"/>
    <mergeCell ref="H23:I24"/>
    <mergeCell ref="J23:K24"/>
    <mergeCell ref="M23:N24"/>
    <mergeCell ref="O23:P24"/>
    <mergeCell ref="O17:P22"/>
    <mergeCell ref="J19:K20"/>
    <mergeCell ref="M19:N20"/>
    <mergeCell ref="J21:K22"/>
    <mergeCell ref="M21:N22"/>
    <mergeCell ref="I43:O44"/>
    <mergeCell ref="H32:I39"/>
    <mergeCell ref="O32:P39"/>
    <mergeCell ref="H40:I41"/>
    <mergeCell ref="J38:K39"/>
    <mergeCell ref="M38:N39"/>
    <mergeCell ref="O40:P41"/>
    <mergeCell ref="J32:K33"/>
    <mergeCell ref="M32:N33"/>
    <mergeCell ref="J34:K35"/>
    <mergeCell ref="O5:P8"/>
    <mergeCell ref="H5:I8"/>
    <mergeCell ref="J40:K41"/>
    <mergeCell ref="M40:N41"/>
    <mergeCell ref="M34:N35"/>
    <mergeCell ref="J36:K37"/>
    <mergeCell ref="M36:N37"/>
    <mergeCell ref="I28:O29"/>
    <mergeCell ref="J25:K26"/>
    <mergeCell ref="M25:N2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577F9-3829-4CA7-B53D-14A8A2CC5BF7}">
  <sheetPr codeName="Sheet13"/>
  <dimension ref="A1:O253"/>
  <sheetViews>
    <sheetView workbookViewId="0">
      <selection activeCell="G1" sqref="G1:G253"/>
    </sheetView>
  </sheetViews>
  <sheetFormatPr defaultColWidth="4.33203125" defaultRowHeight="13.2" x14ac:dyDescent="0.2"/>
  <cols>
    <col min="1" max="6" width="5.44140625" style="74" bestFit="1" customWidth="1"/>
    <col min="7" max="7" width="6.77734375" style="74" bestFit="1" customWidth="1"/>
    <col min="8" max="12" width="4.33203125" style="74" customWidth="1"/>
    <col min="13" max="13" width="7" style="74" bestFit="1" customWidth="1"/>
    <col min="14" max="15" width="4.33203125" style="74" customWidth="1"/>
    <col min="16" max="16384" width="4.33203125" style="2"/>
  </cols>
  <sheetData>
    <row r="1" spans="1:7" x14ac:dyDescent="0.2">
      <c r="A1" s="74">
        <v>1</v>
      </c>
      <c r="B1" s="74" t="e">
        <f>IF(AND(データ!$B$5&lt;A1,A1&lt;=データ!$B$5+データ!$D$9),データ!$B$1-(A1-データ!$B$5-1)*2,"")</f>
        <v>#REF!</v>
      </c>
      <c r="C1" s="74" t="e">
        <f>IF(AND(データ!$B$5-データ!$D$9&lt;A1,A1&lt;=データ!$B$5),データ!$B$1-(データ!$B$5-A1)*2-1,"")</f>
        <v>#REF!</v>
      </c>
      <c r="D1" s="74" t="e">
        <f>IF(A1&lt;=データ!$B$5-データ!$D$9,A1,"")</f>
        <v>#REF!</v>
      </c>
      <c r="E1" s="74" t="e">
        <f>IF(AND(データ!$B$5+データ!$D$9&lt;A1,A1&lt;=データ!$B$1),A1-データ!$D$9*2,"")</f>
        <v>#REF!</v>
      </c>
      <c r="F1" s="74" t="e">
        <f>IF(MAX(B1:E1)=0,"",MAX(B1:E1))</f>
        <v>#REF!</v>
      </c>
      <c r="G1" s="74" t="e">
        <f>VLOOKUP(F1-1,#REF!,2,TRUE)</f>
        <v>#REF!</v>
      </c>
    </row>
    <row r="2" spans="1:7" x14ac:dyDescent="0.2">
      <c r="A2" s="74">
        <v>2</v>
      </c>
      <c r="B2" s="74" t="e">
        <f>IF(AND(データ!$B$5&lt;A2,A2&lt;=データ!$B$5+データ!$D$9),データ!$B$1-(A2-データ!$B$5-1)*2,"")</f>
        <v>#REF!</v>
      </c>
      <c r="C2" s="74" t="e">
        <f>IF(AND(データ!$B$5-データ!$D$9&lt;A2,A2&lt;=データ!$B$5),データ!$B$1-(データ!$B$5-A2)*2-1,"")</f>
        <v>#REF!</v>
      </c>
      <c r="D2" s="74" t="e">
        <f>IF(A2&lt;=データ!$B$5-データ!$D$9,A2,"")</f>
        <v>#REF!</v>
      </c>
      <c r="E2" s="74" t="e">
        <f>IF(AND(データ!$B$5+データ!$D$9&lt;A2,A2&lt;=データ!$B$1),A2-データ!$D$9*2,"")</f>
        <v>#REF!</v>
      </c>
      <c r="F2" s="74" t="e">
        <f t="shared" ref="F2:F65" si="0">IF(MAX(B2:E2)=0,"",MAX(B2:E2))</f>
        <v>#REF!</v>
      </c>
      <c r="G2" s="74" t="e">
        <f>VLOOKUP(F2-1,#REF!,2,TRUE)</f>
        <v>#REF!</v>
      </c>
    </row>
    <row r="3" spans="1:7" x14ac:dyDescent="0.2">
      <c r="A3" s="74">
        <v>3</v>
      </c>
      <c r="B3" s="74" t="e">
        <f>IF(AND(データ!$B$5&lt;A3,A3&lt;=データ!$B$5+データ!$D$9),データ!$B$1-(A3-データ!$B$5-1)*2,"")</f>
        <v>#REF!</v>
      </c>
      <c r="C3" s="74" t="e">
        <f>IF(AND(データ!$B$5-データ!$D$9&lt;A3,A3&lt;=データ!$B$5),データ!$B$1-(データ!$B$5-A3)*2-1,"")</f>
        <v>#REF!</v>
      </c>
      <c r="D3" s="74" t="e">
        <f>IF(A3&lt;=データ!$B$5-データ!$D$9,A3,"")</f>
        <v>#REF!</v>
      </c>
      <c r="E3" s="74" t="e">
        <f>IF(AND(データ!$B$5+データ!$D$9&lt;A3,A3&lt;=データ!$B$1),A3-データ!$D$9*2,"")</f>
        <v>#REF!</v>
      </c>
      <c r="F3" s="74" t="e">
        <f t="shared" si="0"/>
        <v>#REF!</v>
      </c>
      <c r="G3" s="74" t="e">
        <f>VLOOKUP(F3-1,#REF!,2,TRUE)</f>
        <v>#REF!</v>
      </c>
    </row>
    <row r="4" spans="1:7" x14ac:dyDescent="0.2">
      <c r="A4" s="74">
        <v>4</v>
      </c>
      <c r="B4" s="74" t="e">
        <f>IF(AND(データ!$B$5&lt;A4,A4&lt;=データ!$B$5+データ!$D$9),データ!$B$1-(A4-データ!$B$5-1)*2,"")</f>
        <v>#REF!</v>
      </c>
      <c r="C4" s="74" t="e">
        <f>IF(AND(データ!$B$5-データ!$D$9&lt;A4,A4&lt;=データ!$B$5),データ!$B$1-(データ!$B$5-A4)*2-1,"")</f>
        <v>#REF!</v>
      </c>
      <c r="D4" s="74" t="e">
        <f>IF(A4&lt;=データ!$B$5-データ!$D$9,A4,"")</f>
        <v>#REF!</v>
      </c>
      <c r="E4" s="74" t="e">
        <f>IF(AND(データ!$B$5+データ!$D$9&lt;A4,A4&lt;=データ!$B$1),A4-データ!$D$9*2,"")</f>
        <v>#REF!</v>
      </c>
      <c r="F4" s="74" t="e">
        <f t="shared" si="0"/>
        <v>#REF!</v>
      </c>
      <c r="G4" s="74" t="e">
        <f>VLOOKUP(F4-1,#REF!,2,TRUE)</f>
        <v>#REF!</v>
      </c>
    </row>
    <row r="5" spans="1:7" x14ac:dyDescent="0.2">
      <c r="A5" s="74">
        <v>5</v>
      </c>
      <c r="B5" s="74" t="e">
        <f>IF(AND(データ!$B$5&lt;A5,A5&lt;=データ!$B$5+データ!$D$9),データ!$B$1-(A5-データ!$B$5-1)*2,"")</f>
        <v>#REF!</v>
      </c>
      <c r="C5" s="74" t="e">
        <f>IF(AND(データ!$B$5-データ!$D$9&lt;A5,A5&lt;=データ!$B$5),データ!$B$1-(データ!$B$5-A5)*2-1,"")</f>
        <v>#REF!</v>
      </c>
      <c r="D5" s="74" t="e">
        <f>IF(A5&lt;=データ!$B$5-データ!$D$9,A5,"")</f>
        <v>#REF!</v>
      </c>
      <c r="E5" s="74" t="e">
        <f>IF(AND(データ!$B$5+データ!$D$9&lt;A5,A5&lt;=データ!$B$1),A5-データ!$D$9*2,"")</f>
        <v>#REF!</v>
      </c>
      <c r="F5" s="74" t="e">
        <f t="shared" si="0"/>
        <v>#REF!</v>
      </c>
      <c r="G5" s="74" t="e">
        <f>VLOOKUP(F5-1,#REF!,2,TRUE)</f>
        <v>#REF!</v>
      </c>
    </row>
    <row r="6" spans="1:7" x14ac:dyDescent="0.2">
      <c r="A6" s="74">
        <v>6</v>
      </c>
      <c r="B6" s="74" t="e">
        <f>IF(AND(データ!$B$5&lt;A6,A6&lt;=データ!$B$5+データ!$D$9),データ!$B$1-(A6-データ!$B$5-1)*2,"")</f>
        <v>#REF!</v>
      </c>
      <c r="C6" s="74" t="e">
        <f>IF(AND(データ!$B$5-データ!$D$9&lt;A6,A6&lt;=データ!$B$5),データ!$B$1-(データ!$B$5-A6)*2-1,"")</f>
        <v>#REF!</v>
      </c>
      <c r="D6" s="74" t="e">
        <f>IF(A6&lt;=データ!$B$5-データ!$D$9,A6,"")</f>
        <v>#REF!</v>
      </c>
      <c r="E6" s="74" t="e">
        <f>IF(AND(データ!$B$5+データ!$D$9&lt;A6,A6&lt;=データ!$B$1),A6-データ!$D$9*2,"")</f>
        <v>#REF!</v>
      </c>
      <c r="F6" s="74" t="e">
        <f t="shared" si="0"/>
        <v>#REF!</v>
      </c>
      <c r="G6" s="74" t="e">
        <f>VLOOKUP(F6-1,#REF!,2,TRUE)</f>
        <v>#REF!</v>
      </c>
    </row>
    <row r="7" spans="1:7" x14ac:dyDescent="0.2">
      <c r="A7" s="74">
        <v>7</v>
      </c>
      <c r="B7" s="74" t="e">
        <f>IF(AND(データ!$B$5&lt;A7,A7&lt;=データ!$B$5+データ!$D$9),データ!$B$1-(A7-データ!$B$5-1)*2,"")</f>
        <v>#REF!</v>
      </c>
      <c r="C7" s="74" t="e">
        <f>IF(AND(データ!$B$5-データ!$D$9&lt;A7,A7&lt;=データ!$B$5),データ!$B$1-(データ!$B$5-A7)*2-1,"")</f>
        <v>#REF!</v>
      </c>
      <c r="D7" s="74" t="e">
        <f>IF(A7&lt;=データ!$B$5-データ!$D$9,A7,"")</f>
        <v>#REF!</v>
      </c>
      <c r="E7" s="74" t="e">
        <f>IF(AND(データ!$B$5+データ!$D$9&lt;A7,A7&lt;=データ!$B$1),A7-データ!$D$9*2,"")</f>
        <v>#REF!</v>
      </c>
      <c r="F7" s="74" t="e">
        <f t="shared" si="0"/>
        <v>#REF!</v>
      </c>
      <c r="G7" s="74" t="e">
        <f>VLOOKUP(F7-1,#REF!,2,TRUE)</f>
        <v>#REF!</v>
      </c>
    </row>
    <row r="8" spans="1:7" x14ac:dyDescent="0.2">
      <c r="A8" s="74">
        <v>8</v>
      </c>
      <c r="B8" s="74" t="e">
        <f>IF(AND(データ!$B$5&lt;A8,A8&lt;=データ!$B$5+データ!$D$9),データ!$B$1-(A8-データ!$B$5-1)*2,"")</f>
        <v>#REF!</v>
      </c>
      <c r="C8" s="74" t="e">
        <f>IF(AND(データ!$B$5-データ!$D$9&lt;A8,A8&lt;=データ!$B$5),データ!$B$1-(データ!$B$5-A8)*2-1,"")</f>
        <v>#REF!</v>
      </c>
      <c r="D8" s="74" t="e">
        <f>IF(A8&lt;=データ!$B$5-データ!$D$9,A8,"")</f>
        <v>#REF!</v>
      </c>
      <c r="E8" s="74" t="e">
        <f>IF(AND(データ!$B$5+データ!$D$9&lt;A8,A8&lt;=データ!$B$1),A8-データ!$D$9*2,"")</f>
        <v>#REF!</v>
      </c>
      <c r="F8" s="74" t="e">
        <f t="shared" si="0"/>
        <v>#REF!</v>
      </c>
      <c r="G8" s="74" t="e">
        <f>VLOOKUP(F8-1,#REF!,2,TRUE)</f>
        <v>#REF!</v>
      </c>
    </row>
    <row r="9" spans="1:7" x14ac:dyDescent="0.2">
      <c r="A9" s="74">
        <v>9</v>
      </c>
      <c r="B9" s="74" t="e">
        <f>IF(AND(データ!$B$5&lt;A9,A9&lt;=データ!$B$5+データ!$D$9),データ!$B$1-(A9-データ!$B$5-1)*2,"")</f>
        <v>#REF!</v>
      </c>
      <c r="C9" s="74" t="e">
        <f>IF(AND(データ!$B$5-データ!$D$9&lt;A9,A9&lt;=データ!$B$5),データ!$B$1-(データ!$B$5-A9)*2-1,"")</f>
        <v>#REF!</v>
      </c>
      <c r="D9" s="74" t="e">
        <f>IF(A9&lt;=データ!$B$5-データ!$D$9,A9,"")</f>
        <v>#REF!</v>
      </c>
      <c r="E9" s="74" t="e">
        <f>IF(AND(データ!$B$5+データ!$D$9&lt;A9,A9&lt;=データ!$B$1),A9-データ!$D$9*2,"")</f>
        <v>#REF!</v>
      </c>
      <c r="F9" s="74" t="e">
        <f t="shared" si="0"/>
        <v>#REF!</v>
      </c>
      <c r="G9" s="74" t="e">
        <f>VLOOKUP(F9-1,#REF!,2,TRUE)</f>
        <v>#REF!</v>
      </c>
    </row>
    <row r="10" spans="1:7" x14ac:dyDescent="0.2">
      <c r="A10" s="74">
        <v>10</v>
      </c>
      <c r="B10" s="74" t="e">
        <f>IF(AND(データ!$B$5&lt;A10,A10&lt;=データ!$B$5+データ!$D$9),データ!$B$1-(A10-データ!$B$5-1)*2,"")</f>
        <v>#REF!</v>
      </c>
      <c r="C10" s="74" t="e">
        <f>IF(AND(データ!$B$5-データ!$D$9&lt;A10,A10&lt;=データ!$B$5),データ!$B$1-(データ!$B$5-A10)*2-1,"")</f>
        <v>#REF!</v>
      </c>
      <c r="D10" s="74" t="e">
        <f>IF(A10&lt;=データ!$B$5-データ!$D$9,A10,"")</f>
        <v>#REF!</v>
      </c>
      <c r="E10" s="74" t="e">
        <f>IF(AND(データ!$B$5+データ!$D$9&lt;A10,A10&lt;=データ!$B$1),A10-データ!$D$9*2,"")</f>
        <v>#REF!</v>
      </c>
      <c r="F10" s="74" t="e">
        <f t="shared" si="0"/>
        <v>#REF!</v>
      </c>
      <c r="G10" s="74" t="e">
        <f>VLOOKUP(F10-1,#REF!,2,TRUE)</f>
        <v>#REF!</v>
      </c>
    </row>
    <row r="11" spans="1:7" x14ac:dyDescent="0.2">
      <c r="A11" s="74">
        <v>11</v>
      </c>
      <c r="B11" s="74" t="e">
        <f>IF(AND(データ!$B$5&lt;A11,A11&lt;=データ!$B$5+データ!$D$9),データ!$B$1-(A11-データ!$B$5-1)*2,"")</f>
        <v>#REF!</v>
      </c>
      <c r="C11" s="74" t="e">
        <f>IF(AND(データ!$B$5-データ!$D$9&lt;A11,A11&lt;=データ!$B$5),データ!$B$1-(データ!$B$5-A11)*2-1,"")</f>
        <v>#REF!</v>
      </c>
      <c r="D11" s="74" t="e">
        <f>IF(A11&lt;=データ!$B$5-データ!$D$9,A11,"")</f>
        <v>#REF!</v>
      </c>
      <c r="E11" s="74" t="e">
        <f>IF(AND(データ!$B$5+データ!$D$9&lt;A11,A11&lt;=データ!$B$1),A11-データ!$D$9*2,"")</f>
        <v>#REF!</v>
      </c>
      <c r="F11" s="74" t="e">
        <f t="shared" si="0"/>
        <v>#REF!</v>
      </c>
      <c r="G11" s="74" t="e">
        <f>VLOOKUP(F11-1,#REF!,2,TRUE)</f>
        <v>#REF!</v>
      </c>
    </row>
    <row r="12" spans="1:7" x14ac:dyDescent="0.2">
      <c r="A12" s="74">
        <v>12</v>
      </c>
      <c r="B12" s="74" t="e">
        <f>IF(AND(データ!$B$5&lt;A12,A12&lt;=データ!$B$5+データ!$D$9),データ!$B$1-(A12-データ!$B$5-1)*2,"")</f>
        <v>#REF!</v>
      </c>
      <c r="C12" s="74" t="e">
        <f>IF(AND(データ!$B$5-データ!$D$9&lt;A12,A12&lt;=データ!$B$5),データ!$B$1-(データ!$B$5-A12)*2-1,"")</f>
        <v>#REF!</v>
      </c>
      <c r="D12" s="74" t="e">
        <f>IF(A12&lt;=データ!$B$5-データ!$D$9,A12,"")</f>
        <v>#REF!</v>
      </c>
      <c r="E12" s="74" t="e">
        <f>IF(AND(データ!$B$5+データ!$D$9&lt;A12,A12&lt;=データ!$B$1),A12-データ!$D$9*2,"")</f>
        <v>#REF!</v>
      </c>
      <c r="F12" s="74" t="e">
        <f t="shared" si="0"/>
        <v>#REF!</v>
      </c>
      <c r="G12" s="74" t="e">
        <f>VLOOKUP(F12-1,#REF!,2,TRUE)</f>
        <v>#REF!</v>
      </c>
    </row>
    <row r="13" spans="1:7" x14ac:dyDescent="0.2">
      <c r="A13" s="74">
        <v>13</v>
      </c>
      <c r="B13" s="74" t="e">
        <f>IF(AND(データ!$B$5&lt;A13,A13&lt;=データ!$B$5+データ!$D$9),データ!$B$1-(A13-データ!$B$5-1)*2,"")</f>
        <v>#REF!</v>
      </c>
      <c r="C13" s="74" t="e">
        <f>IF(AND(データ!$B$5-データ!$D$9&lt;A13,A13&lt;=データ!$B$5),データ!$B$1-(データ!$B$5-A13)*2-1,"")</f>
        <v>#REF!</v>
      </c>
      <c r="D13" s="74" t="e">
        <f>IF(A13&lt;=データ!$B$5-データ!$D$9,A13,"")</f>
        <v>#REF!</v>
      </c>
      <c r="E13" s="74" t="e">
        <f>IF(AND(データ!$B$5+データ!$D$9&lt;A13,A13&lt;=データ!$B$1),A13-データ!$D$9*2,"")</f>
        <v>#REF!</v>
      </c>
      <c r="F13" s="74" t="e">
        <f t="shared" si="0"/>
        <v>#REF!</v>
      </c>
      <c r="G13" s="74" t="e">
        <f>VLOOKUP(F13-1,#REF!,2,TRUE)</f>
        <v>#REF!</v>
      </c>
    </row>
    <row r="14" spans="1:7" x14ac:dyDescent="0.2">
      <c r="A14" s="74">
        <v>14</v>
      </c>
      <c r="B14" s="74" t="e">
        <f>IF(AND(データ!$B$5&lt;A14,A14&lt;=データ!$B$5+データ!$D$9),データ!$B$1-(A14-データ!$B$5-1)*2,"")</f>
        <v>#REF!</v>
      </c>
      <c r="C14" s="74" t="e">
        <f>IF(AND(データ!$B$5-データ!$D$9&lt;A14,A14&lt;=データ!$B$5),データ!$B$1-(データ!$B$5-A14)*2-1,"")</f>
        <v>#REF!</v>
      </c>
      <c r="D14" s="74" t="e">
        <f>IF(A14&lt;=データ!$B$5-データ!$D$9,A14,"")</f>
        <v>#REF!</v>
      </c>
      <c r="E14" s="74" t="e">
        <f>IF(AND(データ!$B$5+データ!$D$9&lt;A14,A14&lt;=データ!$B$1),A14-データ!$D$9*2,"")</f>
        <v>#REF!</v>
      </c>
      <c r="F14" s="74" t="e">
        <f t="shared" si="0"/>
        <v>#REF!</v>
      </c>
      <c r="G14" s="74" t="e">
        <f>VLOOKUP(F14-1,#REF!,2,TRUE)</f>
        <v>#REF!</v>
      </c>
    </row>
    <row r="15" spans="1:7" x14ac:dyDescent="0.2">
      <c r="A15" s="74">
        <v>15</v>
      </c>
      <c r="B15" s="74" t="e">
        <f>IF(AND(データ!$B$5&lt;A15,A15&lt;=データ!$B$5+データ!$D$9),データ!$B$1-(A15-データ!$B$5-1)*2,"")</f>
        <v>#REF!</v>
      </c>
      <c r="C15" s="74" t="e">
        <f>IF(AND(データ!$B$5-データ!$D$9&lt;A15,A15&lt;=データ!$B$5),データ!$B$1-(データ!$B$5-A15)*2-1,"")</f>
        <v>#REF!</v>
      </c>
      <c r="D15" s="74" t="e">
        <f>IF(A15&lt;=データ!$B$5-データ!$D$9,A15,"")</f>
        <v>#REF!</v>
      </c>
      <c r="E15" s="74" t="e">
        <f>IF(AND(データ!$B$5+データ!$D$9&lt;A15,A15&lt;=データ!$B$1),A15-データ!$D$9*2,"")</f>
        <v>#REF!</v>
      </c>
      <c r="F15" s="74" t="e">
        <f t="shared" si="0"/>
        <v>#REF!</v>
      </c>
      <c r="G15" s="74" t="e">
        <f>VLOOKUP(F15-1,#REF!,2,TRUE)</f>
        <v>#REF!</v>
      </c>
    </row>
    <row r="16" spans="1:7" x14ac:dyDescent="0.2">
      <c r="A16" s="74">
        <v>16</v>
      </c>
      <c r="B16" s="74" t="e">
        <f>IF(AND(データ!$B$5&lt;A16,A16&lt;=データ!$B$5+データ!$D$9),データ!$B$1-(A16-データ!$B$5-1)*2,"")</f>
        <v>#REF!</v>
      </c>
      <c r="C16" s="74" t="e">
        <f>IF(AND(データ!$B$5-データ!$D$9&lt;A16,A16&lt;=データ!$B$5),データ!$B$1-(データ!$B$5-A16)*2-1,"")</f>
        <v>#REF!</v>
      </c>
      <c r="D16" s="74" t="e">
        <f>IF(A16&lt;=データ!$B$5-データ!$D$9,A16,"")</f>
        <v>#REF!</v>
      </c>
      <c r="E16" s="74" t="e">
        <f>IF(AND(データ!$B$5+データ!$D$9&lt;A16,A16&lt;=データ!$B$1),A16-データ!$D$9*2,"")</f>
        <v>#REF!</v>
      </c>
      <c r="F16" s="74" t="e">
        <f t="shared" si="0"/>
        <v>#REF!</v>
      </c>
      <c r="G16" s="74" t="e">
        <f>VLOOKUP(F16-1,#REF!,2,TRUE)</f>
        <v>#REF!</v>
      </c>
    </row>
    <row r="17" spans="1:7" x14ac:dyDescent="0.2">
      <c r="A17" s="74">
        <v>17</v>
      </c>
      <c r="B17" s="74" t="e">
        <f>IF(AND(データ!$B$5&lt;A17,A17&lt;=データ!$B$5+データ!$D$9),データ!$B$1-(A17-データ!$B$5-1)*2,"")</f>
        <v>#REF!</v>
      </c>
      <c r="C17" s="74" t="e">
        <f>IF(AND(データ!$B$5-データ!$D$9&lt;A17,A17&lt;=データ!$B$5),データ!$B$1-(データ!$B$5-A17)*2-1,"")</f>
        <v>#REF!</v>
      </c>
      <c r="D17" s="74" t="e">
        <f>IF(A17&lt;=データ!$B$5-データ!$D$9,A17,"")</f>
        <v>#REF!</v>
      </c>
      <c r="E17" s="74" t="e">
        <f>IF(AND(データ!$B$5+データ!$D$9&lt;A17,A17&lt;=データ!$B$1),A17-データ!$D$9*2,"")</f>
        <v>#REF!</v>
      </c>
      <c r="F17" s="74" t="e">
        <f t="shared" si="0"/>
        <v>#REF!</v>
      </c>
      <c r="G17" s="74" t="e">
        <f>VLOOKUP(F17-1,#REF!,2,TRUE)</f>
        <v>#REF!</v>
      </c>
    </row>
    <row r="18" spans="1:7" x14ac:dyDescent="0.2">
      <c r="A18" s="74">
        <v>18</v>
      </c>
      <c r="B18" s="74" t="e">
        <f>IF(AND(データ!$B$5&lt;A18,A18&lt;=データ!$B$5+データ!$D$9),データ!$B$1-(A18-データ!$B$5-1)*2,"")</f>
        <v>#REF!</v>
      </c>
      <c r="C18" s="74" t="e">
        <f>IF(AND(データ!$B$5-データ!$D$9&lt;A18,A18&lt;=データ!$B$5),データ!$B$1-(データ!$B$5-A18)*2-1,"")</f>
        <v>#REF!</v>
      </c>
      <c r="D18" s="74" t="e">
        <f>IF(A18&lt;=データ!$B$5-データ!$D$9,A18,"")</f>
        <v>#REF!</v>
      </c>
      <c r="E18" s="74" t="e">
        <f>IF(AND(データ!$B$5+データ!$D$9&lt;A18,A18&lt;=データ!$B$1),A18-データ!$D$9*2,"")</f>
        <v>#REF!</v>
      </c>
      <c r="F18" s="74" t="e">
        <f t="shared" si="0"/>
        <v>#REF!</v>
      </c>
      <c r="G18" s="74" t="e">
        <f>VLOOKUP(F18-1,#REF!,2,TRUE)</f>
        <v>#REF!</v>
      </c>
    </row>
    <row r="19" spans="1:7" x14ac:dyDescent="0.2">
      <c r="A19" s="74">
        <v>19</v>
      </c>
      <c r="B19" s="74" t="e">
        <f>IF(AND(データ!$B$5&lt;A19,A19&lt;=データ!$B$5+データ!$D$9),データ!$B$1-(A19-データ!$B$5-1)*2,"")</f>
        <v>#REF!</v>
      </c>
      <c r="C19" s="74" t="e">
        <f>IF(AND(データ!$B$5-データ!$D$9&lt;A19,A19&lt;=データ!$B$5),データ!$B$1-(データ!$B$5-A19)*2-1,"")</f>
        <v>#REF!</v>
      </c>
      <c r="D19" s="74" t="e">
        <f>IF(A19&lt;=データ!$B$5-データ!$D$9,A19,"")</f>
        <v>#REF!</v>
      </c>
      <c r="E19" s="74" t="e">
        <f>IF(AND(データ!$B$5+データ!$D$9&lt;A19,A19&lt;=データ!$B$1),A19-データ!$D$9*2,"")</f>
        <v>#REF!</v>
      </c>
      <c r="F19" s="74" t="e">
        <f t="shared" si="0"/>
        <v>#REF!</v>
      </c>
      <c r="G19" s="74" t="e">
        <f>VLOOKUP(F19-1,#REF!,2,TRUE)</f>
        <v>#REF!</v>
      </c>
    </row>
    <row r="20" spans="1:7" x14ac:dyDescent="0.2">
      <c r="A20" s="74">
        <v>20</v>
      </c>
      <c r="B20" s="74" t="e">
        <f>IF(AND(データ!$B$5&lt;A20,A20&lt;=データ!$B$5+データ!$D$9),データ!$B$1-(A20-データ!$B$5-1)*2,"")</f>
        <v>#REF!</v>
      </c>
      <c r="C20" s="74" t="e">
        <f>IF(AND(データ!$B$5-データ!$D$9&lt;A20,A20&lt;=データ!$B$5),データ!$B$1-(データ!$B$5-A20)*2-1,"")</f>
        <v>#REF!</v>
      </c>
      <c r="D20" s="74" t="e">
        <f>IF(A20&lt;=データ!$B$5-データ!$D$9,A20,"")</f>
        <v>#REF!</v>
      </c>
      <c r="E20" s="74" t="e">
        <f>IF(AND(データ!$B$5+データ!$D$9&lt;A20,A20&lt;=データ!$B$1),A20-データ!$D$9*2,"")</f>
        <v>#REF!</v>
      </c>
      <c r="F20" s="74" t="e">
        <f t="shared" si="0"/>
        <v>#REF!</v>
      </c>
      <c r="G20" s="74" t="e">
        <f>VLOOKUP(F20-1,#REF!,2,TRUE)</f>
        <v>#REF!</v>
      </c>
    </row>
    <row r="21" spans="1:7" x14ac:dyDescent="0.2">
      <c r="A21" s="74">
        <v>21</v>
      </c>
      <c r="B21" s="74" t="e">
        <f>IF(AND(データ!$B$5&lt;A21,A21&lt;=データ!$B$5+データ!$D$9),データ!$B$1-(A21-データ!$B$5-1)*2,"")</f>
        <v>#REF!</v>
      </c>
      <c r="C21" s="74" t="e">
        <f>IF(AND(データ!$B$5-データ!$D$9&lt;A21,A21&lt;=データ!$B$5),データ!$B$1-(データ!$B$5-A21)*2-1,"")</f>
        <v>#REF!</v>
      </c>
      <c r="D21" s="74" t="e">
        <f>IF(A21&lt;=データ!$B$5-データ!$D$9,A21,"")</f>
        <v>#REF!</v>
      </c>
      <c r="E21" s="74" t="e">
        <f>IF(AND(データ!$B$5+データ!$D$9&lt;A21,A21&lt;=データ!$B$1),A21-データ!$D$9*2,"")</f>
        <v>#REF!</v>
      </c>
      <c r="F21" s="74" t="e">
        <f t="shared" si="0"/>
        <v>#REF!</v>
      </c>
      <c r="G21" s="74" t="e">
        <f>VLOOKUP(F21-1,#REF!,2,TRUE)</f>
        <v>#REF!</v>
      </c>
    </row>
    <row r="22" spans="1:7" x14ac:dyDescent="0.2">
      <c r="A22" s="74">
        <v>22</v>
      </c>
      <c r="B22" s="74" t="e">
        <f>IF(AND(データ!$B$5&lt;A22,A22&lt;=データ!$B$5+データ!$D$9),データ!$B$1-(A22-データ!$B$5-1)*2,"")</f>
        <v>#REF!</v>
      </c>
      <c r="C22" s="74" t="e">
        <f>IF(AND(データ!$B$5-データ!$D$9&lt;A22,A22&lt;=データ!$B$5),データ!$B$1-(データ!$B$5-A22)*2-1,"")</f>
        <v>#REF!</v>
      </c>
      <c r="D22" s="74" t="e">
        <f>IF(A22&lt;=データ!$B$5-データ!$D$9,A22,"")</f>
        <v>#REF!</v>
      </c>
      <c r="E22" s="74" t="e">
        <f>IF(AND(データ!$B$5+データ!$D$9&lt;A22,A22&lt;=データ!$B$1),A22-データ!$D$9*2,"")</f>
        <v>#REF!</v>
      </c>
      <c r="F22" s="74" t="e">
        <f t="shared" si="0"/>
        <v>#REF!</v>
      </c>
      <c r="G22" s="74" t="e">
        <f>VLOOKUP(F22-1,#REF!,2,TRUE)</f>
        <v>#REF!</v>
      </c>
    </row>
    <row r="23" spans="1:7" x14ac:dyDescent="0.2">
      <c r="A23" s="74">
        <v>23</v>
      </c>
      <c r="B23" s="74" t="e">
        <f>IF(AND(データ!$B$5&lt;A23,A23&lt;=データ!$B$5+データ!$D$9),データ!$B$1-(A23-データ!$B$5-1)*2,"")</f>
        <v>#REF!</v>
      </c>
      <c r="C23" s="74" t="e">
        <f>IF(AND(データ!$B$5-データ!$D$9&lt;A23,A23&lt;=データ!$B$5),データ!$B$1-(データ!$B$5-A23)*2-1,"")</f>
        <v>#REF!</v>
      </c>
      <c r="D23" s="74" t="e">
        <f>IF(A23&lt;=データ!$B$5-データ!$D$9,A23,"")</f>
        <v>#REF!</v>
      </c>
      <c r="E23" s="74" t="e">
        <f>IF(AND(データ!$B$5+データ!$D$9&lt;A23,A23&lt;=データ!$B$1),A23-データ!$D$9*2,"")</f>
        <v>#REF!</v>
      </c>
      <c r="F23" s="74" t="e">
        <f t="shared" si="0"/>
        <v>#REF!</v>
      </c>
      <c r="G23" s="74" t="e">
        <f>VLOOKUP(F23-1,#REF!,2,TRUE)</f>
        <v>#REF!</v>
      </c>
    </row>
    <row r="24" spans="1:7" x14ac:dyDescent="0.2">
      <c r="A24" s="74">
        <v>24</v>
      </c>
      <c r="B24" s="74" t="e">
        <f>IF(AND(データ!$B$5&lt;A24,A24&lt;=データ!$B$5+データ!$D$9),データ!$B$1-(A24-データ!$B$5-1)*2,"")</f>
        <v>#REF!</v>
      </c>
      <c r="C24" s="74" t="e">
        <f>IF(AND(データ!$B$5-データ!$D$9&lt;A24,A24&lt;=データ!$B$5),データ!$B$1-(データ!$B$5-A24)*2-1,"")</f>
        <v>#REF!</v>
      </c>
      <c r="D24" s="74" t="e">
        <f>IF(A24&lt;=データ!$B$5-データ!$D$9,A24,"")</f>
        <v>#REF!</v>
      </c>
      <c r="E24" s="74" t="e">
        <f>IF(AND(データ!$B$5+データ!$D$9&lt;A24,A24&lt;=データ!$B$1),A24-データ!$D$9*2,"")</f>
        <v>#REF!</v>
      </c>
      <c r="F24" s="74" t="e">
        <f t="shared" si="0"/>
        <v>#REF!</v>
      </c>
      <c r="G24" s="74" t="e">
        <f>VLOOKUP(F24-1,#REF!,2,TRUE)</f>
        <v>#REF!</v>
      </c>
    </row>
    <row r="25" spans="1:7" x14ac:dyDescent="0.2">
      <c r="A25" s="74">
        <v>25</v>
      </c>
      <c r="B25" s="74" t="e">
        <f>IF(AND(データ!$B$5&lt;A25,A25&lt;=データ!$B$5+データ!$D$9),データ!$B$1-(A25-データ!$B$5-1)*2,"")</f>
        <v>#REF!</v>
      </c>
      <c r="C25" s="74" t="e">
        <f>IF(AND(データ!$B$5-データ!$D$9&lt;A25,A25&lt;=データ!$B$5),データ!$B$1-(データ!$B$5-A25)*2-1,"")</f>
        <v>#REF!</v>
      </c>
      <c r="D25" s="74" t="e">
        <f>IF(A25&lt;=データ!$B$5-データ!$D$9,A25,"")</f>
        <v>#REF!</v>
      </c>
      <c r="E25" s="74" t="e">
        <f>IF(AND(データ!$B$5+データ!$D$9&lt;A25,A25&lt;=データ!$B$1),A25-データ!$D$9*2,"")</f>
        <v>#REF!</v>
      </c>
      <c r="F25" s="74" t="e">
        <f t="shared" si="0"/>
        <v>#REF!</v>
      </c>
      <c r="G25" s="74" t="e">
        <f>VLOOKUP(F25-1,#REF!,2,TRUE)</f>
        <v>#REF!</v>
      </c>
    </row>
    <row r="26" spans="1:7" x14ac:dyDescent="0.2">
      <c r="A26" s="74">
        <v>26</v>
      </c>
      <c r="B26" s="74" t="e">
        <f>IF(AND(データ!$B$5&lt;A26,A26&lt;=データ!$B$5+データ!$D$9),データ!$B$1-(A26-データ!$B$5-1)*2,"")</f>
        <v>#REF!</v>
      </c>
      <c r="C26" s="74" t="e">
        <f>IF(AND(データ!$B$5-データ!$D$9&lt;A26,A26&lt;=データ!$B$5),データ!$B$1-(データ!$B$5-A26)*2-1,"")</f>
        <v>#REF!</v>
      </c>
      <c r="D26" s="74" t="e">
        <f>IF(A26&lt;=データ!$B$5-データ!$D$9,A26,"")</f>
        <v>#REF!</v>
      </c>
      <c r="E26" s="74" t="e">
        <f>IF(AND(データ!$B$5+データ!$D$9&lt;A26,A26&lt;=データ!$B$1),A26-データ!$D$9*2,"")</f>
        <v>#REF!</v>
      </c>
      <c r="F26" s="74" t="e">
        <f t="shared" si="0"/>
        <v>#REF!</v>
      </c>
      <c r="G26" s="74" t="e">
        <f>VLOOKUP(F26-1,#REF!,2,TRUE)</f>
        <v>#REF!</v>
      </c>
    </row>
    <row r="27" spans="1:7" x14ac:dyDescent="0.2">
      <c r="A27" s="74">
        <v>27</v>
      </c>
      <c r="B27" s="74" t="e">
        <f>IF(AND(データ!$B$5&lt;A27,A27&lt;=データ!$B$5+データ!$D$9),データ!$B$1-(A27-データ!$B$5-1)*2,"")</f>
        <v>#REF!</v>
      </c>
      <c r="C27" s="74" t="e">
        <f>IF(AND(データ!$B$5-データ!$D$9&lt;A27,A27&lt;=データ!$B$5),データ!$B$1-(データ!$B$5-A27)*2-1,"")</f>
        <v>#REF!</v>
      </c>
      <c r="D27" s="74" t="e">
        <f>IF(A27&lt;=データ!$B$5-データ!$D$9,A27,"")</f>
        <v>#REF!</v>
      </c>
      <c r="E27" s="74" t="e">
        <f>IF(AND(データ!$B$5+データ!$D$9&lt;A27,A27&lt;=データ!$B$1),A27-データ!$D$9*2,"")</f>
        <v>#REF!</v>
      </c>
      <c r="F27" s="74" t="e">
        <f t="shared" si="0"/>
        <v>#REF!</v>
      </c>
      <c r="G27" s="74" t="e">
        <f>VLOOKUP(F27-1,#REF!,2,TRUE)</f>
        <v>#REF!</v>
      </c>
    </row>
    <row r="28" spans="1:7" x14ac:dyDescent="0.2">
      <c r="A28" s="74">
        <v>28</v>
      </c>
      <c r="B28" s="74" t="e">
        <f>IF(AND(データ!$B$5&lt;A28,A28&lt;=データ!$B$5+データ!$D$9),データ!$B$1-(A28-データ!$B$5-1)*2,"")</f>
        <v>#REF!</v>
      </c>
      <c r="C28" s="74" t="e">
        <f>IF(AND(データ!$B$5-データ!$D$9&lt;A28,A28&lt;=データ!$B$5),データ!$B$1-(データ!$B$5-A28)*2-1,"")</f>
        <v>#REF!</v>
      </c>
      <c r="D28" s="74" t="e">
        <f>IF(A28&lt;=データ!$B$5-データ!$D$9,A28,"")</f>
        <v>#REF!</v>
      </c>
      <c r="E28" s="74" t="e">
        <f>IF(AND(データ!$B$5+データ!$D$9&lt;A28,A28&lt;=データ!$B$1),A28-データ!$D$9*2,"")</f>
        <v>#REF!</v>
      </c>
      <c r="F28" s="74" t="e">
        <f t="shared" si="0"/>
        <v>#REF!</v>
      </c>
      <c r="G28" s="74" t="e">
        <f>VLOOKUP(F28-1,#REF!,2,TRUE)</f>
        <v>#REF!</v>
      </c>
    </row>
    <row r="29" spans="1:7" x14ac:dyDescent="0.2">
      <c r="A29" s="74">
        <v>29</v>
      </c>
      <c r="B29" s="74" t="e">
        <f>IF(AND(データ!$B$5&lt;A29,A29&lt;=データ!$B$5+データ!$D$9),データ!$B$1-(A29-データ!$B$5-1)*2,"")</f>
        <v>#REF!</v>
      </c>
      <c r="C29" s="74" t="e">
        <f>IF(AND(データ!$B$5-データ!$D$9&lt;A29,A29&lt;=データ!$B$5),データ!$B$1-(データ!$B$5-A29)*2-1,"")</f>
        <v>#REF!</v>
      </c>
      <c r="D29" s="74" t="e">
        <f>IF(A29&lt;=データ!$B$5-データ!$D$9,A29,"")</f>
        <v>#REF!</v>
      </c>
      <c r="E29" s="74" t="e">
        <f>IF(AND(データ!$B$5+データ!$D$9&lt;A29,A29&lt;=データ!$B$1),A29-データ!$D$9*2,"")</f>
        <v>#REF!</v>
      </c>
      <c r="F29" s="74" t="e">
        <f t="shared" si="0"/>
        <v>#REF!</v>
      </c>
      <c r="G29" s="74" t="e">
        <f>VLOOKUP(F29-1,#REF!,2,TRUE)</f>
        <v>#REF!</v>
      </c>
    </row>
    <row r="30" spans="1:7" x14ac:dyDescent="0.2">
      <c r="A30" s="74">
        <v>30</v>
      </c>
      <c r="B30" s="74" t="e">
        <f>IF(AND(データ!$B$5&lt;A30,A30&lt;=データ!$B$5+データ!$D$9),データ!$B$1-(A30-データ!$B$5-1)*2,"")</f>
        <v>#REF!</v>
      </c>
      <c r="C30" s="74" t="e">
        <f>IF(AND(データ!$B$5-データ!$D$9&lt;A30,A30&lt;=データ!$B$5),データ!$B$1-(データ!$B$5-A30)*2-1,"")</f>
        <v>#REF!</v>
      </c>
      <c r="D30" s="74" t="e">
        <f>IF(A30&lt;=データ!$B$5-データ!$D$9,A30,"")</f>
        <v>#REF!</v>
      </c>
      <c r="E30" s="74" t="e">
        <f>IF(AND(データ!$B$5+データ!$D$9&lt;A30,A30&lt;=データ!$B$1),A30-データ!$D$9*2,"")</f>
        <v>#REF!</v>
      </c>
      <c r="F30" s="74" t="e">
        <f t="shared" si="0"/>
        <v>#REF!</v>
      </c>
      <c r="G30" s="74" t="e">
        <f>VLOOKUP(F30-1,#REF!,2,TRUE)</f>
        <v>#REF!</v>
      </c>
    </row>
    <row r="31" spans="1:7" x14ac:dyDescent="0.2">
      <c r="A31" s="74">
        <v>31</v>
      </c>
      <c r="B31" s="74" t="e">
        <f>IF(AND(データ!$B$5&lt;A31,A31&lt;=データ!$B$5+データ!$D$9),データ!$B$1-(A31-データ!$B$5-1)*2,"")</f>
        <v>#REF!</v>
      </c>
      <c r="C31" s="74" t="e">
        <f>IF(AND(データ!$B$5-データ!$D$9&lt;A31,A31&lt;=データ!$B$5),データ!$B$1-(データ!$B$5-A31)*2-1,"")</f>
        <v>#REF!</v>
      </c>
      <c r="D31" s="74" t="e">
        <f>IF(A31&lt;=データ!$B$5-データ!$D$9,A31,"")</f>
        <v>#REF!</v>
      </c>
      <c r="E31" s="74" t="e">
        <f>IF(AND(データ!$B$5+データ!$D$9&lt;A31,A31&lt;=データ!$B$1),A31-データ!$D$9*2,"")</f>
        <v>#REF!</v>
      </c>
      <c r="F31" s="74" t="e">
        <f t="shared" si="0"/>
        <v>#REF!</v>
      </c>
      <c r="G31" s="74" t="e">
        <f>VLOOKUP(F31-1,#REF!,2,TRUE)</f>
        <v>#REF!</v>
      </c>
    </row>
    <row r="32" spans="1:7" x14ac:dyDescent="0.2">
      <c r="A32" s="74">
        <v>32</v>
      </c>
      <c r="B32" s="74" t="e">
        <f>IF(AND(データ!$B$5&lt;A32,A32&lt;=データ!$B$5+データ!$D$9),データ!$B$1-(A32-データ!$B$5-1)*2,"")</f>
        <v>#REF!</v>
      </c>
      <c r="C32" s="74" t="e">
        <f>IF(AND(データ!$B$5-データ!$D$9&lt;A32,A32&lt;=データ!$B$5),データ!$B$1-(データ!$B$5-A32)*2-1,"")</f>
        <v>#REF!</v>
      </c>
      <c r="D32" s="74" t="e">
        <f>IF(A32&lt;=データ!$B$5-データ!$D$9,A32,"")</f>
        <v>#REF!</v>
      </c>
      <c r="E32" s="74" t="e">
        <f>IF(AND(データ!$B$5+データ!$D$9&lt;A32,A32&lt;=データ!$B$1),A32-データ!$D$9*2,"")</f>
        <v>#REF!</v>
      </c>
      <c r="F32" s="74" t="e">
        <f t="shared" si="0"/>
        <v>#REF!</v>
      </c>
      <c r="G32" s="74" t="e">
        <f>VLOOKUP(F32-1,#REF!,2,TRUE)</f>
        <v>#REF!</v>
      </c>
    </row>
    <row r="33" spans="1:7" x14ac:dyDescent="0.2">
      <c r="A33" s="74">
        <v>33</v>
      </c>
      <c r="B33" s="74" t="e">
        <f>IF(AND(データ!$B$5&lt;A33,A33&lt;=データ!$B$5+データ!$D$9),データ!$B$1-(A33-データ!$B$5-1)*2,"")</f>
        <v>#REF!</v>
      </c>
      <c r="C33" s="74" t="e">
        <f>IF(AND(データ!$B$5-データ!$D$9&lt;A33,A33&lt;=データ!$B$5),データ!$B$1-(データ!$B$5-A33)*2-1,"")</f>
        <v>#REF!</v>
      </c>
      <c r="D33" s="74" t="e">
        <f>IF(A33&lt;=データ!$B$5-データ!$D$9,A33,"")</f>
        <v>#REF!</v>
      </c>
      <c r="E33" s="74" t="e">
        <f>IF(AND(データ!$B$5+データ!$D$9&lt;A33,A33&lt;=データ!$B$1),A33-データ!$D$9*2,"")</f>
        <v>#REF!</v>
      </c>
      <c r="F33" s="74" t="e">
        <f t="shared" si="0"/>
        <v>#REF!</v>
      </c>
      <c r="G33" s="74" t="e">
        <f>VLOOKUP(F33-1,#REF!,2,TRUE)</f>
        <v>#REF!</v>
      </c>
    </row>
    <row r="34" spans="1:7" x14ac:dyDescent="0.2">
      <c r="A34" s="74">
        <v>34</v>
      </c>
      <c r="B34" s="74" t="e">
        <f>IF(AND(データ!$B$5&lt;A34,A34&lt;=データ!$B$5+データ!$D$9),データ!$B$1-(A34-データ!$B$5-1)*2,"")</f>
        <v>#REF!</v>
      </c>
      <c r="C34" s="74" t="e">
        <f>IF(AND(データ!$B$5-データ!$D$9&lt;A34,A34&lt;=データ!$B$5),データ!$B$1-(データ!$B$5-A34)*2-1,"")</f>
        <v>#REF!</v>
      </c>
      <c r="D34" s="74" t="e">
        <f>IF(A34&lt;=データ!$B$5-データ!$D$9,A34,"")</f>
        <v>#REF!</v>
      </c>
      <c r="E34" s="74" t="e">
        <f>IF(AND(データ!$B$5+データ!$D$9&lt;A34,A34&lt;=データ!$B$1),A34-データ!$D$9*2,"")</f>
        <v>#REF!</v>
      </c>
      <c r="F34" s="74" t="e">
        <f t="shared" si="0"/>
        <v>#REF!</v>
      </c>
      <c r="G34" s="74" t="e">
        <f>VLOOKUP(F34-1,#REF!,2,TRUE)</f>
        <v>#REF!</v>
      </c>
    </row>
    <row r="35" spans="1:7" x14ac:dyDescent="0.2">
      <c r="A35" s="74">
        <v>35</v>
      </c>
      <c r="B35" s="74" t="e">
        <f>IF(AND(データ!$B$5&lt;A35,A35&lt;=データ!$B$5+データ!$D$9),データ!$B$1-(A35-データ!$B$5-1)*2,"")</f>
        <v>#REF!</v>
      </c>
      <c r="C35" s="74" t="e">
        <f>IF(AND(データ!$B$5-データ!$D$9&lt;A35,A35&lt;=データ!$B$5),データ!$B$1-(データ!$B$5-A35)*2-1,"")</f>
        <v>#REF!</v>
      </c>
      <c r="D35" s="74" t="e">
        <f>IF(A35&lt;=データ!$B$5-データ!$D$9,A35,"")</f>
        <v>#REF!</v>
      </c>
      <c r="E35" s="74" t="e">
        <f>IF(AND(データ!$B$5+データ!$D$9&lt;A35,A35&lt;=データ!$B$1),A35-データ!$D$9*2,"")</f>
        <v>#REF!</v>
      </c>
      <c r="F35" s="74" t="e">
        <f t="shared" si="0"/>
        <v>#REF!</v>
      </c>
      <c r="G35" s="74" t="e">
        <f>VLOOKUP(F35-1,#REF!,2,TRUE)</f>
        <v>#REF!</v>
      </c>
    </row>
    <row r="36" spans="1:7" x14ac:dyDescent="0.2">
      <c r="A36" s="74">
        <v>36</v>
      </c>
      <c r="B36" s="74" t="e">
        <f>IF(AND(データ!$B$5&lt;A36,A36&lt;=データ!$B$5+データ!$D$9),データ!$B$1-(A36-データ!$B$5-1)*2,"")</f>
        <v>#REF!</v>
      </c>
      <c r="C36" s="74" t="e">
        <f>IF(AND(データ!$B$5-データ!$D$9&lt;A36,A36&lt;=データ!$B$5),データ!$B$1-(データ!$B$5-A36)*2-1,"")</f>
        <v>#REF!</v>
      </c>
      <c r="D36" s="74" t="e">
        <f>IF(A36&lt;=データ!$B$5-データ!$D$9,A36,"")</f>
        <v>#REF!</v>
      </c>
      <c r="E36" s="74" t="e">
        <f>IF(AND(データ!$B$5+データ!$D$9&lt;A36,A36&lt;=データ!$B$1),A36-データ!$D$9*2,"")</f>
        <v>#REF!</v>
      </c>
      <c r="F36" s="74" t="e">
        <f t="shared" si="0"/>
        <v>#REF!</v>
      </c>
      <c r="G36" s="74" t="e">
        <f>VLOOKUP(F36-1,#REF!,2,TRUE)</f>
        <v>#REF!</v>
      </c>
    </row>
    <row r="37" spans="1:7" x14ac:dyDescent="0.2">
      <c r="A37" s="74">
        <v>37</v>
      </c>
      <c r="B37" s="74" t="e">
        <f>IF(AND(データ!$B$5&lt;A37,A37&lt;=データ!$B$5+データ!$D$9),データ!$B$1-(A37-データ!$B$5-1)*2,"")</f>
        <v>#REF!</v>
      </c>
      <c r="C37" s="74" t="e">
        <f>IF(AND(データ!$B$5-データ!$D$9&lt;A37,A37&lt;=データ!$B$5),データ!$B$1-(データ!$B$5-A37)*2-1,"")</f>
        <v>#REF!</v>
      </c>
      <c r="D37" s="74" t="e">
        <f>IF(A37&lt;=データ!$B$5-データ!$D$9,A37,"")</f>
        <v>#REF!</v>
      </c>
      <c r="E37" s="74" t="e">
        <f>IF(AND(データ!$B$5+データ!$D$9&lt;A37,A37&lt;=データ!$B$1),A37-データ!$D$9*2,"")</f>
        <v>#REF!</v>
      </c>
      <c r="F37" s="74" t="e">
        <f t="shared" si="0"/>
        <v>#REF!</v>
      </c>
      <c r="G37" s="74" t="e">
        <f>VLOOKUP(F37-1,#REF!,2,TRUE)</f>
        <v>#REF!</v>
      </c>
    </row>
    <row r="38" spans="1:7" x14ac:dyDescent="0.2">
      <c r="A38" s="74">
        <v>38</v>
      </c>
      <c r="B38" s="74" t="e">
        <f>IF(AND(データ!$B$5&lt;A38,A38&lt;=データ!$B$5+データ!$D$9),データ!$B$1-(A38-データ!$B$5-1)*2,"")</f>
        <v>#REF!</v>
      </c>
      <c r="C38" s="74" t="e">
        <f>IF(AND(データ!$B$5-データ!$D$9&lt;A38,A38&lt;=データ!$B$5),データ!$B$1-(データ!$B$5-A38)*2-1,"")</f>
        <v>#REF!</v>
      </c>
      <c r="D38" s="74" t="e">
        <f>IF(A38&lt;=データ!$B$5-データ!$D$9,A38,"")</f>
        <v>#REF!</v>
      </c>
      <c r="E38" s="74" t="e">
        <f>IF(AND(データ!$B$5+データ!$D$9&lt;A38,A38&lt;=データ!$B$1),A38-データ!$D$9*2,"")</f>
        <v>#REF!</v>
      </c>
      <c r="F38" s="74" t="e">
        <f t="shared" si="0"/>
        <v>#REF!</v>
      </c>
      <c r="G38" s="74" t="e">
        <f>VLOOKUP(F38-1,#REF!,2,TRUE)</f>
        <v>#REF!</v>
      </c>
    </row>
    <row r="39" spans="1:7" x14ac:dyDescent="0.2">
      <c r="A39" s="74">
        <v>39</v>
      </c>
      <c r="B39" s="74" t="e">
        <f>IF(AND(データ!$B$5&lt;A39,A39&lt;=データ!$B$5+データ!$D$9),データ!$B$1-(A39-データ!$B$5-1)*2,"")</f>
        <v>#REF!</v>
      </c>
      <c r="C39" s="74" t="e">
        <f>IF(AND(データ!$B$5-データ!$D$9&lt;A39,A39&lt;=データ!$B$5),データ!$B$1-(データ!$B$5-A39)*2-1,"")</f>
        <v>#REF!</v>
      </c>
      <c r="D39" s="74" t="e">
        <f>IF(A39&lt;=データ!$B$5-データ!$D$9,A39,"")</f>
        <v>#REF!</v>
      </c>
      <c r="E39" s="74" t="e">
        <f>IF(AND(データ!$B$5+データ!$D$9&lt;A39,A39&lt;=データ!$B$1),A39-データ!$D$9*2,"")</f>
        <v>#REF!</v>
      </c>
      <c r="F39" s="74" t="e">
        <f t="shared" si="0"/>
        <v>#REF!</v>
      </c>
      <c r="G39" s="74" t="e">
        <f>VLOOKUP(F39-1,#REF!,2,TRUE)</f>
        <v>#REF!</v>
      </c>
    </row>
    <row r="40" spans="1:7" x14ac:dyDescent="0.2">
      <c r="A40" s="74">
        <v>40</v>
      </c>
      <c r="B40" s="74" t="e">
        <f>IF(AND(データ!$B$5&lt;A40,A40&lt;=データ!$B$5+データ!$D$9),データ!$B$1-(A40-データ!$B$5-1)*2,"")</f>
        <v>#REF!</v>
      </c>
      <c r="C40" s="74" t="e">
        <f>IF(AND(データ!$B$5-データ!$D$9&lt;A40,A40&lt;=データ!$B$5),データ!$B$1-(データ!$B$5-A40)*2-1,"")</f>
        <v>#REF!</v>
      </c>
      <c r="D40" s="74" t="e">
        <f>IF(A40&lt;=データ!$B$5-データ!$D$9,A40,"")</f>
        <v>#REF!</v>
      </c>
      <c r="E40" s="74" t="e">
        <f>IF(AND(データ!$B$5+データ!$D$9&lt;A40,A40&lt;=データ!$B$1),A40-データ!$D$9*2,"")</f>
        <v>#REF!</v>
      </c>
      <c r="F40" s="74" t="e">
        <f t="shared" si="0"/>
        <v>#REF!</v>
      </c>
      <c r="G40" s="74" t="e">
        <f>VLOOKUP(F40-1,#REF!,2,TRUE)</f>
        <v>#REF!</v>
      </c>
    </row>
    <row r="41" spans="1:7" x14ac:dyDescent="0.2">
      <c r="A41" s="74">
        <v>41</v>
      </c>
      <c r="B41" s="74" t="e">
        <f>IF(AND(データ!$B$5&lt;A41,A41&lt;=データ!$B$5+データ!$D$9),データ!$B$1-(A41-データ!$B$5-1)*2,"")</f>
        <v>#REF!</v>
      </c>
      <c r="C41" s="74" t="e">
        <f>IF(AND(データ!$B$5-データ!$D$9&lt;A41,A41&lt;=データ!$B$5),データ!$B$1-(データ!$B$5-A41)*2-1,"")</f>
        <v>#REF!</v>
      </c>
      <c r="D41" s="74" t="e">
        <f>IF(A41&lt;=データ!$B$5-データ!$D$9,A41,"")</f>
        <v>#REF!</v>
      </c>
      <c r="E41" s="74" t="e">
        <f>IF(AND(データ!$B$5+データ!$D$9&lt;A41,A41&lt;=データ!$B$1),A41-データ!$D$9*2,"")</f>
        <v>#REF!</v>
      </c>
      <c r="F41" s="74" t="e">
        <f t="shared" si="0"/>
        <v>#REF!</v>
      </c>
      <c r="G41" s="74" t="e">
        <f>VLOOKUP(F41-1,#REF!,2,TRUE)</f>
        <v>#REF!</v>
      </c>
    </row>
    <row r="42" spans="1:7" x14ac:dyDescent="0.2">
      <c r="A42" s="74">
        <v>42</v>
      </c>
      <c r="B42" s="74" t="e">
        <f>IF(AND(データ!$B$5&lt;A42,A42&lt;=データ!$B$5+データ!$D$9),データ!$B$1-(A42-データ!$B$5-1)*2,"")</f>
        <v>#REF!</v>
      </c>
      <c r="C42" s="74" t="e">
        <f>IF(AND(データ!$B$5-データ!$D$9&lt;A42,A42&lt;=データ!$B$5),データ!$B$1-(データ!$B$5-A42)*2-1,"")</f>
        <v>#REF!</v>
      </c>
      <c r="D42" s="74" t="e">
        <f>IF(A42&lt;=データ!$B$5-データ!$D$9,A42,"")</f>
        <v>#REF!</v>
      </c>
      <c r="E42" s="74" t="e">
        <f>IF(AND(データ!$B$5+データ!$D$9&lt;A42,A42&lt;=データ!$B$1),A42-データ!$D$9*2,"")</f>
        <v>#REF!</v>
      </c>
      <c r="F42" s="74" t="e">
        <f t="shared" si="0"/>
        <v>#REF!</v>
      </c>
      <c r="G42" s="74" t="e">
        <f>VLOOKUP(F42-1,#REF!,2,TRUE)</f>
        <v>#REF!</v>
      </c>
    </row>
    <row r="43" spans="1:7" x14ac:dyDescent="0.2">
      <c r="A43" s="74">
        <v>43</v>
      </c>
      <c r="B43" s="74" t="e">
        <f>IF(AND(データ!$B$5&lt;A43,A43&lt;=データ!$B$5+データ!$D$9),データ!$B$1-(A43-データ!$B$5-1)*2,"")</f>
        <v>#REF!</v>
      </c>
      <c r="C43" s="74" t="e">
        <f>IF(AND(データ!$B$5-データ!$D$9&lt;A43,A43&lt;=データ!$B$5),データ!$B$1-(データ!$B$5-A43)*2-1,"")</f>
        <v>#REF!</v>
      </c>
      <c r="D43" s="74" t="e">
        <f>IF(A43&lt;=データ!$B$5-データ!$D$9,A43,"")</f>
        <v>#REF!</v>
      </c>
      <c r="E43" s="74" t="e">
        <f>IF(AND(データ!$B$5+データ!$D$9&lt;A43,A43&lt;=データ!$B$1),A43-データ!$D$9*2,"")</f>
        <v>#REF!</v>
      </c>
      <c r="F43" s="74" t="e">
        <f t="shared" si="0"/>
        <v>#REF!</v>
      </c>
      <c r="G43" s="74" t="e">
        <f>VLOOKUP(F43-1,#REF!,2,TRUE)</f>
        <v>#REF!</v>
      </c>
    </row>
    <row r="44" spans="1:7" x14ac:dyDescent="0.2">
      <c r="A44" s="74">
        <v>44</v>
      </c>
      <c r="B44" s="74" t="e">
        <f>IF(AND(データ!$B$5&lt;A44,A44&lt;=データ!$B$5+データ!$D$9),データ!$B$1-(A44-データ!$B$5-1)*2,"")</f>
        <v>#REF!</v>
      </c>
      <c r="C44" s="74" t="e">
        <f>IF(AND(データ!$B$5-データ!$D$9&lt;A44,A44&lt;=データ!$B$5),データ!$B$1-(データ!$B$5-A44)*2-1,"")</f>
        <v>#REF!</v>
      </c>
      <c r="D44" s="74" t="e">
        <f>IF(A44&lt;=データ!$B$5-データ!$D$9,A44,"")</f>
        <v>#REF!</v>
      </c>
      <c r="E44" s="74" t="e">
        <f>IF(AND(データ!$B$5+データ!$D$9&lt;A44,A44&lt;=データ!$B$1),A44-データ!$D$9*2,"")</f>
        <v>#REF!</v>
      </c>
      <c r="F44" s="74" t="e">
        <f t="shared" si="0"/>
        <v>#REF!</v>
      </c>
      <c r="G44" s="74" t="e">
        <f>VLOOKUP(F44-1,#REF!,2,TRUE)</f>
        <v>#REF!</v>
      </c>
    </row>
    <row r="45" spans="1:7" x14ac:dyDescent="0.2">
      <c r="A45" s="74">
        <v>45</v>
      </c>
      <c r="B45" s="74" t="e">
        <f>IF(AND(データ!$B$5&lt;A45,A45&lt;=データ!$B$5+データ!$D$9),データ!$B$1-(A45-データ!$B$5-1)*2,"")</f>
        <v>#REF!</v>
      </c>
      <c r="C45" s="74" t="e">
        <f>IF(AND(データ!$B$5-データ!$D$9&lt;A45,A45&lt;=データ!$B$5),データ!$B$1-(データ!$B$5-A45)*2-1,"")</f>
        <v>#REF!</v>
      </c>
      <c r="D45" s="74" t="e">
        <f>IF(A45&lt;=データ!$B$5-データ!$D$9,A45,"")</f>
        <v>#REF!</v>
      </c>
      <c r="E45" s="74" t="e">
        <f>IF(AND(データ!$B$5+データ!$D$9&lt;A45,A45&lt;=データ!$B$1),A45-データ!$D$9*2,"")</f>
        <v>#REF!</v>
      </c>
      <c r="F45" s="74" t="e">
        <f t="shared" si="0"/>
        <v>#REF!</v>
      </c>
      <c r="G45" s="74" t="e">
        <f>VLOOKUP(F45-1,#REF!,2,TRUE)</f>
        <v>#REF!</v>
      </c>
    </row>
    <row r="46" spans="1:7" x14ac:dyDescent="0.2">
      <c r="A46" s="74">
        <v>46</v>
      </c>
      <c r="B46" s="74" t="e">
        <f>IF(AND(データ!$B$5&lt;A46,A46&lt;=データ!$B$5+データ!$D$9),データ!$B$1-(A46-データ!$B$5-1)*2,"")</f>
        <v>#REF!</v>
      </c>
      <c r="C46" s="74" t="e">
        <f>IF(AND(データ!$B$5-データ!$D$9&lt;A46,A46&lt;=データ!$B$5),データ!$B$1-(データ!$B$5-A46)*2-1,"")</f>
        <v>#REF!</v>
      </c>
      <c r="D46" s="74" t="e">
        <f>IF(A46&lt;=データ!$B$5-データ!$D$9,A46,"")</f>
        <v>#REF!</v>
      </c>
      <c r="E46" s="74" t="e">
        <f>IF(AND(データ!$B$5+データ!$D$9&lt;A46,A46&lt;=データ!$B$1),A46-データ!$D$9*2,"")</f>
        <v>#REF!</v>
      </c>
      <c r="F46" s="74" t="e">
        <f t="shared" si="0"/>
        <v>#REF!</v>
      </c>
      <c r="G46" s="74" t="e">
        <f>VLOOKUP(F46-1,#REF!,2,TRUE)</f>
        <v>#REF!</v>
      </c>
    </row>
    <row r="47" spans="1:7" x14ac:dyDescent="0.2">
      <c r="A47" s="74">
        <v>47</v>
      </c>
      <c r="B47" s="74" t="e">
        <f>IF(AND(データ!$B$5&lt;A47,A47&lt;=データ!$B$5+データ!$D$9),データ!$B$1-(A47-データ!$B$5-1)*2,"")</f>
        <v>#REF!</v>
      </c>
      <c r="C47" s="74" t="e">
        <f>IF(AND(データ!$B$5-データ!$D$9&lt;A47,A47&lt;=データ!$B$5),データ!$B$1-(データ!$B$5-A47)*2-1,"")</f>
        <v>#REF!</v>
      </c>
      <c r="D47" s="74" t="e">
        <f>IF(A47&lt;=データ!$B$5-データ!$D$9,A47,"")</f>
        <v>#REF!</v>
      </c>
      <c r="E47" s="74" t="e">
        <f>IF(AND(データ!$B$5+データ!$D$9&lt;A47,A47&lt;=データ!$B$1),A47-データ!$D$9*2,"")</f>
        <v>#REF!</v>
      </c>
      <c r="F47" s="74" t="e">
        <f t="shared" si="0"/>
        <v>#REF!</v>
      </c>
      <c r="G47" s="74" t="e">
        <f>VLOOKUP(F47-1,#REF!,2,TRUE)</f>
        <v>#REF!</v>
      </c>
    </row>
    <row r="48" spans="1:7" x14ac:dyDescent="0.2">
      <c r="A48" s="74">
        <v>48</v>
      </c>
      <c r="B48" s="74" t="e">
        <f>IF(AND(データ!$B$5&lt;A48,A48&lt;=データ!$B$5+データ!$D$9),データ!$B$1-(A48-データ!$B$5-1)*2,"")</f>
        <v>#REF!</v>
      </c>
      <c r="C48" s="74" t="e">
        <f>IF(AND(データ!$B$5-データ!$D$9&lt;A48,A48&lt;=データ!$B$5),データ!$B$1-(データ!$B$5-A48)*2-1,"")</f>
        <v>#REF!</v>
      </c>
      <c r="D48" s="74" t="e">
        <f>IF(A48&lt;=データ!$B$5-データ!$D$9,A48,"")</f>
        <v>#REF!</v>
      </c>
      <c r="E48" s="74" t="e">
        <f>IF(AND(データ!$B$5+データ!$D$9&lt;A48,A48&lt;=データ!$B$1),A48-データ!$D$9*2,"")</f>
        <v>#REF!</v>
      </c>
      <c r="F48" s="74" t="e">
        <f t="shared" si="0"/>
        <v>#REF!</v>
      </c>
      <c r="G48" s="74" t="e">
        <f>VLOOKUP(F48-1,#REF!,2,TRUE)</f>
        <v>#REF!</v>
      </c>
    </row>
    <row r="49" spans="1:7" x14ac:dyDescent="0.2">
      <c r="A49" s="74">
        <v>49</v>
      </c>
      <c r="B49" s="74" t="e">
        <f>IF(AND(データ!$B$5&lt;A49,A49&lt;=データ!$B$5+データ!$D$9),データ!$B$1-(A49-データ!$B$5-1)*2,"")</f>
        <v>#REF!</v>
      </c>
      <c r="C49" s="74" t="e">
        <f>IF(AND(データ!$B$5-データ!$D$9&lt;A49,A49&lt;=データ!$B$5),データ!$B$1-(データ!$B$5-A49)*2-1,"")</f>
        <v>#REF!</v>
      </c>
      <c r="D49" s="74" t="e">
        <f>IF(A49&lt;=データ!$B$5-データ!$D$9,A49,"")</f>
        <v>#REF!</v>
      </c>
      <c r="E49" s="74" t="e">
        <f>IF(AND(データ!$B$5+データ!$D$9&lt;A49,A49&lt;=データ!$B$1),A49-データ!$D$9*2,"")</f>
        <v>#REF!</v>
      </c>
      <c r="F49" s="74" t="e">
        <f t="shared" si="0"/>
        <v>#REF!</v>
      </c>
      <c r="G49" s="74" t="e">
        <f>VLOOKUP(F49-1,#REF!,2,TRUE)</f>
        <v>#REF!</v>
      </c>
    </row>
    <row r="50" spans="1:7" x14ac:dyDescent="0.2">
      <c r="A50" s="74">
        <v>50</v>
      </c>
      <c r="B50" s="74" t="e">
        <f>IF(AND(データ!$B$5&lt;A50,A50&lt;=データ!$B$5+データ!$D$9),データ!$B$1-(A50-データ!$B$5-1)*2,"")</f>
        <v>#REF!</v>
      </c>
      <c r="C50" s="74" t="e">
        <f>IF(AND(データ!$B$5-データ!$D$9&lt;A50,A50&lt;=データ!$B$5),データ!$B$1-(データ!$B$5-A50)*2-1,"")</f>
        <v>#REF!</v>
      </c>
      <c r="D50" s="74" t="e">
        <f>IF(A50&lt;=データ!$B$5-データ!$D$9,A50,"")</f>
        <v>#REF!</v>
      </c>
      <c r="E50" s="74" t="e">
        <f>IF(AND(データ!$B$5+データ!$D$9&lt;A50,A50&lt;=データ!$B$1),A50-データ!$D$9*2,"")</f>
        <v>#REF!</v>
      </c>
      <c r="F50" s="74" t="e">
        <f t="shared" si="0"/>
        <v>#REF!</v>
      </c>
      <c r="G50" s="74" t="e">
        <f>VLOOKUP(F50-1,#REF!,2,TRUE)</f>
        <v>#REF!</v>
      </c>
    </row>
    <row r="51" spans="1:7" x14ac:dyDescent="0.2">
      <c r="A51" s="74">
        <v>51</v>
      </c>
      <c r="B51" s="74" t="e">
        <f>IF(AND(データ!$B$5&lt;A51,A51&lt;=データ!$B$5+データ!$D$9),データ!$B$1-(A51-データ!$B$5-1)*2,"")</f>
        <v>#REF!</v>
      </c>
      <c r="C51" s="74" t="e">
        <f>IF(AND(データ!$B$5-データ!$D$9&lt;A51,A51&lt;=データ!$B$5),データ!$B$1-(データ!$B$5-A51)*2-1,"")</f>
        <v>#REF!</v>
      </c>
      <c r="D51" s="74" t="e">
        <f>IF(A51&lt;=データ!$B$5-データ!$D$9,A51,"")</f>
        <v>#REF!</v>
      </c>
      <c r="E51" s="74" t="e">
        <f>IF(AND(データ!$B$5+データ!$D$9&lt;A51,A51&lt;=データ!$B$1),A51-データ!$D$9*2,"")</f>
        <v>#REF!</v>
      </c>
      <c r="F51" s="74" t="e">
        <f t="shared" si="0"/>
        <v>#REF!</v>
      </c>
      <c r="G51" s="74" t="e">
        <f>VLOOKUP(F51-1,#REF!,2,TRUE)</f>
        <v>#REF!</v>
      </c>
    </row>
    <row r="52" spans="1:7" x14ac:dyDescent="0.2">
      <c r="A52" s="74">
        <v>52</v>
      </c>
      <c r="B52" s="74" t="e">
        <f>IF(AND(データ!$B$5&lt;A52,A52&lt;=データ!$B$5+データ!$D$9),データ!$B$1-(A52-データ!$B$5-1)*2,"")</f>
        <v>#REF!</v>
      </c>
      <c r="C52" s="74" t="e">
        <f>IF(AND(データ!$B$5-データ!$D$9&lt;A52,A52&lt;=データ!$B$5),データ!$B$1-(データ!$B$5-A52)*2-1,"")</f>
        <v>#REF!</v>
      </c>
      <c r="D52" s="74" t="e">
        <f>IF(A52&lt;=データ!$B$5-データ!$D$9,A52,"")</f>
        <v>#REF!</v>
      </c>
      <c r="E52" s="74" t="e">
        <f>IF(AND(データ!$B$5+データ!$D$9&lt;A52,A52&lt;=データ!$B$1),A52-データ!$D$9*2,"")</f>
        <v>#REF!</v>
      </c>
      <c r="F52" s="74" t="e">
        <f t="shared" si="0"/>
        <v>#REF!</v>
      </c>
      <c r="G52" s="74" t="e">
        <f>VLOOKUP(F52-1,#REF!,2,TRUE)</f>
        <v>#REF!</v>
      </c>
    </row>
    <row r="53" spans="1:7" x14ac:dyDescent="0.2">
      <c r="A53" s="74">
        <v>53</v>
      </c>
      <c r="B53" s="74" t="e">
        <f>IF(AND(データ!$B$5&lt;A53,A53&lt;=データ!$B$5+データ!$D$9),データ!$B$1-(A53-データ!$B$5-1)*2,"")</f>
        <v>#REF!</v>
      </c>
      <c r="C53" s="74" t="e">
        <f>IF(AND(データ!$B$5-データ!$D$9&lt;A53,A53&lt;=データ!$B$5),データ!$B$1-(データ!$B$5-A53)*2-1,"")</f>
        <v>#REF!</v>
      </c>
      <c r="D53" s="74" t="e">
        <f>IF(A53&lt;=データ!$B$5-データ!$D$9,A53,"")</f>
        <v>#REF!</v>
      </c>
      <c r="E53" s="74" t="e">
        <f>IF(AND(データ!$B$5+データ!$D$9&lt;A53,A53&lt;=データ!$B$1),A53-データ!$D$9*2,"")</f>
        <v>#REF!</v>
      </c>
      <c r="F53" s="74" t="e">
        <f t="shared" si="0"/>
        <v>#REF!</v>
      </c>
      <c r="G53" s="74" t="e">
        <f>VLOOKUP(F53-1,#REF!,2,TRUE)</f>
        <v>#REF!</v>
      </c>
    </row>
    <row r="54" spans="1:7" x14ac:dyDescent="0.2">
      <c r="A54" s="74">
        <v>54</v>
      </c>
      <c r="B54" s="74" t="e">
        <f>IF(AND(データ!$B$5&lt;A54,A54&lt;=データ!$B$5+データ!$D$9),データ!$B$1-(A54-データ!$B$5-1)*2,"")</f>
        <v>#REF!</v>
      </c>
      <c r="C54" s="74" t="e">
        <f>IF(AND(データ!$B$5-データ!$D$9&lt;A54,A54&lt;=データ!$B$5),データ!$B$1-(データ!$B$5-A54)*2-1,"")</f>
        <v>#REF!</v>
      </c>
      <c r="D54" s="74" t="e">
        <f>IF(A54&lt;=データ!$B$5-データ!$D$9,A54,"")</f>
        <v>#REF!</v>
      </c>
      <c r="E54" s="74" t="e">
        <f>IF(AND(データ!$B$5+データ!$D$9&lt;A54,A54&lt;=データ!$B$1),A54-データ!$D$9*2,"")</f>
        <v>#REF!</v>
      </c>
      <c r="F54" s="74" t="e">
        <f t="shared" si="0"/>
        <v>#REF!</v>
      </c>
      <c r="G54" s="74" t="e">
        <f>VLOOKUP(F54-1,#REF!,2,TRUE)</f>
        <v>#REF!</v>
      </c>
    </row>
    <row r="55" spans="1:7" x14ac:dyDescent="0.2">
      <c r="A55" s="74">
        <v>55</v>
      </c>
      <c r="B55" s="74" t="e">
        <f>IF(AND(データ!$B$5&lt;A55,A55&lt;=データ!$B$5+データ!$D$9),データ!$B$1-(A55-データ!$B$5-1)*2,"")</f>
        <v>#REF!</v>
      </c>
      <c r="C55" s="74" t="e">
        <f>IF(AND(データ!$B$5-データ!$D$9&lt;A55,A55&lt;=データ!$B$5),データ!$B$1-(データ!$B$5-A55)*2-1,"")</f>
        <v>#REF!</v>
      </c>
      <c r="D55" s="74" t="e">
        <f>IF(A55&lt;=データ!$B$5-データ!$D$9,A55,"")</f>
        <v>#REF!</v>
      </c>
      <c r="E55" s="74" t="e">
        <f>IF(AND(データ!$B$5+データ!$D$9&lt;A55,A55&lt;=データ!$B$1),A55-データ!$D$9*2,"")</f>
        <v>#REF!</v>
      </c>
      <c r="F55" s="74" t="e">
        <f t="shared" si="0"/>
        <v>#REF!</v>
      </c>
      <c r="G55" s="74" t="e">
        <f>VLOOKUP(F55-1,#REF!,2,TRUE)</f>
        <v>#REF!</v>
      </c>
    </row>
    <row r="56" spans="1:7" x14ac:dyDescent="0.2">
      <c r="A56" s="74">
        <v>56</v>
      </c>
      <c r="B56" s="74" t="e">
        <f>IF(AND(データ!$B$5&lt;A56,A56&lt;=データ!$B$5+データ!$D$9),データ!$B$1-(A56-データ!$B$5-1)*2,"")</f>
        <v>#REF!</v>
      </c>
      <c r="C56" s="74" t="e">
        <f>IF(AND(データ!$B$5-データ!$D$9&lt;A56,A56&lt;=データ!$B$5),データ!$B$1-(データ!$B$5-A56)*2-1,"")</f>
        <v>#REF!</v>
      </c>
      <c r="D56" s="74" t="e">
        <f>IF(A56&lt;=データ!$B$5-データ!$D$9,A56,"")</f>
        <v>#REF!</v>
      </c>
      <c r="E56" s="74" t="e">
        <f>IF(AND(データ!$B$5+データ!$D$9&lt;A56,A56&lt;=データ!$B$1),A56-データ!$D$9*2,"")</f>
        <v>#REF!</v>
      </c>
      <c r="F56" s="74" t="e">
        <f t="shared" si="0"/>
        <v>#REF!</v>
      </c>
      <c r="G56" s="74" t="e">
        <f>VLOOKUP(F56-1,#REF!,2,TRUE)</f>
        <v>#REF!</v>
      </c>
    </row>
    <row r="57" spans="1:7" x14ac:dyDescent="0.2">
      <c r="A57" s="74">
        <v>57</v>
      </c>
      <c r="B57" s="74" t="e">
        <f>IF(AND(データ!$B$5&lt;A57,A57&lt;=データ!$B$5+データ!$D$9),データ!$B$1-(A57-データ!$B$5-1)*2,"")</f>
        <v>#REF!</v>
      </c>
      <c r="C57" s="74" t="e">
        <f>IF(AND(データ!$B$5-データ!$D$9&lt;A57,A57&lt;=データ!$B$5),データ!$B$1-(データ!$B$5-A57)*2-1,"")</f>
        <v>#REF!</v>
      </c>
      <c r="D57" s="74" t="e">
        <f>IF(A57&lt;=データ!$B$5-データ!$D$9,A57,"")</f>
        <v>#REF!</v>
      </c>
      <c r="E57" s="74" t="e">
        <f>IF(AND(データ!$B$5+データ!$D$9&lt;A57,A57&lt;=データ!$B$1),A57-データ!$D$9*2,"")</f>
        <v>#REF!</v>
      </c>
      <c r="F57" s="74" t="e">
        <f t="shared" si="0"/>
        <v>#REF!</v>
      </c>
      <c r="G57" s="74" t="e">
        <f>VLOOKUP(F57-1,#REF!,2,TRUE)</f>
        <v>#REF!</v>
      </c>
    </row>
    <row r="58" spans="1:7" x14ac:dyDescent="0.2">
      <c r="A58" s="74">
        <v>58</v>
      </c>
      <c r="B58" s="74" t="e">
        <f>IF(AND(データ!$B$5&lt;A58,A58&lt;=データ!$B$5+データ!$D$9),データ!$B$1-(A58-データ!$B$5-1)*2,"")</f>
        <v>#REF!</v>
      </c>
      <c r="C58" s="74" t="e">
        <f>IF(AND(データ!$B$5-データ!$D$9&lt;A58,A58&lt;=データ!$B$5),データ!$B$1-(データ!$B$5-A58)*2-1,"")</f>
        <v>#REF!</v>
      </c>
      <c r="D58" s="74" t="e">
        <f>IF(A58&lt;=データ!$B$5-データ!$D$9,A58,"")</f>
        <v>#REF!</v>
      </c>
      <c r="E58" s="74" t="e">
        <f>IF(AND(データ!$B$5+データ!$D$9&lt;A58,A58&lt;=データ!$B$1),A58-データ!$D$9*2,"")</f>
        <v>#REF!</v>
      </c>
      <c r="F58" s="74" t="e">
        <f t="shared" si="0"/>
        <v>#REF!</v>
      </c>
      <c r="G58" s="74" t="e">
        <f>VLOOKUP(F58-1,#REF!,2,TRUE)</f>
        <v>#REF!</v>
      </c>
    </row>
    <row r="59" spans="1:7" x14ac:dyDescent="0.2">
      <c r="A59" s="74">
        <v>59</v>
      </c>
      <c r="B59" s="74" t="e">
        <f>IF(AND(データ!$B$5&lt;A59,A59&lt;=データ!$B$5+データ!$D$9),データ!$B$1-(A59-データ!$B$5-1)*2,"")</f>
        <v>#REF!</v>
      </c>
      <c r="C59" s="74" t="e">
        <f>IF(AND(データ!$B$5-データ!$D$9&lt;A59,A59&lt;=データ!$B$5),データ!$B$1-(データ!$B$5-A59)*2-1,"")</f>
        <v>#REF!</v>
      </c>
      <c r="D59" s="74" t="e">
        <f>IF(A59&lt;=データ!$B$5-データ!$D$9,A59,"")</f>
        <v>#REF!</v>
      </c>
      <c r="E59" s="74" t="e">
        <f>IF(AND(データ!$B$5+データ!$D$9&lt;A59,A59&lt;=データ!$B$1),A59-データ!$D$9*2,"")</f>
        <v>#REF!</v>
      </c>
      <c r="F59" s="74" t="e">
        <f t="shared" si="0"/>
        <v>#REF!</v>
      </c>
      <c r="G59" s="74" t="e">
        <f>VLOOKUP(F59-1,#REF!,2,TRUE)</f>
        <v>#REF!</v>
      </c>
    </row>
    <row r="60" spans="1:7" x14ac:dyDescent="0.2">
      <c r="A60" s="74">
        <v>60</v>
      </c>
      <c r="B60" s="74" t="e">
        <f>IF(AND(データ!$B$5&lt;A60,A60&lt;=データ!$B$5+データ!$D$9),データ!$B$1-(A60-データ!$B$5-1)*2,"")</f>
        <v>#REF!</v>
      </c>
      <c r="C60" s="74" t="e">
        <f>IF(AND(データ!$B$5-データ!$D$9&lt;A60,A60&lt;=データ!$B$5),データ!$B$1-(データ!$B$5-A60)*2-1,"")</f>
        <v>#REF!</v>
      </c>
      <c r="D60" s="74" t="e">
        <f>IF(A60&lt;=データ!$B$5-データ!$D$9,A60,"")</f>
        <v>#REF!</v>
      </c>
      <c r="E60" s="74" t="e">
        <f>IF(AND(データ!$B$5+データ!$D$9&lt;A60,A60&lt;=データ!$B$1),A60-データ!$D$9*2,"")</f>
        <v>#REF!</v>
      </c>
      <c r="F60" s="74" t="e">
        <f t="shared" si="0"/>
        <v>#REF!</v>
      </c>
      <c r="G60" s="74" t="e">
        <f>VLOOKUP(F60-1,#REF!,2,TRUE)</f>
        <v>#REF!</v>
      </c>
    </row>
    <row r="61" spans="1:7" x14ac:dyDescent="0.2">
      <c r="A61" s="74">
        <v>61</v>
      </c>
      <c r="B61" s="74" t="e">
        <f>IF(AND(データ!$B$5&lt;A61,A61&lt;=データ!$B$5+データ!$D$9),データ!$B$1-(A61-データ!$B$5-1)*2,"")</f>
        <v>#REF!</v>
      </c>
      <c r="C61" s="74" t="e">
        <f>IF(AND(データ!$B$5-データ!$D$9&lt;A61,A61&lt;=データ!$B$5),データ!$B$1-(データ!$B$5-A61)*2-1,"")</f>
        <v>#REF!</v>
      </c>
      <c r="D61" s="74" t="e">
        <f>IF(A61&lt;=データ!$B$5-データ!$D$9,A61,"")</f>
        <v>#REF!</v>
      </c>
      <c r="E61" s="74" t="e">
        <f>IF(AND(データ!$B$5+データ!$D$9&lt;A61,A61&lt;=データ!$B$1),A61-データ!$D$9*2,"")</f>
        <v>#REF!</v>
      </c>
      <c r="F61" s="74" t="e">
        <f t="shared" si="0"/>
        <v>#REF!</v>
      </c>
      <c r="G61" s="74" t="e">
        <f>VLOOKUP(F61-1,#REF!,2,TRUE)</f>
        <v>#REF!</v>
      </c>
    </row>
    <row r="62" spans="1:7" x14ac:dyDescent="0.2">
      <c r="A62" s="74">
        <v>62</v>
      </c>
      <c r="B62" s="74" t="e">
        <f>IF(AND(データ!$B$5&lt;A62,A62&lt;=データ!$B$5+データ!$D$9),データ!$B$1-(A62-データ!$B$5-1)*2,"")</f>
        <v>#REF!</v>
      </c>
      <c r="C62" s="74" t="e">
        <f>IF(AND(データ!$B$5-データ!$D$9&lt;A62,A62&lt;=データ!$B$5),データ!$B$1-(データ!$B$5-A62)*2-1,"")</f>
        <v>#REF!</v>
      </c>
      <c r="D62" s="74" t="e">
        <f>IF(A62&lt;=データ!$B$5-データ!$D$9,A62,"")</f>
        <v>#REF!</v>
      </c>
      <c r="E62" s="74" t="e">
        <f>IF(AND(データ!$B$5+データ!$D$9&lt;A62,A62&lt;=データ!$B$1),A62-データ!$D$9*2,"")</f>
        <v>#REF!</v>
      </c>
      <c r="F62" s="74" t="e">
        <f t="shared" si="0"/>
        <v>#REF!</v>
      </c>
      <c r="G62" s="74" t="e">
        <f>VLOOKUP(F62-1,#REF!,2,TRUE)</f>
        <v>#REF!</v>
      </c>
    </row>
    <row r="63" spans="1:7" x14ac:dyDescent="0.2">
      <c r="A63" s="74">
        <v>63</v>
      </c>
      <c r="B63" s="74" t="e">
        <f>IF(AND(データ!$B$5&lt;A63,A63&lt;=データ!$B$5+データ!$D$9),データ!$B$1-(A63-データ!$B$5-1)*2,"")</f>
        <v>#REF!</v>
      </c>
      <c r="C63" s="74" t="e">
        <f>IF(AND(データ!$B$5-データ!$D$9&lt;A63,A63&lt;=データ!$B$5),データ!$B$1-(データ!$B$5-A63)*2-1,"")</f>
        <v>#REF!</v>
      </c>
      <c r="D63" s="74" t="e">
        <f>IF(A63&lt;=データ!$B$5-データ!$D$9,A63,"")</f>
        <v>#REF!</v>
      </c>
      <c r="E63" s="74" t="e">
        <f>IF(AND(データ!$B$5+データ!$D$9&lt;A63,A63&lt;=データ!$B$1),A63-データ!$D$9*2,"")</f>
        <v>#REF!</v>
      </c>
      <c r="F63" s="74" t="e">
        <f t="shared" si="0"/>
        <v>#REF!</v>
      </c>
      <c r="G63" s="74" t="e">
        <f>VLOOKUP(F63-1,#REF!,2,TRUE)</f>
        <v>#REF!</v>
      </c>
    </row>
    <row r="64" spans="1:7" x14ac:dyDescent="0.2">
      <c r="A64" s="74">
        <v>64</v>
      </c>
      <c r="B64" s="74" t="e">
        <f>IF(AND(データ!$B$5&lt;A64,A64&lt;=データ!$B$5+データ!$D$9),データ!$B$1-(A64-データ!$B$5-1)*2,"")</f>
        <v>#REF!</v>
      </c>
      <c r="C64" s="74" t="e">
        <f>IF(AND(データ!$B$5-データ!$D$9&lt;A64,A64&lt;=データ!$B$5),データ!$B$1-(データ!$B$5-A64)*2-1,"")</f>
        <v>#REF!</v>
      </c>
      <c r="D64" s="74" t="e">
        <f>IF(A64&lt;=データ!$B$5-データ!$D$9,A64,"")</f>
        <v>#REF!</v>
      </c>
      <c r="E64" s="74" t="e">
        <f>IF(AND(データ!$B$5+データ!$D$9&lt;A64,A64&lt;=データ!$B$1),A64-データ!$D$9*2,"")</f>
        <v>#REF!</v>
      </c>
      <c r="F64" s="74" t="e">
        <f t="shared" si="0"/>
        <v>#REF!</v>
      </c>
      <c r="G64" s="74" t="e">
        <f>VLOOKUP(F64-1,#REF!,2,TRUE)</f>
        <v>#REF!</v>
      </c>
    </row>
    <row r="65" spans="1:7" x14ac:dyDescent="0.2">
      <c r="A65" s="74">
        <v>65</v>
      </c>
      <c r="B65" s="74" t="e">
        <f>IF(AND(データ!$B$5&lt;A65,A65&lt;=データ!$B$5+データ!$D$9),データ!$B$1-(A65-データ!$B$5-1)*2,"")</f>
        <v>#REF!</v>
      </c>
      <c r="C65" s="74" t="e">
        <f>IF(AND(データ!$B$5-データ!$D$9&lt;A65,A65&lt;=データ!$B$5),データ!$B$1-(データ!$B$5-A65)*2-1,"")</f>
        <v>#REF!</v>
      </c>
      <c r="D65" s="74" t="e">
        <f>IF(A65&lt;=データ!$B$5-データ!$D$9,A65,"")</f>
        <v>#REF!</v>
      </c>
      <c r="E65" s="74" t="e">
        <f>IF(AND(データ!$B$5+データ!$D$9&lt;A65,A65&lt;=データ!$B$1),A65-データ!$D$9*2,"")</f>
        <v>#REF!</v>
      </c>
      <c r="F65" s="74" t="e">
        <f t="shared" si="0"/>
        <v>#REF!</v>
      </c>
      <c r="G65" s="74" t="e">
        <f>VLOOKUP(F65-1,#REF!,2,TRUE)</f>
        <v>#REF!</v>
      </c>
    </row>
    <row r="66" spans="1:7" x14ac:dyDescent="0.2">
      <c r="A66" s="74">
        <v>66</v>
      </c>
      <c r="B66" s="74" t="e">
        <f>IF(AND(データ!$B$5&lt;A66,A66&lt;=データ!$B$5+データ!$D$9),データ!$B$1-(A66-データ!$B$5-1)*2,"")</f>
        <v>#REF!</v>
      </c>
      <c r="C66" s="74" t="e">
        <f>IF(AND(データ!$B$5-データ!$D$9&lt;A66,A66&lt;=データ!$B$5),データ!$B$1-(データ!$B$5-A66)*2-1,"")</f>
        <v>#REF!</v>
      </c>
      <c r="D66" s="74" t="e">
        <f>IF(A66&lt;=データ!$B$5-データ!$D$9,A66,"")</f>
        <v>#REF!</v>
      </c>
      <c r="E66" s="74" t="e">
        <f>IF(AND(データ!$B$5+データ!$D$9&lt;A66,A66&lt;=データ!$B$1),A66-データ!$D$9*2,"")</f>
        <v>#REF!</v>
      </c>
      <c r="F66" s="74" t="e">
        <f t="shared" ref="F66:F129" si="1">IF(MAX(B66:E66)=0,"",MAX(B66:E66))</f>
        <v>#REF!</v>
      </c>
      <c r="G66" s="74" t="e">
        <f>VLOOKUP(F66-1,#REF!,2,TRUE)</f>
        <v>#REF!</v>
      </c>
    </row>
    <row r="67" spans="1:7" x14ac:dyDescent="0.2">
      <c r="A67" s="74">
        <v>67</v>
      </c>
      <c r="B67" s="74" t="e">
        <f>IF(AND(データ!$B$5&lt;A67,A67&lt;=データ!$B$5+データ!$D$9),データ!$B$1-(A67-データ!$B$5-1)*2,"")</f>
        <v>#REF!</v>
      </c>
      <c r="C67" s="74" t="e">
        <f>IF(AND(データ!$B$5-データ!$D$9&lt;A67,A67&lt;=データ!$B$5),データ!$B$1-(データ!$B$5-A67)*2-1,"")</f>
        <v>#REF!</v>
      </c>
      <c r="D67" s="74" t="e">
        <f>IF(A67&lt;=データ!$B$5-データ!$D$9,A67,"")</f>
        <v>#REF!</v>
      </c>
      <c r="E67" s="74" t="e">
        <f>IF(AND(データ!$B$5+データ!$D$9&lt;A67,A67&lt;=データ!$B$1),A67-データ!$D$9*2,"")</f>
        <v>#REF!</v>
      </c>
      <c r="F67" s="74" t="e">
        <f t="shared" si="1"/>
        <v>#REF!</v>
      </c>
      <c r="G67" s="74" t="e">
        <f>VLOOKUP(F67-1,#REF!,2,TRUE)</f>
        <v>#REF!</v>
      </c>
    </row>
    <row r="68" spans="1:7" x14ac:dyDescent="0.2">
      <c r="A68" s="74">
        <v>68</v>
      </c>
      <c r="B68" s="74" t="e">
        <f>IF(AND(データ!$B$5&lt;A68,A68&lt;=データ!$B$5+データ!$D$9),データ!$B$1-(A68-データ!$B$5-1)*2,"")</f>
        <v>#REF!</v>
      </c>
      <c r="C68" s="74" t="e">
        <f>IF(AND(データ!$B$5-データ!$D$9&lt;A68,A68&lt;=データ!$B$5),データ!$B$1-(データ!$B$5-A68)*2-1,"")</f>
        <v>#REF!</v>
      </c>
      <c r="D68" s="74" t="e">
        <f>IF(A68&lt;=データ!$B$5-データ!$D$9,A68,"")</f>
        <v>#REF!</v>
      </c>
      <c r="E68" s="74" t="e">
        <f>IF(AND(データ!$B$5+データ!$D$9&lt;A68,A68&lt;=データ!$B$1),A68-データ!$D$9*2,"")</f>
        <v>#REF!</v>
      </c>
      <c r="F68" s="74" t="e">
        <f t="shared" si="1"/>
        <v>#REF!</v>
      </c>
      <c r="G68" s="74" t="e">
        <f>VLOOKUP(F68-1,#REF!,2,TRUE)</f>
        <v>#REF!</v>
      </c>
    </row>
    <row r="69" spans="1:7" x14ac:dyDescent="0.2">
      <c r="A69" s="74">
        <v>69</v>
      </c>
      <c r="B69" s="74" t="e">
        <f>IF(AND(データ!$B$5&lt;A69,A69&lt;=データ!$B$5+データ!$D$9),データ!$B$1-(A69-データ!$B$5-1)*2,"")</f>
        <v>#REF!</v>
      </c>
      <c r="C69" s="74" t="e">
        <f>IF(AND(データ!$B$5-データ!$D$9&lt;A69,A69&lt;=データ!$B$5),データ!$B$1-(データ!$B$5-A69)*2-1,"")</f>
        <v>#REF!</v>
      </c>
      <c r="D69" s="74" t="e">
        <f>IF(A69&lt;=データ!$B$5-データ!$D$9,A69,"")</f>
        <v>#REF!</v>
      </c>
      <c r="E69" s="74" t="e">
        <f>IF(AND(データ!$B$5+データ!$D$9&lt;A69,A69&lt;=データ!$B$1),A69-データ!$D$9*2,"")</f>
        <v>#REF!</v>
      </c>
      <c r="F69" s="74" t="e">
        <f t="shared" si="1"/>
        <v>#REF!</v>
      </c>
      <c r="G69" s="74" t="e">
        <f>VLOOKUP(F69-1,#REF!,2,TRUE)</f>
        <v>#REF!</v>
      </c>
    </row>
    <row r="70" spans="1:7" x14ac:dyDescent="0.2">
      <c r="A70" s="74">
        <v>70</v>
      </c>
      <c r="B70" s="74" t="e">
        <f>IF(AND(データ!$B$5&lt;A70,A70&lt;=データ!$B$5+データ!$D$9),データ!$B$1-(A70-データ!$B$5-1)*2,"")</f>
        <v>#REF!</v>
      </c>
      <c r="C70" s="74" t="e">
        <f>IF(AND(データ!$B$5-データ!$D$9&lt;A70,A70&lt;=データ!$B$5),データ!$B$1-(データ!$B$5-A70)*2-1,"")</f>
        <v>#REF!</v>
      </c>
      <c r="D70" s="74" t="e">
        <f>IF(A70&lt;=データ!$B$5-データ!$D$9,A70,"")</f>
        <v>#REF!</v>
      </c>
      <c r="E70" s="74" t="e">
        <f>IF(AND(データ!$B$5+データ!$D$9&lt;A70,A70&lt;=データ!$B$1),A70-データ!$D$9*2,"")</f>
        <v>#REF!</v>
      </c>
      <c r="F70" s="74" t="e">
        <f t="shared" si="1"/>
        <v>#REF!</v>
      </c>
      <c r="G70" s="74" t="e">
        <f>VLOOKUP(F70-1,#REF!,2,TRUE)</f>
        <v>#REF!</v>
      </c>
    </row>
    <row r="71" spans="1:7" x14ac:dyDescent="0.2">
      <c r="A71" s="74">
        <v>71</v>
      </c>
      <c r="B71" s="74" t="e">
        <f>IF(AND(データ!$B$5&lt;A71,A71&lt;=データ!$B$5+データ!$D$9),データ!$B$1-(A71-データ!$B$5-1)*2,"")</f>
        <v>#REF!</v>
      </c>
      <c r="C71" s="74" t="e">
        <f>IF(AND(データ!$B$5-データ!$D$9&lt;A71,A71&lt;=データ!$B$5),データ!$B$1-(データ!$B$5-A71)*2-1,"")</f>
        <v>#REF!</v>
      </c>
      <c r="D71" s="74" t="e">
        <f>IF(A71&lt;=データ!$B$5-データ!$D$9,A71,"")</f>
        <v>#REF!</v>
      </c>
      <c r="E71" s="74" t="e">
        <f>IF(AND(データ!$B$5+データ!$D$9&lt;A71,A71&lt;=データ!$B$1),A71-データ!$D$9*2,"")</f>
        <v>#REF!</v>
      </c>
      <c r="F71" s="74" t="e">
        <f t="shared" si="1"/>
        <v>#REF!</v>
      </c>
      <c r="G71" s="74" t="e">
        <f>VLOOKUP(F71-1,#REF!,2,TRUE)</f>
        <v>#REF!</v>
      </c>
    </row>
    <row r="72" spans="1:7" x14ac:dyDescent="0.2">
      <c r="A72" s="74">
        <v>72</v>
      </c>
      <c r="B72" s="74" t="e">
        <f>IF(AND(データ!$B$5&lt;A72,A72&lt;=データ!$B$5+データ!$D$9),データ!$B$1-(A72-データ!$B$5-1)*2,"")</f>
        <v>#REF!</v>
      </c>
      <c r="C72" s="74" t="e">
        <f>IF(AND(データ!$B$5-データ!$D$9&lt;A72,A72&lt;=データ!$B$5),データ!$B$1-(データ!$B$5-A72)*2-1,"")</f>
        <v>#REF!</v>
      </c>
      <c r="D72" s="74" t="e">
        <f>IF(A72&lt;=データ!$B$5-データ!$D$9,A72,"")</f>
        <v>#REF!</v>
      </c>
      <c r="E72" s="74" t="e">
        <f>IF(AND(データ!$B$5+データ!$D$9&lt;A72,A72&lt;=データ!$B$1),A72-データ!$D$9*2,"")</f>
        <v>#REF!</v>
      </c>
      <c r="F72" s="74" t="e">
        <f t="shared" si="1"/>
        <v>#REF!</v>
      </c>
      <c r="G72" s="74" t="e">
        <f>VLOOKUP(F72-1,#REF!,2,TRUE)</f>
        <v>#REF!</v>
      </c>
    </row>
    <row r="73" spans="1:7" x14ac:dyDescent="0.2">
      <c r="A73" s="74">
        <v>73</v>
      </c>
      <c r="B73" s="74" t="e">
        <f>IF(AND(データ!$B$5&lt;A73,A73&lt;=データ!$B$5+データ!$D$9),データ!$B$1-(A73-データ!$B$5-1)*2,"")</f>
        <v>#REF!</v>
      </c>
      <c r="C73" s="74" t="e">
        <f>IF(AND(データ!$B$5-データ!$D$9&lt;A73,A73&lt;=データ!$B$5),データ!$B$1-(データ!$B$5-A73)*2-1,"")</f>
        <v>#REF!</v>
      </c>
      <c r="D73" s="74" t="e">
        <f>IF(A73&lt;=データ!$B$5-データ!$D$9,A73,"")</f>
        <v>#REF!</v>
      </c>
      <c r="E73" s="74" t="e">
        <f>IF(AND(データ!$B$5+データ!$D$9&lt;A73,A73&lt;=データ!$B$1),A73-データ!$D$9*2,"")</f>
        <v>#REF!</v>
      </c>
      <c r="F73" s="74" t="e">
        <f t="shared" si="1"/>
        <v>#REF!</v>
      </c>
      <c r="G73" s="74" t="e">
        <f>VLOOKUP(F73-1,#REF!,2,TRUE)</f>
        <v>#REF!</v>
      </c>
    </row>
    <row r="74" spans="1:7" x14ac:dyDescent="0.2">
      <c r="A74" s="74">
        <v>74</v>
      </c>
      <c r="B74" s="74" t="e">
        <f>IF(AND(データ!$B$5&lt;A74,A74&lt;=データ!$B$5+データ!$D$9),データ!$B$1-(A74-データ!$B$5-1)*2,"")</f>
        <v>#REF!</v>
      </c>
      <c r="C74" s="74" t="e">
        <f>IF(AND(データ!$B$5-データ!$D$9&lt;A74,A74&lt;=データ!$B$5),データ!$B$1-(データ!$B$5-A74)*2-1,"")</f>
        <v>#REF!</v>
      </c>
      <c r="D74" s="74" t="e">
        <f>IF(A74&lt;=データ!$B$5-データ!$D$9,A74,"")</f>
        <v>#REF!</v>
      </c>
      <c r="E74" s="74" t="e">
        <f>IF(AND(データ!$B$5+データ!$D$9&lt;A74,A74&lt;=データ!$B$1),A74-データ!$D$9*2,"")</f>
        <v>#REF!</v>
      </c>
      <c r="F74" s="74" t="e">
        <f t="shared" si="1"/>
        <v>#REF!</v>
      </c>
      <c r="G74" s="74" t="e">
        <f>VLOOKUP(F74-1,#REF!,2,TRUE)</f>
        <v>#REF!</v>
      </c>
    </row>
    <row r="75" spans="1:7" x14ac:dyDescent="0.2">
      <c r="A75" s="74">
        <v>75</v>
      </c>
      <c r="B75" s="74" t="e">
        <f>IF(AND(データ!$B$5&lt;A75,A75&lt;=データ!$B$5+データ!$D$9),データ!$B$1-(A75-データ!$B$5-1)*2,"")</f>
        <v>#REF!</v>
      </c>
      <c r="C75" s="74" t="e">
        <f>IF(AND(データ!$B$5-データ!$D$9&lt;A75,A75&lt;=データ!$B$5),データ!$B$1-(データ!$B$5-A75)*2-1,"")</f>
        <v>#REF!</v>
      </c>
      <c r="D75" s="74" t="e">
        <f>IF(A75&lt;=データ!$B$5-データ!$D$9,A75,"")</f>
        <v>#REF!</v>
      </c>
      <c r="E75" s="74" t="e">
        <f>IF(AND(データ!$B$5+データ!$D$9&lt;A75,A75&lt;=データ!$B$1),A75-データ!$D$9*2,"")</f>
        <v>#REF!</v>
      </c>
      <c r="F75" s="74" t="e">
        <f t="shared" si="1"/>
        <v>#REF!</v>
      </c>
      <c r="G75" s="74" t="e">
        <f>VLOOKUP(F75-1,#REF!,2,TRUE)</f>
        <v>#REF!</v>
      </c>
    </row>
    <row r="76" spans="1:7" x14ac:dyDescent="0.2">
      <c r="A76" s="74">
        <v>76</v>
      </c>
      <c r="B76" s="74" t="e">
        <f>IF(AND(データ!$B$5&lt;A76,A76&lt;=データ!$B$5+データ!$D$9),データ!$B$1-(A76-データ!$B$5-1)*2,"")</f>
        <v>#REF!</v>
      </c>
      <c r="C76" s="74" t="e">
        <f>IF(AND(データ!$B$5-データ!$D$9&lt;A76,A76&lt;=データ!$B$5),データ!$B$1-(データ!$B$5-A76)*2-1,"")</f>
        <v>#REF!</v>
      </c>
      <c r="D76" s="74" t="e">
        <f>IF(A76&lt;=データ!$B$5-データ!$D$9,A76,"")</f>
        <v>#REF!</v>
      </c>
      <c r="E76" s="74" t="e">
        <f>IF(AND(データ!$B$5+データ!$D$9&lt;A76,A76&lt;=データ!$B$1),A76-データ!$D$9*2,"")</f>
        <v>#REF!</v>
      </c>
      <c r="F76" s="74" t="e">
        <f t="shared" si="1"/>
        <v>#REF!</v>
      </c>
      <c r="G76" s="74" t="e">
        <f>VLOOKUP(F76-1,#REF!,2,TRUE)</f>
        <v>#REF!</v>
      </c>
    </row>
    <row r="77" spans="1:7" x14ac:dyDescent="0.2">
      <c r="A77" s="74">
        <v>77</v>
      </c>
      <c r="B77" s="74" t="e">
        <f>IF(AND(データ!$B$5&lt;A77,A77&lt;=データ!$B$5+データ!$D$9),データ!$B$1-(A77-データ!$B$5-1)*2,"")</f>
        <v>#REF!</v>
      </c>
      <c r="C77" s="74" t="e">
        <f>IF(AND(データ!$B$5-データ!$D$9&lt;A77,A77&lt;=データ!$B$5),データ!$B$1-(データ!$B$5-A77)*2-1,"")</f>
        <v>#REF!</v>
      </c>
      <c r="D77" s="74" t="e">
        <f>IF(A77&lt;=データ!$B$5-データ!$D$9,A77,"")</f>
        <v>#REF!</v>
      </c>
      <c r="E77" s="74" t="e">
        <f>IF(AND(データ!$B$5+データ!$D$9&lt;A77,A77&lt;=データ!$B$1),A77-データ!$D$9*2,"")</f>
        <v>#REF!</v>
      </c>
      <c r="F77" s="74" t="e">
        <f t="shared" si="1"/>
        <v>#REF!</v>
      </c>
      <c r="G77" s="74" t="e">
        <f>VLOOKUP(F77-1,#REF!,2,TRUE)</f>
        <v>#REF!</v>
      </c>
    </row>
    <row r="78" spans="1:7" x14ac:dyDescent="0.2">
      <c r="A78" s="74">
        <v>78</v>
      </c>
      <c r="B78" s="74" t="e">
        <f>IF(AND(データ!$B$5&lt;A78,A78&lt;=データ!$B$5+データ!$D$9),データ!$B$1-(A78-データ!$B$5-1)*2,"")</f>
        <v>#REF!</v>
      </c>
      <c r="C78" s="74" t="e">
        <f>IF(AND(データ!$B$5-データ!$D$9&lt;A78,A78&lt;=データ!$B$5),データ!$B$1-(データ!$B$5-A78)*2-1,"")</f>
        <v>#REF!</v>
      </c>
      <c r="D78" s="74" t="e">
        <f>IF(A78&lt;=データ!$B$5-データ!$D$9,A78,"")</f>
        <v>#REF!</v>
      </c>
      <c r="E78" s="74" t="e">
        <f>IF(AND(データ!$B$5+データ!$D$9&lt;A78,A78&lt;=データ!$B$1),A78-データ!$D$9*2,"")</f>
        <v>#REF!</v>
      </c>
      <c r="F78" s="74" t="e">
        <f t="shared" si="1"/>
        <v>#REF!</v>
      </c>
      <c r="G78" s="74" t="e">
        <f>VLOOKUP(F78-1,#REF!,2,TRUE)</f>
        <v>#REF!</v>
      </c>
    </row>
    <row r="79" spans="1:7" x14ac:dyDescent="0.2">
      <c r="A79" s="74">
        <v>79</v>
      </c>
      <c r="B79" s="74" t="e">
        <f>IF(AND(データ!$B$5&lt;A79,A79&lt;=データ!$B$5+データ!$D$9),データ!$B$1-(A79-データ!$B$5-1)*2,"")</f>
        <v>#REF!</v>
      </c>
      <c r="C79" s="74" t="e">
        <f>IF(AND(データ!$B$5-データ!$D$9&lt;A79,A79&lt;=データ!$B$5),データ!$B$1-(データ!$B$5-A79)*2-1,"")</f>
        <v>#REF!</v>
      </c>
      <c r="D79" s="74" t="e">
        <f>IF(A79&lt;=データ!$B$5-データ!$D$9,A79,"")</f>
        <v>#REF!</v>
      </c>
      <c r="E79" s="74" t="e">
        <f>IF(AND(データ!$B$5+データ!$D$9&lt;A79,A79&lt;=データ!$B$1),A79-データ!$D$9*2,"")</f>
        <v>#REF!</v>
      </c>
      <c r="F79" s="74" t="e">
        <f t="shared" si="1"/>
        <v>#REF!</v>
      </c>
      <c r="G79" s="74" t="e">
        <f>VLOOKUP(F79-1,#REF!,2,TRUE)</f>
        <v>#REF!</v>
      </c>
    </row>
    <row r="80" spans="1:7" x14ac:dyDescent="0.2">
      <c r="A80" s="74">
        <v>80</v>
      </c>
      <c r="B80" s="74" t="e">
        <f>IF(AND(データ!$B$5&lt;A80,A80&lt;=データ!$B$5+データ!$D$9),データ!$B$1-(A80-データ!$B$5-1)*2,"")</f>
        <v>#REF!</v>
      </c>
      <c r="C80" s="74" t="e">
        <f>IF(AND(データ!$B$5-データ!$D$9&lt;A80,A80&lt;=データ!$B$5),データ!$B$1-(データ!$B$5-A80)*2-1,"")</f>
        <v>#REF!</v>
      </c>
      <c r="D80" s="74" t="e">
        <f>IF(A80&lt;=データ!$B$5-データ!$D$9,A80,"")</f>
        <v>#REF!</v>
      </c>
      <c r="E80" s="74" t="e">
        <f>IF(AND(データ!$B$5+データ!$D$9&lt;A80,A80&lt;=データ!$B$1),A80-データ!$D$9*2,"")</f>
        <v>#REF!</v>
      </c>
      <c r="F80" s="74" t="e">
        <f t="shared" si="1"/>
        <v>#REF!</v>
      </c>
      <c r="G80" s="74" t="e">
        <f>VLOOKUP(F80-1,#REF!,2,TRUE)</f>
        <v>#REF!</v>
      </c>
    </row>
    <row r="81" spans="1:7" x14ac:dyDescent="0.2">
      <c r="A81" s="74">
        <v>81</v>
      </c>
      <c r="B81" s="74" t="e">
        <f>IF(AND(データ!$B$5&lt;A81,A81&lt;=データ!$B$5+データ!$D$9),データ!$B$1-(A81-データ!$B$5-1)*2,"")</f>
        <v>#REF!</v>
      </c>
      <c r="C81" s="74" t="e">
        <f>IF(AND(データ!$B$5-データ!$D$9&lt;A81,A81&lt;=データ!$B$5),データ!$B$1-(データ!$B$5-A81)*2-1,"")</f>
        <v>#REF!</v>
      </c>
      <c r="D81" s="74" t="e">
        <f>IF(A81&lt;=データ!$B$5-データ!$D$9,A81,"")</f>
        <v>#REF!</v>
      </c>
      <c r="E81" s="74" t="e">
        <f>IF(AND(データ!$B$5+データ!$D$9&lt;A81,A81&lt;=データ!$B$1),A81-データ!$D$9*2,"")</f>
        <v>#REF!</v>
      </c>
      <c r="F81" s="74" t="e">
        <f t="shared" si="1"/>
        <v>#REF!</v>
      </c>
      <c r="G81" s="74" t="e">
        <f>VLOOKUP(F81-1,#REF!,2,TRUE)</f>
        <v>#REF!</v>
      </c>
    </row>
    <row r="82" spans="1:7" x14ac:dyDescent="0.2">
      <c r="A82" s="74">
        <v>82</v>
      </c>
      <c r="B82" s="74" t="e">
        <f>IF(AND(データ!$B$5&lt;A82,A82&lt;=データ!$B$5+データ!$D$9),データ!$B$1-(A82-データ!$B$5-1)*2,"")</f>
        <v>#REF!</v>
      </c>
      <c r="C82" s="74" t="e">
        <f>IF(AND(データ!$B$5-データ!$D$9&lt;A82,A82&lt;=データ!$B$5),データ!$B$1-(データ!$B$5-A82)*2-1,"")</f>
        <v>#REF!</v>
      </c>
      <c r="D82" s="74" t="e">
        <f>IF(A82&lt;=データ!$B$5-データ!$D$9,A82,"")</f>
        <v>#REF!</v>
      </c>
      <c r="E82" s="74" t="e">
        <f>IF(AND(データ!$B$5+データ!$D$9&lt;A82,A82&lt;=データ!$B$1),A82-データ!$D$9*2,"")</f>
        <v>#REF!</v>
      </c>
      <c r="F82" s="74" t="e">
        <f t="shared" si="1"/>
        <v>#REF!</v>
      </c>
      <c r="G82" s="74" t="e">
        <f>VLOOKUP(F82-1,#REF!,2,TRUE)</f>
        <v>#REF!</v>
      </c>
    </row>
    <row r="83" spans="1:7" x14ac:dyDescent="0.2">
      <c r="A83" s="74">
        <v>83</v>
      </c>
      <c r="B83" s="74" t="e">
        <f>IF(AND(データ!$B$5&lt;A83,A83&lt;=データ!$B$5+データ!$D$9),データ!$B$1-(A83-データ!$B$5-1)*2,"")</f>
        <v>#REF!</v>
      </c>
      <c r="C83" s="74" t="e">
        <f>IF(AND(データ!$B$5-データ!$D$9&lt;A83,A83&lt;=データ!$B$5),データ!$B$1-(データ!$B$5-A83)*2-1,"")</f>
        <v>#REF!</v>
      </c>
      <c r="D83" s="74" t="e">
        <f>IF(A83&lt;=データ!$B$5-データ!$D$9,A83,"")</f>
        <v>#REF!</v>
      </c>
      <c r="E83" s="74" t="e">
        <f>IF(AND(データ!$B$5+データ!$D$9&lt;A83,A83&lt;=データ!$B$1),A83-データ!$D$9*2,"")</f>
        <v>#REF!</v>
      </c>
      <c r="F83" s="74" t="e">
        <f t="shared" si="1"/>
        <v>#REF!</v>
      </c>
      <c r="G83" s="74" t="e">
        <f>VLOOKUP(F83-1,#REF!,2,TRUE)</f>
        <v>#REF!</v>
      </c>
    </row>
    <row r="84" spans="1:7" x14ac:dyDescent="0.2">
      <c r="A84" s="74">
        <v>84</v>
      </c>
      <c r="B84" s="74" t="e">
        <f>IF(AND(データ!$B$5&lt;A84,A84&lt;=データ!$B$5+データ!$D$9),データ!$B$1-(A84-データ!$B$5-1)*2,"")</f>
        <v>#REF!</v>
      </c>
      <c r="C84" s="74" t="e">
        <f>IF(AND(データ!$B$5-データ!$D$9&lt;A84,A84&lt;=データ!$B$5),データ!$B$1-(データ!$B$5-A84)*2-1,"")</f>
        <v>#REF!</v>
      </c>
      <c r="D84" s="74" t="e">
        <f>IF(A84&lt;=データ!$B$5-データ!$D$9,A84,"")</f>
        <v>#REF!</v>
      </c>
      <c r="E84" s="74" t="e">
        <f>IF(AND(データ!$B$5+データ!$D$9&lt;A84,A84&lt;=データ!$B$1),A84-データ!$D$9*2,"")</f>
        <v>#REF!</v>
      </c>
      <c r="F84" s="74" t="e">
        <f t="shared" si="1"/>
        <v>#REF!</v>
      </c>
      <c r="G84" s="74" t="e">
        <f>VLOOKUP(F84-1,#REF!,2,TRUE)</f>
        <v>#REF!</v>
      </c>
    </row>
    <row r="85" spans="1:7" x14ac:dyDescent="0.2">
      <c r="A85" s="74">
        <v>85</v>
      </c>
      <c r="B85" s="74" t="e">
        <f>IF(AND(データ!$B$5&lt;A85,A85&lt;=データ!$B$5+データ!$D$9),データ!$B$1-(A85-データ!$B$5-1)*2,"")</f>
        <v>#REF!</v>
      </c>
      <c r="C85" s="74" t="e">
        <f>IF(AND(データ!$B$5-データ!$D$9&lt;A85,A85&lt;=データ!$B$5),データ!$B$1-(データ!$B$5-A85)*2-1,"")</f>
        <v>#REF!</v>
      </c>
      <c r="D85" s="74" t="e">
        <f>IF(A85&lt;=データ!$B$5-データ!$D$9,A85,"")</f>
        <v>#REF!</v>
      </c>
      <c r="E85" s="74" t="e">
        <f>IF(AND(データ!$B$5+データ!$D$9&lt;A85,A85&lt;=データ!$B$1),A85-データ!$D$9*2,"")</f>
        <v>#REF!</v>
      </c>
      <c r="F85" s="74" t="e">
        <f t="shared" si="1"/>
        <v>#REF!</v>
      </c>
      <c r="G85" s="74" t="e">
        <f>VLOOKUP(F85-1,#REF!,2,TRUE)</f>
        <v>#REF!</v>
      </c>
    </row>
    <row r="86" spans="1:7" x14ac:dyDescent="0.2">
      <c r="A86" s="74">
        <v>86</v>
      </c>
      <c r="B86" s="74" t="e">
        <f>IF(AND(データ!$B$5&lt;A86,A86&lt;=データ!$B$5+データ!$D$9),データ!$B$1-(A86-データ!$B$5-1)*2,"")</f>
        <v>#REF!</v>
      </c>
      <c r="C86" s="74" t="e">
        <f>IF(AND(データ!$B$5-データ!$D$9&lt;A86,A86&lt;=データ!$B$5),データ!$B$1-(データ!$B$5-A86)*2-1,"")</f>
        <v>#REF!</v>
      </c>
      <c r="D86" s="74" t="e">
        <f>IF(A86&lt;=データ!$B$5-データ!$D$9,A86,"")</f>
        <v>#REF!</v>
      </c>
      <c r="E86" s="74" t="e">
        <f>IF(AND(データ!$B$5+データ!$D$9&lt;A86,A86&lt;=データ!$B$1),A86-データ!$D$9*2,"")</f>
        <v>#REF!</v>
      </c>
      <c r="F86" s="74" t="e">
        <f t="shared" si="1"/>
        <v>#REF!</v>
      </c>
      <c r="G86" s="74" t="e">
        <f>VLOOKUP(F86-1,#REF!,2,TRUE)</f>
        <v>#REF!</v>
      </c>
    </row>
    <row r="87" spans="1:7" x14ac:dyDescent="0.2">
      <c r="A87" s="74">
        <v>87</v>
      </c>
      <c r="B87" s="74" t="e">
        <f>IF(AND(データ!$B$5&lt;A87,A87&lt;=データ!$B$5+データ!$D$9),データ!$B$1-(A87-データ!$B$5-1)*2,"")</f>
        <v>#REF!</v>
      </c>
      <c r="C87" s="74" t="e">
        <f>IF(AND(データ!$B$5-データ!$D$9&lt;A87,A87&lt;=データ!$B$5),データ!$B$1-(データ!$B$5-A87)*2-1,"")</f>
        <v>#REF!</v>
      </c>
      <c r="D87" s="74" t="e">
        <f>IF(A87&lt;=データ!$B$5-データ!$D$9,A87,"")</f>
        <v>#REF!</v>
      </c>
      <c r="E87" s="74" t="e">
        <f>IF(AND(データ!$B$5+データ!$D$9&lt;A87,A87&lt;=データ!$B$1),A87-データ!$D$9*2,"")</f>
        <v>#REF!</v>
      </c>
      <c r="F87" s="74" t="e">
        <f t="shared" si="1"/>
        <v>#REF!</v>
      </c>
      <c r="G87" s="74" t="e">
        <f>VLOOKUP(F87-1,#REF!,2,TRUE)</f>
        <v>#REF!</v>
      </c>
    </row>
    <row r="88" spans="1:7" x14ac:dyDescent="0.2">
      <c r="A88" s="74">
        <v>88</v>
      </c>
      <c r="B88" s="74" t="e">
        <f>IF(AND(データ!$B$5&lt;A88,A88&lt;=データ!$B$5+データ!$D$9),データ!$B$1-(A88-データ!$B$5-1)*2,"")</f>
        <v>#REF!</v>
      </c>
      <c r="C88" s="74" t="e">
        <f>IF(AND(データ!$B$5-データ!$D$9&lt;A88,A88&lt;=データ!$B$5),データ!$B$1-(データ!$B$5-A88)*2-1,"")</f>
        <v>#REF!</v>
      </c>
      <c r="D88" s="74" t="e">
        <f>IF(A88&lt;=データ!$B$5-データ!$D$9,A88,"")</f>
        <v>#REF!</v>
      </c>
      <c r="E88" s="74" t="e">
        <f>IF(AND(データ!$B$5+データ!$D$9&lt;A88,A88&lt;=データ!$B$1),A88-データ!$D$9*2,"")</f>
        <v>#REF!</v>
      </c>
      <c r="F88" s="74" t="e">
        <f t="shared" si="1"/>
        <v>#REF!</v>
      </c>
      <c r="G88" s="74" t="e">
        <f>VLOOKUP(F88-1,#REF!,2,TRUE)</f>
        <v>#REF!</v>
      </c>
    </row>
    <row r="89" spans="1:7" x14ac:dyDescent="0.2">
      <c r="A89" s="74">
        <v>89</v>
      </c>
      <c r="B89" s="74" t="e">
        <f>IF(AND(データ!$B$5&lt;A89,A89&lt;=データ!$B$5+データ!$D$9),データ!$B$1-(A89-データ!$B$5-1)*2,"")</f>
        <v>#REF!</v>
      </c>
      <c r="C89" s="74" t="e">
        <f>IF(AND(データ!$B$5-データ!$D$9&lt;A89,A89&lt;=データ!$B$5),データ!$B$1-(データ!$B$5-A89)*2-1,"")</f>
        <v>#REF!</v>
      </c>
      <c r="D89" s="74" t="e">
        <f>IF(A89&lt;=データ!$B$5-データ!$D$9,A89,"")</f>
        <v>#REF!</v>
      </c>
      <c r="E89" s="74" t="e">
        <f>IF(AND(データ!$B$5+データ!$D$9&lt;A89,A89&lt;=データ!$B$1),A89-データ!$D$9*2,"")</f>
        <v>#REF!</v>
      </c>
      <c r="F89" s="74" t="e">
        <f t="shared" si="1"/>
        <v>#REF!</v>
      </c>
      <c r="G89" s="74" t="e">
        <f>VLOOKUP(F89-1,#REF!,2,TRUE)</f>
        <v>#REF!</v>
      </c>
    </row>
    <row r="90" spans="1:7" x14ac:dyDescent="0.2">
      <c r="A90" s="74">
        <v>90</v>
      </c>
      <c r="B90" s="74" t="e">
        <f>IF(AND(データ!$B$5&lt;A90,A90&lt;=データ!$B$5+データ!$D$9),データ!$B$1-(A90-データ!$B$5-1)*2,"")</f>
        <v>#REF!</v>
      </c>
      <c r="C90" s="74" t="e">
        <f>IF(AND(データ!$B$5-データ!$D$9&lt;A90,A90&lt;=データ!$B$5),データ!$B$1-(データ!$B$5-A90)*2-1,"")</f>
        <v>#REF!</v>
      </c>
      <c r="D90" s="74" t="e">
        <f>IF(A90&lt;=データ!$B$5-データ!$D$9,A90,"")</f>
        <v>#REF!</v>
      </c>
      <c r="E90" s="74" t="e">
        <f>IF(AND(データ!$B$5+データ!$D$9&lt;A90,A90&lt;=データ!$B$1),A90-データ!$D$9*2,"")</f>
        <v>#REF!</v>
      </c>
      <c r="F90" s="74" t="e">
        <f t="shared" si="1"/>
        <v>#REF!</v>
      </c>
      <c r="G90" s="74" t="e">
        <f>VLOOKUP(F90-1,#REF!,2,TRUE)</f>
        <v>#REF!</v>
      </c>
    </row>
    <row r="91" spans="1:7" x14ac:dyDescent="0.2">
      <c r="A91" s="74">
        <v>91</v>
      </c>
      <c r="B91" s="74" t="e">
        <f>IF(AND(データ!$B$5&lt;A91,A91&lt;=データ!$B$5+データ!$D$9),データ!$B$1-(A91-データ!$B$5-1)*2,"")</f>
        <v>#REF!</v>
      </c>
      <c r="C91" s="74" t="e">
        <f>IF(AND(データ!$B$5-データ!$D$9&lt;A91,A91&lt;=データ!$B$5),データ!$B$1-(データ!$B$5-A91)*2-1,"")</f>
        <v>#REF!</v>
      </c>
      <c r="D91" s="74" t="e">
        <f>IF(A91&lt;=データ!$B$5-データ!$D$9,A91,"")</f>
        <v>#REF!</v>
      </c>
      <c r="E91" s="74" t="e">
        <f>IF(AND(データ!$B$5+データ!$D$9&lt;A91,A91&lt;=データ!$B$1),A91-データ!$D$9*2,"")</f>
        <v>#REF!</v>
      </c>
      <c r="F91" s="74" t="e">
        <f t="shared" si="1"/>
        <v>#REF!</v>
      </c>
      <c r="G91" s="74" t="e">
        <f>VLOOKUP(F91-1,#REF!,2,TRUE)</f>
        <v>#REF!</v>
      </c>
    </row>
    <row r="92" spans="1:7" x14ac:dyDescent="0.2">
      <c r="A92" s="74">
        <v>92</v>
      </c>
      <c r="B92" s="74" t="e">
        <f>IF(AND(データ!$B$5&lt;A92,A92&lt;=データ!$B$5+データ!$D$9),データ!$B$1-(A92-データ!$B$5-1)*2,"")</f>
        <v>#REF!</v>
      </c>
      <c r="C92" s="74" t="e">
        <f>IF(AND(データ!$B$5-データ!$D$9&lt;A92,A92&lt;=データ!$B$5),データ!$B$1-(データ!$B$5-A92)*2-1,"")</f>
        <v>#REF!</v>
      </c>
      <c r="D92" s="74" t="e">
        <f>IF(A92&lt;=データ!$B$5-データ!$D$9,A92,"")</f>
        <v>#REF!</v>
      </c>
      <c r="E92" s="74" t="e">
        <f>IF(AND(データ!$B$5+データ!$D$9&lt;A92,A92&lt;=データ!$B$1),A92-データ!$D$9*2,"")</f>
        <v>#REF!</v>
      </c>
      <c r="F92" s="74" t="e">
        <f t="shared" si="1"/>
        <v>#REF!</v>
      </c>
      <c r="G92" s="74" t="e">
        <f>VLOOKUP(F92-1,#REF!,2,TRUE)</f>
        <v>#REF!</v>
      </c>
    </row>
    <row r="93" spans="1:7" x14ac:dyDescent="0.2">
      <c r="A93" s="74">
        <v>93</v>
      </c>
      <c r="B93" s="74" t="e">
        <f>IF(AND(データ!$B$5&lt;A93,A93&lt;=データ!$B$5+データ!$D$9),データ!$B$1-(A93-データ!$B$5-1)*2,"")</f>
        <v>#REF!</v>
      </c>
      <c r="C93" s="74" t="e">
        <f>IF(AND(データ!$B$5-データ!$D$9&lt;A93,A93&lt;=データ!$B$5),データ!$B$1-(データ!$B$5-A93)*2-1,"")</f>
        <v>#REF!</v>
      </c>
      <c r="D93" s="74" t="e">
        <f>IF(A93&lt;=データ!$B$5-データ!$D$9,A93,"")</f>
        <v>#REF!</v>
      </c>
      <c r="E93" s="74" t="e">
        <f>IF(AND(データ!$B$5+データ!$D$9&lt;A93,A93&lt;=データ!$B$1),A93-データ!$D$9*2,"")</f>
        <v>#REF!</v>
      </c>
      <c r="F93" s="74" t="e">
        <f t="shared" si="1"/>
        <v>#REF!</v>
      </c>
      <c r="G93" s="74" t="e">
        <f>VLOOKUP(F93-1,#REF!,2,TRUE)</f>
        <v>#REF!</v>
      </c>
    </row>
    <row r="94" spans="1:7" x14ac:dyDescent="0.2">
      <c r="A94" s="74">
        <v>94</v>
      </c>
      <c r="B94" s="74" t="e">
        <f>IF(AND(データ!$B$5&lt;A94,A94&lt;=データ!$B$5+データ!$D$9),データ!$B$1-(A94-データ!$B$5-1)*2,"")</f>
        <v>#REF!</v>
      </c>
      <c r="C94" s="74" t="e">
        <f>IF(AND(データ!$B$5-データ!$D$9&lt;A94,A94&lt;=データ!$B$5),データ!$B$1-(データ!$B$5-A94)*2-1,"")</f>
        <v>#REF!</v>
      </c>
      <c r="D94" s="74" t="e">
        <f>IF(A94&lt;=データ!$B$5-データ!$D$9,A94,"")</f>
        <v>#REF!</v>
      </c>
      <c r="E94" s="74" t="e">
        <f>IF(AND(データ!$B$5+データ!$D$9&lt;A94,A94&lt;=データ!$B$1),A94-データ!$D$9*2,"")</f>
        <v>#REF!</v>
      </c>
      <c r="F94" s="74" t="e">
        <f t="shared" si="1"/>
        <v>#REF!</v>
      </c>
      <c r="G94" s="74" t="e">
        <f>VLOOKUP(F94-1,#REF!,2,TRUE)</f>
        <v>#REF!</v>
      </c>
    </row>
    <row r="95" spans="1:7" x14ac:dyDescent="0.2">
      <c r="A95" s="74">
        <v>95</v>
      </c>
      <c r="B95" s="74" t="e">
        <f>IF(AND(データ!$B$5&lt;A95,A95&lt;=データ!$B$5+データ!$D$9),データ!$B$1-(A95-データ!$B$5-1)*2,"")</f>
        <v>#REF!</v>
      </c>
      <c r="C95" s="74" t="e">
        <f>IF(AND(データ!$B$5-データ!$D$9&lt;A95,A95&lt;=データ!$B$5),データ!$B$1-(データ!$B$5-A95)*2-1,"")</f>
        <v>#REF!</v>
      </c>
      <c r="D95" s="74" t="e">
        <f>IF(A95&lt;=データ!$B$5-データ!$D$9,A95,"")</f>
        <v>#REF!</v>
      </c>
      <c r="E95" s="74" t="e">
        <f>IF(AND(データ!$B$5+データ!$D$9&lt;A95,A95&lt;=データ!$B$1),A95-データ!$D$9*2,"")</f>
        <v>#REF!</v>
      </c>
      <c r="F95" s="74" t="e">
        <f t="shared" si="1"/>
        <v>#REF!</v>
      </c>
      <c r="G95" s="74" t="e">
        <f>VLOOKUP(F95-1,#REF!,2,TRUE)</f>
        <v>#REF!</v>
      </c>
    </row>
    <row r="96" spans="1:7" x14ac:dyDescent="0.2">
      <c r="A96" s="74">
        <v>96</v>
      </c>
      <c r="B96" s="74" t="e">
        <f>IF(AND(データ!$B$5&lt;A96,A96&lt;=データ!$B$5+データ!$D$9),データ!$B$1-(A96-データ!$B$5-1)*2,"")</f>
        <v>#REF!</v>
      </c>
      <c r="C96" s="74" t="e">
        <f>IF(AND(データ!$B$5-データ!$D$9&lt;A96,A96&lt;=データ!$B$5),データ!$B$1-(データ!$B$5-A96)*2-1,"")</f>
        <v>#REF!</v>
      </c>
      <c r="D96" s="74" t="e">
        <f>IF(A96&lt;=データ!$B$5-データ!$D$9,A96,"")</f>
        <v>#REF!</v>
      </c>
      <c r="E96" s="74" t="e">
        <f>IF(AND(データ!$B$5+データ!$D$9&lt;A96,A96&lt;=データ!$B$1),A96-データ!$D$9*2,"")</f>
        <v>#REF!</v>
      </c>
      <c r="F96" s="74" t="e">
        <f t="shared" si="1"/>
        <v>#REF!</v>
      </c>
      <c r="G96" s="74" t="e">
        <f>VLOOKUP(F96-1,#REF!,2,TRUE)</f>
        <v>#REF!</v>
      </c>
    </row>
    <row r="97" spans="1:7" x14ac:dyDescent="0.2">
      <c r="A97" s="74">
        <v>97</v>
      </c>
      <c r="B97" s="74" t="e">
        <f>IF(AND(データ!$B$5&lt;A97,A97&lt;=データ!$B$5+データ!$D$9),データ!$B$1-(A97-データ!$B$5-1)*2,"")</f>
        <v>#REF!</v>
      </c>
      <c r="C97" s="74" t="e">
        <f>IF(AND(データ!$B$5-データ!$D$9&lt;A97,A97&lt;=データ!$B$5),データ!$B$1-(データ!$B$5-A97)*2-1,"")</f>
        <v>#REF!</v>
      </c>
      <c r="D97" s="74" t="e">
        <f>IF(A97&lt;=データ!$B$5-データ!$D$9,A97,"")</f>
        <v>#REF!</v>
      </c>
      <c r="E97" s="74" t="e">
        <f>IF(AND(データ!$B$5+データ!$D$9&lt;A97,A97&lt;=データ!$B$1),A97-データ!$D$9*2,"")</f>
        <v>#REF!</v>
      </c>
      <c r="F97" s="74" t="e">
        <f t="shared" si="1"/>
        <v>#REF!</v>
      </c>
      <c r="G97" s="74" t="e">
        <f>VLOOKUP(F97-1,#REF!,2,TRUE)</f>
        <v>#REF!</v>
      </c>
    </row>
    <row r="98" spans="1:7" x14ac:dyDescent="0.2">
      <c r="A98" s="74">
        <v>98</v>
      </c>
      <c r="B98" s="74" t="e">
        <f>IF(AND(データ!$B$5&lt;A98,A98&lt;=データ!$B$5+データ!$D$9),データ!$B$1-(A98-データ!$B$5-1)*2,"")</f>
        <v>#REF!</v>
      </c>
      <c r="C98" s="74" t="e">
        <f>IF(AND(データ!$B$5-データ!$D$9&lt;A98,A98&lt;=データ!$B$5),データ!$B$1-(データ!$B$5-A98)*2-1,"")</f>
        <v>#REF!</v>
      </c>
      <c r="D98" s="74" t="e">
        <f>IF(A98&lt;=データ!$B$5-データ!$D$9,A98,"")</f>
        <v>#REF!</v>
      </c>
      <c r="E98" s="74" t="e">
        <f>IF(AND(データ!$B$5+データ!$D$9&lt;A98,A98&lt;=データ!$B$1),A98-データ!$D$9*2,"")</f>
        <v>#REF!</v>
      </c>
      <c r="F98" s="74" t="e">
        <f t="shared" si="1"/>
        <v>#REF!</v>
      </c>
      <c r="G98" s="74" t="e">
        <f>VLOOKUP(F98-1,#REF!,2,TRUE)</f>
        <v>#REF!</v>
      </c>
    </row>
    <row r="99" spans="1:7" x14ac:dyDescent="0.2">
      <c r="A99" s="74">
        <v>99</v>
      </c>
      <c r="B99" s="74" t="e">
        <f>IF(AND(データ!$B$5&lt;A99,A99&lt;=データ!$B$5+データ!$D$9),データ!$B$1-(A99-データ!$B$5-1)*2,"")</f>
        <v>#REF!</v>
      </c>
      <c r="C99" s="74" t="e">
        <f>IF(AND(データ!$B$5-データ!$D$9&lt;A99,A99&lt;=データ!$B$5),データ!$B$1-(データ!$B$5-A99)*2-1,"")</f>
        <v>#REF!</v>
      </c>
      <c r="D99" s="74" t="e">
        <f>IF(A99&lt;=データ!$B$5-データ!$D$9,A99,"")</f>
        <v>#REF!</v>
      </c>
      <c r="E99" s="74" t="e">
        <f>IF(AND(データ!$B$5+データ!$D$9&lt;A99,A99&lt;=データ!$B$1),A99-データ!$D$9*2,"")</f>
        <v>#REF!</v>
      </c>
      <c r="F99" s="74" t="e">
        <f t="shared" si="1"/>
        <v>#REF!</v>
      </c>
      <c r="G99" s="74" t="e">
        <f>VLOOKUP(F99-1,#REF!,2,TRUE)</f>
        <v>#REF!</v>
      </c>
    </row>
    <row r="100" spans="1:7" x14ac:dyDescent="0.2">
      <c r="A100" s="74">
        <v>100</v>
      </c>
      <c r="B100" s="74" t="e">
        <f>IF(AND(データ!$B$5&lt;A100,A100&lt;=データ!$B$5+データ!$D$9),データ!$B$1-(A100-データ!$B$5-1)*2,"")</f>
        <v>#REF!</v>
      </c>
      <c r="C100" s="74" t="e">
        <f>IF(AND(データ!$B$5-データ!$D$9&lt;A100,A100&lt;=データ!$B$5),データ!$B$1-(データ!$B$5-A100)*2-1,"")</f>
        <v>#REF!</v>
      </c>
      <c r="D100" s="74" t="e">
        <f>IF(A100&lt;=データ!$B$5-データ!$D$9,A100,"")</f>
        <v>#REF!</v>
      </c>
      <c r="E100" s="74" t="e">
        <f>IF(AND(データ!$B$5+データ!$D$9&lt;A100,A100&lt;=データ!$B$1),A100-データ!$D$9*2,"")</f>
        <v>#REF!</v>
      </c>
      <c r="F100" s="74" t="e">
        <f t="shared" si="1"/>
        <v>#REF!</v>
      </c>
      <c r="G100" s="74" t="e">
        <f>VLOOKUP(F100-1,#REF!,2,TRUE)</f>
        <v>#REF!</v>
      </c>
    </row>
    <row r="101" spans="1:7" x14ac:dyDescent="0.2">
      <c r="A101" s="74">
        <v>101</v>
      </c>
      <c r="B101" s="74" t="e">
        <f>IF(AND(データ!$B$5&lt;A101,A101&lt;=データ!$B$5+データ!$D$9),データ!$B$1-(A101-データ!$B$5-1)*2,"")</f>
        <v>#REF!</v>
      </c>
      <c r="C101" s="74" t="e">
        <f>IF(AND(データ!$B$5-データ!$D$9&lt;A101,A101&lt;=データ!$B$5),データ!$B$1-(データ!$B$5-A101)*2-1,"")</f>
        <v>#REF!</v>
      </c>
      <c r="D101" s="74" t="e">
        <f>IF(A101&lt;=データ!$B$5-データ!$D$9,A101,"")</f>
        <v>#REF!</v>
      </c>
      <c r="E101" s="74" t="e">
        <f>IF(AND(データ!$B$5+データ!$D$9&lt;A101,A101&lt;=データ!$B$1),A101-データ!$D$9*2,"")</f>
        <v>#REF!</v>
      </c>
      <c r="F101" s="74" t="e">
        <f t="shared" si="1"/>
        <v>#REF!</v>
      </c>
      <c r="G101" s="74" t="e">
        <f>VLOOKUP(F101-1,#REF!,2,TRUE)</f>
        <v>#REF!</v>
      </c>
    </row>
    <row r="102" spans="1:7" x14ac:dyDescent="0.2">
      <c r="A102" s="74">
        <v>102</v>
      </c>
      <c r="B102" s="74" t="e">
        <f>IF(AND(データ!$B$5&lt;A102,A102&lt;=データ!$B$5+データ!$D$9),データ!$B$1-(A102-データ!$B$5-1)*2,"")</f>
        <v>#REF!</v>
      </c>
      <c r="C102" s="74" t="e">
        <f>IF(AND(データ!$B$5-データ!$D$9&lt;A102,A102&lt;=データ!$B$5),データ!$B$1-(データ!$B$5-A102)*2-1,"")</f>
        <v>#REF!</v>
      </c>
      <c r="D102" s="74" t="e">
        <f>IF(A102&lt;=データ!$B$5-データ!$D$9,A102,"")</f>
        <v>#REF!</v>
      </c>
      <c r="E102" s="74" t="e">
        <f>IF(AND(データ!$B$5+データ!$D$9&lt;A102,A102&lt;=データ!$B$1),A102-データ!$D$9*2,"")</f>
        <v>#REF!</v>
      </c>
      <c r="F102" s="74" t="e">
        <f t="shared" si="1"/>
        <v>#REF!</v>
      </c>
      <c r="G102" s="74" t="e">
        <f>VLOOKUP(F102-1,#REF!,2,TRUE)</f>
        <v>#REF!</v>
      </c>
    </row>
    <row r="103" spans="1:7" x14ac:dyDescent="0.2">
      <c r="A103" s="74">
        <v>103</v>
      </c>
      <c r="B103" s="74" t="e">
        <f>IF(AND(データ!$B$5&lt;A103,A103&lt;=データ!$B$5+データ!$D$9),データ!$B$1-(A103-データ!$B$5-1)*2,"")</f>
        <v>#REF!</v>
      </c>
      <c r="C103" s="74" t="e">
        <f>IF(AND(データ!$B$5-データ!$D$9&lt;A103,A103&lt;=データ!$B$5),データ!$B$1-(データ!$B$5-A103)*2-1,"")</f>
        <v>#REF!</v>
      </c>
      <c r="D103" s="74" t="e">
        <f>IF(A103&lt;=データ!$B$5-データ!$D$9,A103,"")</f>
        <v>#REF!</v>
      </c>
      <c r="E103" s="74" t="e">
        <f>IF(AND(データ!$B$5+データ!$D$9&lt;A103,A103&lt;=データ!$B$1),A103-データ!$D$9*2,"")</f>
        <v>#REF!</v>
      </c>
      <c r="F103" s="74" t="e">
        <f t="shared" si="1"/>
        <v>#REF!</v>
      </c>
      <c r="G103" s="74" t="e">
        <f>VLOOKUP(F103-1,#REF!,2,TRUE)</f>
        <v>#REF!</v>
      </c>
    </row>
    <row r="104" spans="1:7" x14ac:dyDescent="0.2">
      <c r="A104" s="74">
        <v>104</v>
      </c>
      <c r="B104" s="74" t="e">
        <f>IF(AND(データ!$B$5&lt;A104,A104&lt;=データ!$B$5+データ!$D$9),データ!$B$1-(A104-データ!$B$5-1)*2,"")</f>
        <v>#REF!</v>
      </c>
      <c r="C104" s="74" t="e">
        <f>IF(AND(データ!$B$5-データ!$D$9&lt;A104,A104&lt;=データ!$B$5),データ!$B$1-(データ!$B$5-A104)*2-1,"")</f>
        <v>#REF!</v>
      </c>
      <c r="D104" s="74" t="e">
        <f>IF(A104&lt;=データ!$B$5-データ!$D$9,A104,"")</f>
        <v>#REF!</v>
      </c>
      <c r="E104" s="74" t="e">
        <f>IF(AND(データ!$B$5+データ!$D$9&lt;A104,A104&lt;=データ!$B$1),A104-データ!$D$9*2,"")</f>
        <v>#REF!</v>
      </c>
      <c r="F104" s="74" t="e">
        <f t="shared" si="1"/>
        <v>#REF!</v>
      </c>
      <c r="G104" s="74" t="e">
        <f>VLOOKUP(F104-1,#REF!,2,TRUE)</f>
        <v>#REF!</v>
      </c>
    </row>
    <row r="105" spans="1:7" x14ac:dyDescent="0.2">
      <c r="A105" s="74">
        <v>105</v>
      </c>
      <c r="B105" s="74" t="e">
        <f>IF(AND(データ!$B$5&lt;A105,A105&lt;=データ!$B$5+データ!$D$9),データ!$B$1-(A105-データ!$B$5-1)*2,"")</f>
        <v>#REF!</v>
      </c>
      <c r="C105" s="74" t="e">
        <f>IF(AND(データ!$B$5-データ!$D$9&lt;A105,A105&lt;=データ!$B$5),データ!$B$1-(データ!$B$5-A105)*2-1,"")</f>
        <v>#REF!</v>
      </c>
      <c r="D105" s="74" t="e">
        <f>IF(A105&lt;=データ!$B$5-データ!$D$9,A105,"")</f>
        <v>#REF!</v>
      </c>
      <c r="E105" s="74" t="e">
        <f>IF(AND(データ!$B$5+データ!$D$9&lt;A105,A105&lt;=データ!$B$1),A105-データ!$D$9*2,"")</f>
        <v>#REF!</v>
      </c>
      <c r="F105" s="74" t="e">
        <f t="shared" si="1"/>
        <v>#REF!</v>
      </c>
      <c r="G105" s="74" t="e">
        <f>VLOOKUP(F105-1,#REF!,2,TRUE)</f>
        <v>#REF!</v>
      </c>
    </row>
    <row r="106" spans="1:7" x14ac:dyDescent="0.2">
      <c r="A106" s="74">
        <v>106</v>
      </c>
      <c r="B106" s="74" t="e">
        <f>IF(AND(データ!$B$5&lt;A106,A106&lt;=データ!$B$5+データ!$D$9),データ!$B$1-(A106-データ!$B$5-1)*2,"")</f>
        <v>#REF!</v>
      </c>
      <c r="C106" s="74" t="e">
        <f>IF(AND(データ!$B$5-データ!$D$9&lt;A106,A106&lt;=データ!$B$5),データ!$B$1-(データ!$B$5-A106)*2-1,"")</f>
        <v>#REF!</v>
      </c>
      <c r="D106" s="74" t="e">
        <f>IF(A106&lt;=データ!$B$5-データ!$D$9,A106,"")</f>
        <v>#REF!</v>
      </c>
      <c r="E106" s="74" t="e">
        <f>IF(AND(データ!$B$5+データ!$D$9&lt;A106,A106&lt;=データ!$B$1),A106-データ!$D$9*2,"")</f>
        <v>#REF!</v>
      </c>
      <c r="F106" s="74" t="e">
        <f t="shared" si="1"/>
        <v>#REF!</v>
      </c>
      <c r="G106" s="74" t="e">
        <f>VLOOKUP(F106-1,#REF!,2,TRUE)</f>
        <v>#REF!</v>
      </c>
    </row>
    <row r="107" spans="1:7" x14ac:dyDescent="0.2">
      <c r="A107" s="74">
        <v>107</v>
      </c>
      <c r="B107" s="74" t="e">
        <f>IF(AND(データ!$B$5&lt;A107,A107&lt;=データ!$B$5+データ!$D$9),データ!$B$1-(A107-データ!$B$5-1)*2,"")</f>
        <v>#REF!</v>
      </c>
      <c r="C107" s="74" t="e">
        <f>IF(AND(データ!$B$5-データ!$D$9&lt;A107,A107&lt;=データ!$B$5),データ!$B$1-(データ!$B$5-A107)*2-1,"")</f>
        <v>#REF!</v>
      </c>
      <c r="D107" s="74" t="e">
        <f>IF(A107&lt;=データ!$B$5-データ!$D$9,A107,"")</f>
        <v>#REF!</v>
      </c>
      <c r="E107" s="74" t="e">
        <f>IF(AND(データ!$B$5+データ!$D$9&lt;A107,A107&lt;=データ!$B$1),A107-データ!$D$9*2,"")</f>
        <v>#REF!</v>
      </c>
      <c r="F107" s="74" t="e">
        <f t="shared" si="1"/>
        <v>#REF!</v>
      </c>
      <c r="G107" s="74" t="e">
        <f>VLOOKUP(F107-1,#REF!,2,TRUE)</f>
        <v>#REF!</v>
      </c>
    </row>
    <row r="108" spans="1:7" x14ac:dyDescent="0.2">
      <c r="A108" s="74">
        <v>108</v>
      </c>
      <c r="B108" s="74" t="e">
        <f>IF(AND(データ!$B$5&lt;A108,A108&lt;=データ!$B$5+データ!$D$9),データ!$B$1-(A108-データ!$B$5-1)*2,"")</f>
        <v>#REF!</v>
      </c>
      <c r="C108" s="74" t="e">
        <f>IF(AND(データ!$B$5-データ!$D$9&lt;A108,A108&lt;=データ!$B$5),データ!$B$1-(データ!$B$5-A108)*2-1,"")</f>
        <v>#REF!</v>
      </c>
      <c r="D108" s="74" t="e">
        <f>IF(A108&lt;=データ!$B$5-データ!$D$9,A108,"")</f>
        <v>#REF!</v>
      </c>
      <c r="E108" s="74" t="e">
        <f>IF(AND(データ!$B$5+データ!$D$9&lt;A108,A108&lt;=データ!$B$1),A108-データ!$D$9*2,"")</f>
        <v>#REF!</v>
      </c>
      <c r="F108" s="74" t="e">
        <f t="shared" si="1"/>
        <v>#REF!</v>
      </c>
      <c r="G108" s="74" t="e">
        <f>VLOOKUP(F108-1,#REF!,2,TRUE)</f>
        <v>#REF!</v>
      </c>
    </row>
    <row r="109" spans="1:7" x14ac:dyDescent="0.2">
      <c r="A109" s="74">
        <v>109</v>
      </c>
      <c r="B109" s="74" t="e">
        <f>IF(AND(データ!$B$5&lt;A109,A109&lt;=データ!$B$5+データ!$D$9),データ!$B$1-(A109-データ!$B$5-1)*2,"")</f>
        <v>#REF!</v>
      </c>
      <c r="C109" s="74" t="e">
        <f>IF(AND(データ!$B$5-データ!$D$9&lt;A109,A109&lt;=データ!$B$5),データ!$B$1-(データ!$B$5-A109)*2-1,"")</f>
        <v>#REF!</v>
      </c>
      <c r="D109" s="74" t="e">
        <f>IF(A109&lt;=データ!$B$5-データ!$D$9,A109,"")</f>
        <v>#REF!</v>
      </c>
      <c r="E109" s="74" t="e">
        <f>IF(AND(データ!$B$5+データ!$D$9&lt;A109,A109&lt;=データ!$B$1),A109-データ!$D$9*2,"")</f>
        <v>#REF!</v>
      </c>
      <c r="F109" s="74" t="e">
        <f t="shared" si="1"/>
        <v>#REF!</v>
      </c>
      <c r="G109" s="74" t="e">
        <f>VLOOKUP(F109-1,#REF!,2,TRUE)</f>
        <v>#REF!</v>
      </c>
    </row>
    <row r="110" spans="1:7" x14ac:dyDescent="0.2">
      <c r="A110" s="74">
        <v>110</v>
      </c>
      <c r="B110" s="74" t="e">
        <f>IF(AND(データ!$B$5&lt;A110,A110&lt;=データ!$B$5+データ!$D$9),データ!$B$1-(A110-データ!$B$5-1)*2,"")</f>
        <v>#REF!</v>
      </c>
      <c r="C110" s="74" t="e">
        <f>IF(AND(データ!$B$5-データ!$D$9&lt;A110,A110&lt;=データ!$B$5),データ!$B$1-(データ!$B$5-A110)*2-1,"")</f>
        <v>#REF!</v>
      </c>
      <c r="D110" s="74" t="e">
        <f>IF(A110&lt;=データ!$B$5-データ!$D$9,A110,"")</f>
        <v>#REF!</v>
      </c>
      <c r="E110" s="74" t="e">
        <f>IF(AND(データ!$B$5+データ!$D$9&lt;A110,A110&lt;=データ!$B$1),A110-データ!$D$9*2,"")</f>
        <v>#REF!</v>
      </c>
      <c r="F110" s="74" t="e">
        <f t="shared" si="1"/>
        <v>#REF!</v>
      </c>
      <c r="G110" s="74" t="e">
        <f>VLOOKUP(F110-1,#REF!,2,TRUE)</f>
        <v>#REF!</v>
      </c>
    </row>
    <row r="111" spans="1:7" x14ac:dyDescent="0.2">
      <c r="A111" s="74">
        <v>111</v>
      </c>
      <c r="B111" s="74" t="e">
        <f>IF(AND(データ!$B$5&lt;A111,A111&lt;=データ!$B$5+データ!$D$9),データ!$B$1-(A111-データ!$B$5-1)*2,"")</f>
        <v>#REF!</v>
      </c>
      <c r="C111" s="74" t="e">
        <f>IF(AND(データ!$B$5-データ!$D$9&lt;A111,A111&lt;=データ!$B$5),データ!$B$1-(データ!$B$5-A111)*2-1,"")</f>
        <v>#REF!</v>
      </c>
      <c r="D111" s="74" t="e">
        <f>IF(A111&lt;=データ!$B$5-データ!$D$9,A111,"")</f>
        <v>#REF!</v>
      </c>
      <c r="E111" s="74" t="e">
        <f>IF(AND(データ!$B$5+データ!$D$9&lt;A111,A111&lt;=データ!$B$1),A111-データ!$D$9*2,"")</f>
        <v>#REF!</v>
      </c>
      <c r="F111" s="74" t="e">
        <f t="shared" si="1"/>
        <v>#REF!</v>
      </c>
      <c r="G111" s="74" t="e">
        <f>VLOOKUP(F111-1,#REF!,2,TRUE)</f>
        <v>#REF!</v>
      </c>
    </row>
    <row r="112" spans="1:7" x14ac:dyDescent="0.2">
      <c r="A112" s="74">
        <v>112</v>
      </c>
      <c r="B112" s="74" t="e">
        <f>IF(AND(データ!$B$5&lt;A112,A112&lt;=データ!$B$5+データ!$D$9),データ!$B$1-(A112-データ!$B$5-1)*2,"")</f>
        <v>#REF!</v>
      </c>
      <c r="C112" s="74" t="e">
        <f>IF(AND(データ!$B$5-データ!$D$9&lt;A112,A112&lt;=データ!$B$5),データ!$B$1-(データ!$B$5-A112)*2-1,"")</f>
        <v>#REF!</v>
      </c>
      <c r="D112" s="74" t="e">
        <f>IF(A112&lt;=データ!$B$5-データ!$D$9,A112,"")</f>
        <v>#REF!</v>
      </c>
      <c r="E112" s="74" t="e">
        <f>IF(AND(データ!$B$5+データ!$D$9&lt;A112,A112&lt;=データ!$B$1),A112-データ!$D$9*2,"")</f>
        <v>#REF!</v>
      </c>
      <c r="F112" s="74" t="e">
        <f t="shared" si="1"/>
        <v>#REF!</v>
      </c>
      <c r="G112" s="74" t="e">
        <f>VLOOKUP(F112-1,#REF!,2,TRUE)</f>
        <v>#REF!</v>
      </c>
    </row>
    <row r="113" spans="1:7" x14ac:dyDescent="0.2">
      <c r="A113" s="74">
        <v>113</v>
      </c>
      <c r="B113" s="74" t="e">
        <f>IF(AND(データ!$B$5&lt;A113,A113&lt;=データ!$B$5+データ!$D$9),データ!$B$1-(A113-データ!$B$5-1)*2,"")</f>
        <v>#REF!</v>
      </c>
      <c r="C113" s="74" t="e">
        <f>IF(AND(データ!$B$5-データ!$D$9&lt;A113,A113&lt;=データ!$B$5),データ!$B$1-(データ!$B$5-A113)*2-1,"")</f>
        <v>#REF!</v>
      </c>
      <c r="D113" s="74" t="e">
        <f>IF(A113&lt;=データ!$B$5-データ!$D$9,A113,"")</f>
        <v>#REF!</v>
      </c>
      <c r="E113" s="74" t="e">
        <f>IF(AND(データ!$B$5+データ!$D$9&lt;A113,A113&lt;=データ!$B$1),A113-データ!$D$9*2,"")</f>
        <v>#REF!</v>
      </c>
      <c r="F113" s="74" t="e">
        <f t="shared" si="1"/>
        <v>#REF!</v>
      </c>
      <c r="G113" s="74" t="e">
        <f>VLOOKUP(F113-1,#REF!,2,TRUE)</f>
        <v>#REF!</v>
      </c>
    </row>
    <row r="114" spans="1:7" x14ac:dyDescent="0.2">
      <c r="A114" s="74">
        <v>114</v>
      </c>
      <c r="B114" s="74" t="e">
        <f>IF(AND(データ!$B$5&lt;A114,A114&lt;=データ!$B$5+データ!$D$9),データ!$B$1-(A114-データ!$B$5-1)*2,"")</f>
        <v>#REF!</v>
      </c>
      <c r="C114" s="74" t="e">
        <f>IF(AND(データ!$B$5-データ!$D$9&lt;A114,A114&lt;=データ!$B$5),データ!$B$1-(データ!$B$5-A114)*2-1,"")</f>
        <v>#REF!</v>
      </c>
      <c r="D114" s="74" t="e">
        <f>IF(A114&lt;=データ!$B$5-データ!$D$9,A114,"")</f>
        <v>#REF!</v>
      </c>
      <c r="E114" s="74" t="e">
        <f>IF(AND(データ!$B$5+データ!$D$9&lt;A114,A114&lt;=データ!$B$1),A114-データ!$D$9*2,"")</f>
        <v>#REF!</v>
      </c>
      <c r="F114" s="74" t="e">
        <f t="shared" si="1"/>
        <v>#REF!</v>
      </c>
      <c r="G114" s="74" t="e">
        <f>VLOOKUP(F114-1,#REF!,2,TRUE)</f>
        <v>#REF!</v>
      </c>
    </row>
    <row r="115" spans="1:7" x14ac:dyDescent="0.2">
      <c r="A115" s="74">
        <v>115</v>
      </c>
      <c r="B115" s="74" t="e">
        <f>IF(AND(データ!$B$5&lt;A115,A115&lt;=データ!$B$5+データ!$D$9),データ!$B$1-(A115-データ!$B$5-1)*2,"")</f>
        <v>#REF!</v>
      </c>
      <c r="C115" s="74" t="e">
        <f>IF(AND(データ!$B$5-データ!$D$9&lt;A115,A115&lt;=データ!$B$5),データ!$B$1-(データ!$B$5-A115)*2-1,"")</f>
        <v>#REF!</v>
      </c>
      <c r="D115" s="74" t="e">
        <f>IF(A115&lt;=データ!$B$5-データ!$D$9,A115,"")</f>
        <v>#REF!</v>
      </c>
      <c r="E115" s="74" t="e">
        <f>IF(AND(データ!$B$5+データ!$D$9&lt;A115,A115&lt;=データ!$B$1),A115-データ!$D$9*2,"")</f>
        <v>#REF!</v>
      </c>
      <c r="F115" s="74" t="e">
        <f t="shared" si="1"/>
        <v>#REF!</v>
      </c>
      <c r="G115" s="74" t="e">
        <f>VLOOKUP(F115-1,#REF!,2,TRUE)</f>
        <v>#REF!</v>
      </c>
    </row>
    <row r="116" spans="1:7" x14ac:dyDescent="0.2">
      <c r="A116" s="74">
        <v>116</v>
      </c>
      <c r="B116" s="74" t="e">
        <f>IF(AND(データ!$B$5&lt;A116,A116&lt;=データ!$B$5+データ!$D$9),データ!$B$1-(A116-データ!$B$5-1)*2,"")</f>
        <v>#REF!</v>
      </c>
      <c r="C116" s="74" t="e">
        <f>IF(AND(データ!$B$5-データ!$D$9&lt;A116,A116&lt;=データ!$B$5),データ!$B$1-(データ!$B$5-A116)*2-1,"")</f>
        <v>#REF!</v>
      </c>
      <c r="D116" s="74" t="e">
        <f>IF(A116&lt;=データ!$B$5-データ!$D$9,A116,"")</f>
        <v>#REF!</v>
      </c>
      <c r="E116" s="74" t="e">
        <f>IF(AND(データ!$B$5+データ!$D$9&lt;A116,A116&lt;=データ!$B$1),A116-データ!$D$9*2,"")</f>
        <v>#REF!</v>
      </c>
      <c r="F116" s="74" t="e">
        <f t="shared" si="1"/>
        <v>#REF!</v>
      </c>
      <c r="G116" s="74" t="e">
        <f>VLOOKUP(F116-1,#REF!,2,TRUE)</f>
        <v>#REF!</v>
      </c>
    </row>
    <row r="117" spans="1:7" x14ac:dyDescent="0.2">
      <c r="A117" s="74">
        <v>117</v>
      </c>
      <c r="B117" s="74" t="e">
        <f>IF(AND(データ!$B$5&lt;A117,A117&lt;=データ!$B$5+データ!$D$9),データ!$B$1-(A117-データ!$B$5-1)*2,"")</f>
        <v>#REF!</v>
      </c>
      <c r="C117" s="74" t="e">
        <f>IF(AND(データ!$B$5-データ!$D$9&lt;A117,A117&lt;=データ!$B$5),データ!$B$1-(データ!$B$5-A117)*2-1,"")</f>
        <v>#REF!</v>
      </c>
      <c r="D117" s="74" t="e">
        <f>IF(A117&lt;=データ!$B$5-データ!$D$9,A117,"")</f>
        <v>#REF!</v>
      </c>
      <c r="E117" s="74" t="e">
        <f>IF(AND(データ!$B$5+データ!$D$9&lt;A117,A117&lt;=データ!$B$1),A117-データ!$D$9*2,"")</f>
        <v>#REF!</v>
      </c>
      <c r="F117" s="74" t="e">
        <f t="shared" si="1"/>
        <v>#REF!</v>
      </c>
      <c r="G117" s="74" t="e">
        <f>VLOOKUP(F117-1,#REF!,2,TRUE)</f>
        <v>#REF!</v>
      </c>
    </row>
    <row r="118" spans="1:7" x14ac:dyDescent="0.2">
      <c r="A118" s="74">
        <v>118</v>
      </c>
      <c r="B118" s="74" t="e">
        <f>IF(AND(データ!$B$5&lt;A118,A118&lt;=データ!$B$5+データ!$D$9),データ!$B$1-(A118-データ!$B$5-1)*2,"")</f>
        <v>#REF!</v>
      </c>
      <c r="C118" s="74" t="e">
        <f>IF(AND(データ!$B$5-データ!$D$9&lt;A118,A118&lt;=データ!$B$5),データ!$B$1-(データ!$B$5-A118)*2-1,"")</f>
        <v>#REF!</v>
      </c>
      <c r="D118" s="74" t="e">
        <f>IF(A118&lt;=データ!$B$5-データ!$D$9,A118,"")</f>
        <v>#REF!</v>
      </c>
      <c r="E118" s="74" t="e">
        <f>IF(AND(データ!$B$5+データ!$D$9&lt;A118,A118&lt;=データ!$B$1),A118-データ!$D$9*2,"")</f>
        <v>#REF!</v>
      </c>
      <c r="F118" s="74" t="e">
        <f t="shared" si="1"/>
        <v>#REF!</v>
      </c>
      <c r="G118" s="74" t="e">
        <f>VLOOKUP(F118-1,#REF!,2,TRUE)</f>
        <v>#REF!</v>
      </c>
    </row>
    <row r="119" spans="1:7" x14ac:dyDescent="0.2">
      <c r="A119" s="74">
        <v>119</v>
      </c>
      <c r="B119" s="74" t="e">
        <f>IF(AND(データ!$B$5&lt;A119,A119&lt;=データ!$B$5+データ!$D$9),データ!$B$1-(A119-データ!$B$5-1)*2,"")</f>
        <v>#REF!</v>
      </c>
      <c r="C119" s="74" t="e">
        <f>IF(AND(データ!$B$5-データ!$D$9&lt;A119,A119&lt;=データ!$B$5),データ!$B$1-(データ!$B$5-A119)*2-1,"")</f>
        <v>#REF!</v>
      </c>
      <c r="D119" s="74" t="e">
        <f>IF(A119&lt;=データ!$B$5-データ!$D$9,A119,"")</f>
        <v>#REF!</v>
      </c>
      <c r="E119" s="74" t="e">
        <f>IF(AND(データ!$B$5+データ!$D$9&lt;A119,A119&lt;=データ!$B$1),A119-データ!$D$9*2,"")</f>
        <v>#REF!</v>
      </c>
      <c r="F119" s="74" t="e">
        <f t="shared" si="1"/>
        <v>#REF!</v>
      </c>
      <c r="G119" s="74" t="e">
        <f>VLOOKUP(F119-1,#REF!,2,TRUE)</f>
        <v>#REF!</v>
      </c>
    </row>
    <row r="120" spans="1:7" x14ac:dyDescent="0.2">
      <c r="A120" s="74">
        <v>120</v>
      </c>
      <c r="B120" s="74" t="e">
        <f>IF(AND(データ!$B$5&lt;A120,A120&lt;=データ!$B$5+データ!$D$9),データ!$B$1-(A120-データ!$B$5-1)*2,"")</f>
        <v>#REF!</v>
      </c>
      <c r="C120" s="74" t="e">
        <f>IF(AND(データ!$B$5-データ!$D$9&lt;A120,A120&lt;=データ!$B$5),データ!$B$1-(データ!$B$5-A120)*2-1,"")</f>
        <v>#REF!</v>
      </c>
      <c r="D120" s="74" t="e">
        <f>IF(A120&lt;=データ!$B$5-データ!$D$9,A120,"")</f>
        <v>#REF!</v>
      </c>
      <c r="E120" s="74" t="e">
        <f>IF(AND(データ!$B$5+データ!$D$9&lt;A120,A120&lt;=データ!$B$1),A120-データ!$D$9*2,"")</f>
        <v>#REF!</v>
      </c>
      <c r="F120" s="74" t="e">
        <f t="shared" si="1"/>
        <v>#REF!</v>
      </c>
      <c r="G120" s="74" t="e">
        <f>VLOOKUP(F120-1,#REF!,2,TRUE)</f>
        <v>#REF!</v>
      </c>
    </row>
    <row r="121" spans="1:7" x14ac:dyDescent="0.2">
      <c r="A121" s="74">
        <v>121</v>
      </c>
      <c r="B121" s="74" t="e">
        <f>IF(AND(データ!$B$5&lt;A121,A121&lt;=データ!$B$5+データ!$D$9),データ!$B$1-(A121-データ!$B$5-1)*2,"")</f>
        <v>#REF!</v>
      </c>
      <c r="C121" s="74" t="e">
        <f>IF(AND(データ!$B$5-データ!$D$9&lt;A121,A121&lt;=データ!$B$5),データ!$B$1-(データ!$B$5-A121)*2-1,"")</f>
        <v>#REF!</v>
      </c>
      <c r="D121" s="74" t="e">
        <f>IF(A121&lt;=データ!$B$5-データ!$D$9,A121,"")</f>
        <v>#REF!</v>
      </c>
      <c r="E121" s="74" t="e">
        <f>IF(AND(データ!$B$5+データ!$D$9&lt;A121,A121&lt;=データ!$B$1),A121-データ!$D$9*2,"")</f>
        <v>#REF!</v>
      </c>
      <c r="F121" s="74" t="e">
        <f t="shared" si="1"/>
        <v>#REF!</v>
      </c>
      <c r="G121" s="74" t="e">
        <f>VLOOKUP(F121-1,#REF!,2,TRUE)</f>
        <v>#REF!</v>
      </c>
    </row>
    <row r="122" spans="1:7" x14ac:dyDescent="0.2">
      <c r="A122" s="74">
        <v>122</v>
      </c>
      <c r="B122" s="74" t="e">
        <f>IF(AND(データ!$B$5&lt;A122,A122&lt;=データ!$B$5+データ!$D$9),データ!$B$1-(A122-データ!$B$5-1)*2,"")</f>
        <v>#REF!</v>
      </c>
      <c r="C122" s="74" t="e">
        <f>IF(AND(データ!$B$5-データ!$D$9&lt;A122,A122&lt;=データ!$B$5),データ!$B$1-(データ!$B$5-A122)*2-1,"")</f>
        <v>#REF!</v>
      </c>
      <c r="D122" s="74" t="e">
        <f>IF(A122&lt;=データ!$B$5-データ!$D$9,A122,"")</f>
        <v>#REF!</v>
      </c>
      <c r="E122" s="74" t="e">
        <f>IF(AND(データ!$B$5+データ!$D$9&lt;A122,A122&lt;=データ!$B$1),A122-データ!$D$9*2,"")</f>
        <v>#REF!</v>
      </c>
      <c r="F122" s="74" t="e">
        <f t="shared" si="1"/>
        <v>#REF!</v>
      </c>
      <c r="G122" s="74" t="e">
        <f>VLOOKUP(F122-1,#REF!,2,TRUE)</f>
        <v>#REF!</v>
      </c>
    </row>
    <row r="123" spans="1:7" x14ac:dyDescent="0.2">
      <c r="A123" s="74">
        <v>123</v>
      </c>
      <c r="B123" s="74" t="e">
        <f>IF(AND(データ!$B$5&lt;A123,A123&lt;=データ!$B$5+データ!$D$9),データ!$B$1-(A123-データ!$B$5-1)*2,"")</f>
        <v>#REF!</v>
      </c>
      <c r="C123" s="74" t="e">
        <f>IF(AND(データ!$B$5-データ!$D$9&lt;A123,A123&lt;=データ!$B$5),データ!$B$1-(データ!$B$5-A123)*2-1,"")</f>
        <v>#REF!</v>
      </c>
      <c r="D123" s="74" t="e">
        <f>IF(A123&lt;=データ!$B$5-データ!$D$9,A123,"")</f>
        <v>#REF!</v>
      </c>
      <c r="E123" s="74" t="e">
        <f>IF(AND(データ!$B$5+データ!$D$9&lt;A123,A123&lt;=データ!$B$1),A123-データ!$D$9*2,"")</f>
        <v>#REF!</v>
      </c>
      <c r="F123" s="74" t="e">
        <f t="shared" si="1"/>
        <v>#REF!</v>
      </c>
      <c r="G123" s="74" t="e">
        <f>VLOOKUP(F123-1,#REF!,2,TRUE)</f>
        <v>#REF!</v>
      </c>
    </row>
    <row r="124" spans="1:7" x14ac:dyDescent="0.2">
      <c r="A124" s="74">
        <v>124</v>
      </c>
      <c r="B124" s="74" t="e">
        <f>IF(AND(データ!$B$5&lt;A124,A124&lt;=データ!$B$5+データ!$D$9),データ!$B$1-(A124-データ!$B$5-1)*2,"")</f>
        <v>#REF!</v>
      </c>
      <c r="C124" s="74" t="e">
        <f>IF(AND(データ!$B$5-データ!$D$9&lt;A124,A124&lt;=データ!$B$5),データ!$B$1-(データ!$B$5-A124)*2-1,"")</f>
        <v>#REF!</v>
      </c>
      <c r="D124" s="74" t="e">
        <f>IF(A124&lt;=データ!$B$5-データ!$D$9,A124,"")</f>
        <v>#REF!</v>
      </c>
      <c r="E124" s="74" t="e">
        <f>IF(AND(データ!$B$5+データ!$D$9&lt;A124,A124&lt;=データ!$B$1),A124-データ!$D$9*2,"")</f>
        <v>#REF!</v>
      </c>
      <c r="F124" s="74" t="e">
        <f t="shared" si="1"/>
        <v>#REF!</v>
      </c>
      <c r="G124" s="74" t="e">
        <f>VLOOKUP(F124-1,#REF!,2,TRUE)</f>
        <v>#REF!</v>
      </c>
    </row>
    <row r="125" spans="1:7" x14ac:dyDescent="0.2">
      <c r="A125" s="74">
        <v>125</v>
      </c>
      <c r="B125" s="74" t="e">
        <f>IF(AND(データ!$B$5&lt;A125,A125&lt;=データ!$B$5+データ!$D$9),データ!$B$1-(A125-データ!$B$5-1)*2,"")</f>
        <v>#REF!</v>
      </c>
      <c r="C125" s="74" t="e">
        <f>IF(AND(データ!$B$5-データ!$D$9&lt;A125,A125&lt;=データ!$B$5),データ!$B$1-(データ!$B$5-A125)*2-1,"")</f>
        <v>#REF!</v>
      </c>
      <c r="D125" s="74" t="e">
        <f>IF(A125&lt;=データ!$B$5-データ!$D$9,A125,"")</f>
        <v>#REF!</v>
      </c>
      <c r="E125" s="74" t="e">
        <f>IF(AND(データ!$B$5+データ!$D$9&lt;A125,A125&lt;=データ!$B$1),A125-データ!$D$9*2,"")</f>
        <v>#REF!</v>
      </c>
      <c r="F125" s="74" t="e">
        <f t="shared" si="1"/>
        <v>#REF!</v>
      </c>
      <c r="G125" s="74" t="e">
        <f>VLOOKUP(F125-1,#REF!,2,TRUE)</f>
        <v>#REF!</v>
      </c>
    </row>
    <row r="126" spans="1:7" x14ac:dyDescent="0.2">
      <c r="A126" s="74">
        <v>126</v>
      </c>
      <c r="B126" s="74" t="e">
        <f>IF(AND(データ!$B$5&lt;A126,A126&lt;=データ!$B$5+データ!$D$9),データ!$B$1-(A126-データ!$B$5-1)*2,"")</f>
        <v>#REF!</v>
      </c>
      <c r="C126" s="74" t="e">
        <f>IF(AND(データ!$B$5-データ!$D$9&lt;A126,A126&lt;=データ!$B$5),データ!$B$1-(データ!$B$5-A126)*2-1,"")</f>
        <v>#REF!</v>
      </c>
      <c r="D126" s="74" t="e">
        <f>IF(A126&lt;=データ!$B$5-データ!$D$9,A126,"")</f>
        <v>#REF!</v>
      </c>
      <c r="E126" s="74" t="e">
        <f>IF(AND(データ!$B$5+データ!$D$9&lt;A126,A126&lt;=データ!$B$1),A126-データ!$D$9*2,"")</f>
        <v>#REF!</v>
      </c>
      <c r="F126" s="74" t="e">
        <f t="shared" si="1"/>
        <v>#REF!</v>
      </c>
      <c r="G126" s="74" t="e">
        <f>VLOOKUP(F126-1,#REF!,2,TRUE)</f>
        <v>#REF!</v>
      </c>
    </row>
    <row r="127" spans="1:7" x14ac:dyDescent="0.2">
      <c r="A127" s="74">
        <v>127</v>
      </c>
      <c r="B127" s="74" t="e">
        <f>IF(AND(データ!$B$5&lt;A127,A127&lt;=データ!$B$5+データ!$D$9),データ!$B$1-(A127-データ!$B$5-1)*2,"")</f>
        <v>#REF!</v>
      </c>
      <c r="C127" s="74" t="e">
        <f>IF(AND(データ!$B$5-データ!$D$9&lt;A127,A127&lt;=データ!$B$5),データ!$B$1-(データ!$B$5-A127)*2-1,"")</f>
        <v>#REF!</v>
      </c>
      <c r="D127" s="74" t="e">
        <f>IF(A127&lt;=データ!$B$5-データ!$D$9,A127,"")</f>
        <v>#REF!</v>
      </c>
      <c r="E127" s="74" t="e">
        <f>IF(AND(データ!$B$5+データ!$D$9&lt;A127,A127&lt;=データ!$B$1),A127-データ!$D$9*2,"")</f>
        <v>#REF!</v>
      </c>
      <c r="F127" s="74" t="e">
        <f t="shared" si="1"/>
        <v>#REF!</v>
      </c>
      <c r="G127" s="74" t="e">
        <f>VLOOKUP(F127-1,#REF!,2,TRUE)</f>
        <v>#REF!</v>
      </c>
    </row>
    <row r="128" spans="1:7" x14ac:dyDescent="0.2">
      <c r="A128" s="74">
        <v>128</v>
      </c>
      <c r="B128" s="74" t="e">
        <f>IF(AND(データ!$B$5&lt;A128,A128&lt;=データ!$B$5+データ!$D$9),データ!$B$1-(A128-データ!$B$5-1)*2,"")</f>
        <v>#REF!</v>
      </c>
      <c r="C128" s="74" t="e">
        <f>IF(AND(データ!$B$5-データ!$D$9&lt;A128,A128&lt;=データ!$B$5),データ!$B$1-(データ!$B$5-A128)*2-1,"")</f>
        <v>#REF!</v>
      </c>
      <c r="D128" s="74" t="e">
        <f>IF(A128&lt;=データ!$B$5-データ!$D$9,A128,"")</f>
        <v>#REF!</v>
      </c>
      <c r="E128" s="74" t="e">
        <f>IF(AND(データ!$B$5+データ!$D$9&lt;A128,A128&lt;=データ!$B$1),A128-データ!$D$9*2,"")</f>
        <v>#REF!</v>
      </c>
      <c r="F128" s="74" t="e">
        <f t="shared" si="1"/>
        <v>#REF!</v>
      </c>
      <c r="G128" s="74" t="e">
        <f>VLOOKUP(F128-1,#REF!,2,TRUE)</f>
        <v>#REF!</v>
      </c>
    </row>
    <row r="129" spans="1:7" x14ac:dyDescent="0.2">
      <c r="A129" s="74">
        <v>129</v>
      </c>
      <c r="B129" s="74" t="e">
        <f>IF(AND(データ!$B$5&lt;A129,A129&lt;=データ!$B$5+データ!$D$9),データ!$B$1-(A129-データ!$B$5-1)*2,"")</f>
        <v>#REF!</v>
      </c>
      <c r="C129" s="74" t="e">
        <f>IF(AND(データ!$B$5-データ!$D$9&lt;A129,A129&lt;=データ!$B$5),データ!$B$1-(データ!$B$5-A129)*2-1,"")</f>
        <v>#REF!</v>
      </c>
      <c r="D129" s="74" t="e">
        <f>IF(A129&lt;=データ!$B$5-データ!$D$9,A129,"")</f>
        <v>#REF!</v>
      </c>
      <c r="E129" s="74" t="e">
        <f>IF(AND(データ!$B$5+データ!$D$9&lt;A129,A129&lt;=データ!$B$1),A129-データ!$D$9*2,"")</f>
        <v>#REF!</v>
      </c>
      <c r="F129" s="74" t="e">
        <f t="shared" si="1"/>
        <v>#REF!</v>
      </c>
      <c r="G129" s="74" t="e">
        <f>VLOOKUP(F129-1,#REF!,2,TRUE)</f>
        <v>#REF!</v>
      </c>
    </row>
    <row r="130" spans="1:7" x14ac:dyDescent="0.2">
      <c r="A130" s="74">
        <v>130</v>
      </c>
      <c r="B130" s="74" t="e">
        <f>IF(AND(データ!$B$5&lt;A130,A130&lt;=データ!$B$5+データ!$D$9),データ!$B$1-(A130-データ!$B$5-1)*2,"")</f>
        <v>#REF!</v>
      </c>
      <c r="C130" s="74" t="e">
        <f>IF(AND(データ!$B$5-データ!$D$9&lt;A130,A130&lt;=データ!$B$5),データ!$B$1-(データ!$B$5-A130)*2-1,"")</f>
        <v>#REF!</v>
      </c>
      <c r="D130" s="74" t="e">
        <f>IF(A130&lt;=データ!$B$5-データ!$D$9,A130,"")</f>
        <v>#REF!</v>
      </c>
      <c r="E130" s="74" t="e">
        <f>IF(AND(データ!$B$5+データ!$D$9&lt;A130,A130&lt;=データ!$B$1),A130-データ!$D$9*2,"")</f>
        <v>#REF!</v>
      </c>
      <c r="F130" s="74" t="e">
        <f t="shared" ref="F130:F193" si="2">IF(MAX(B130:E130)=0,"",MAX(B130:E130))</f>
        <v>#REF!</v>
      </c>
      <c r="G130" s="74" t="e">
        <f>VLOOKUP(F130-1,#REF!,2,TRUE)</f>
        <v>#REF!</v>
      </c>
    </row>
    <row r="131" spans="1:7" x14ac:dyDescent="0.2">
      <c r="A131" s="74">
        <v>131</v>
      </c>
      <c r="B131" s="74" t="e">
        <f>IF(AND(データ!$B$5&lt;A131,A131&lt;=データ!$B$5+データ!$D$9),データ!$B$1-(A131-データ!$B$5-1)*2,"")</f>
        <v>#REF!</v>
      </c>
      <c r="C131" s="74" t="e">
        <f>IF(AND(データ!$B$5-データ!$D$9&lt;A131,A131&lt;=データ!$B$5),データ!$B$1-(データ!$B$5-A131)*2-1,"")</f>
        <v>#REF!</v>
      </c>
      <c r="D131" s="74" t="e">
        <f>IF(A131&lt;=データ!$B$5-データ!$D$9,A131,"")</f>
        <v>#REF!</v>
      </c>
      <c r="E131" s="74" t="e">
        <f>IF(AND(データ!$B$5+データ!$D$9&lt;A131,A131&lt;=データ!$B$1),A131-データ!$D$9*2,"")</f>
        <v>#REF!</v>
      </c>
      <c r="F131" s="74" t="e">
        <f t="shared" si="2"/>
        <v>#REF!</v>
      </c>
      <c r="G131" s="74" t="e">
        <f>VLOOKUP(F131-1,#REF!,2,TRUE)</f>
        <v>#REF!</v>
      </c>
    </row>
    <row r="132" spans="1:7" x14ac:dyDescent="0.2">
      <c r="A132" s="74">
        <v>132</v>
      </c>
      <c r="B132" s="74" t="e">
        <f>IF(AND(データ!$B$5&lt;A132,A132&lt;=データ!$B$5+データ!$D$9),データ!$B$1-(A132-データ!$B$5-1)*2,"")</f>
        <v>#REF!</v>
      </c>
      <c r="C132" s="74" t="e">
        <f>IF(AND(データ!$B$5-データ!$D$9&lt;A132,A132&lt;=データ!$B$5),データ!$B$1-(データ!$B$5-A132)*2-1,"")</f>
        <v>#REF!</v>
      </c>
      <c r="D132" s="74" t="e">
        <f>IF(A132&lt;=データ!$B$5-データ!$D$9,A132,"")</f>
        <v>#REF!</v>
      </c>
      <c r="E132" s="74" t="e">
        <f>IF(AND(データ!$B$5+データ!$D$9&lt;A132,A132&lt;=データ!$B$1),A132-データ!$D$9*2,"")</f>
        <v>#REF!</v>
      </c>
      <c r="F132" s="74" t="e">
        <f t="shared" si="2"/>
        <v>#REF!</v>
      </c>
      <c r="G132" s="74" t="e">
        <f>VLOOKUP(F132-1,#REF!,2,TRUE)</f>
        <v>#REF!</v>
      </c>
    </row>
    <row r="133" spans="1:7" x14ac:dyDescent="0.2">
      <c r="A133" s="74">
        <v>133</v>
      </c>
      <c r="B133" s="74" t="e">
        <f>IF(AND(データ!$B$5&lt;A133,A133&lt;=データ!$B$5+データ!$D$9),データ!$B$1-(A133-データ!$B$5-1)*2,"")</f>
        <v>#REF!</v>
      </c>
      <c r="C133" s="74" t="e">
        <f>IF(AND(データ!$B$5-データ!$D$9&lt;A133,A133&lt;=データ!$B$5),データ!$B$1-(データ!$B$5-A133)*2-1,"")</f>
        <v>#REF!</v>
      </c>
      <c r="D133" s="74" t="e">
        <f>IF(A133&lt;=データ!$B$5-データ!$D$9,A133,"")</f>
        <v>#REF!</v>
      </c>
      <c r="E133" s="74" t="e">
        <f>IF(AND(データ!$B$5+データ!$D$9&lt;A133,A133&lt;=データ!$B$1),A133-データ!$D$9*2,"")</f>
        <v>#REF!</v>
      </c>
      <c r="F133" s="74" t="e">
        <f t="shared" si="2"/>
        <v>#REF!</v>
      </c>
      <c r="G133" s="74" t="e">
        <f>VLOOKUP(F133-1,#REF!,2,TRUE)</f>
        <v>#REF!</v>
      </c>
    </row>
    <row r="134" spans="1:7" x14ac:dyDescent="0.2">
      <c r="A134" s="74">
        <v>134</v>
      </c>
      <c r="B134" s="74" t="e">
        <f>IF(AND(データ!$B$5&lt;A134,A134&lt;=データ!$B$5+データ!$D$9),データ!$B$1-(A134-データ!$B$5-1)*2,"")</f>
        <v>#REF!</v>
      </c>
      <c r="C134" s="74" t="e">
        <f>IF(AND(データ!$B$5-データ!$D$9&lt;A134,A134&lt;=データ!$B$5),データ!$B$1-(データ!$B$5-A134)*2-1,"")</f>
        <v>#REF!</v>
      </c>
      <c r="D134" s="74" t="e">
        <f>IF(A134&lt;=データ!$B$5-データ!$D$9,A134,"")</f>
        <v>#REF!</v>
      </c>
      <c r="E134" s="74" t="e">
        <f>IF(AND(データ!$B$5+データ!$D$9&lt;A134,A134&lt;=データ!$B$1),A134-データ!$D$9*2,"")</f>
        <v>#REF!</v>
      </c>
      <c r="F134" s="74" t="e">
        <f t="shared" si="2"/>
        <v>#REF!</v>
      </c>
      <c r="G134" s="74" t="e">
        <f>VLOOKUP(F134-1,#REF!,2,TRUE)</f>
        <v>#REF!</v>
      </c>
    </row>
    <row r="135" spans="1:7" x14ac:dyDescent="0.2">
      <c r="A135" s="74">
        <v>135</v>
      </c>
      <c r="B135" s="74" t="e">
        <f>IF(AND(データ!$B$5&lt;A135,A135&lt;=データ!$B$5+データ!$D$9),データ!$B$1-(A135-データ!$B$5-1)*2,"")</f>
        <v>#REF!</v>
      </c>
      <c r="C135" s="74" t="e">
        <f>IF(AND(データ!$B$5-データ!$D$9&lt;A135,A135&lt;=データ!$B$5),データ!$B$1-(データ!$B$5-A135)*2-1,"")</f>
        <v>#REF!</v>
      </c>
      <c r="D135" s="74" t="e">
        <f>IF(A135&lt;=データ!$B$5-データ!$D$9,A135,"")</f>
        <v>#REF!</v>
      </c>
      <c r="E135" s="74" t="e">
        <f>IF(AND(データ!$B$5+データ!$D$9&lt;A135,A135&lt;=データ!$B$1),A135-データ!$D$9*2,"")</f>
        <v>#REF!</v>
      </c>
      <c r="F135" s="74" t="e">
        <f t="shared" si="2"/>
        <v>#REF!</v>
      </c>
      <c r="G135" s="74" t="e">
        <f>VLOOKUP(F135-1,#REF!,2,TRUE)</f>
        <v>#REF!</v>
      </c>
    </row>
    <row r="136" spans="1:7" x14ac:dyDescent="0.2">
      <c r="A136" s="74">
        <v>136</v>
      </c>
      <c r="B136" s="74" t="e">
        <f>IF(AND(データ!$B$5&lt;A136,A136&lt;=データ!$B$5+データ!$D$9),データ!$B$1-(A136-データ!$B$5-1)*2,"")</f>
        <v>#REF!</v>
      </c>
      <c r="C136" s="74" t="e">
        <f>IF(AND(データ!$B$5-データ!$D$9&lt;A136,A136&lt;=データ!$B$5),データ!$B$1-(データ!$B$5-A136)*2-1,"")</f>
        <v>#REF!</v>
      </c>
      <c r="D136" s="74" t="e">
        <f>IF(A136&lt;=データ!$B$5-データ!$D$9,A136,"")</f>
        <v>#REF!</v>
      </c>
      <c r="E136" s="74" t="e">
        <f>IF(AND(データ!$B$5+データ!$D$9&lt;A136,A136&lt;=データ!$B$1),A136-データ!$D$9*2,"")</f>
        <v>#REF!</v>
      </c>
      <c r="F136" s="74" t="e">
        <f t="shared" si="2"/>
        <v>#REF!</v>
      </c>
      <c r="G136" s="74" t="e">
        <f>VLOOKUP(F136-1,#REF!,2,TRUE)</f>
        <v>#REF!</v>
      </c>
    </row>
    <row r="137" spans="1:7" x14ac:dyDescent="0.2">
      <c r="A137" s="74">
        <v>137</v>
      </c>
      <c r="B137" s="74" t="e">
        <f>IF(AND(データ!$B$5&lt;A137,A137&lt;=データ!$B$5+データ!$D$9),データ!$B$1-(A137-データ!$B$5-1)*2,"")</f>
        <v>#REF!</v>
      </c>
      <c r="C137" s="74" t="e">
        <f>IF(AND(データ!$B$5-データ!$D$9&lt;A137,A137&lt;=データ!$B$5),データ!$B$1-(データ!$B$5-A137)*2-1,"")</f>
        <v>#REF!</v>
      </c>
      <c r="D137" s="74" t="e">
        <f>IF(A137&lt;=データ!$B$5-データ!$D$9,A137,"")</f>
        <v>#REF!</v>
      </c>
      <c r="E137" s="74" t="e">
        <f>IF(AND(データ!$B$5+データ!$D$9&lt;A137,A137&lt;=データ!$B$1),A137-データ!$D$9*2,"")</f>
        <v>#REF!</v>
      </c>
      <c r="F137" s="74" t="e">
        <f t="shared" si="2"/>
        <v>#REF!</v>
      </c>
      <c r="G137" s="74" t="e">
        <f>VLOOKUP(F137-1,#REF!,2,TRUE)</f>
        <v>#REF!</v>
      </c>
    </row>
    <row r="138" spans="1:7" x14ac:dyDescent="0.2">
      <c r="A138" s="74">
        <v>138</v>
      </c>
      <c r="B138" s="74" t="e">
        <f>IF(AND(データ!$B$5&lt;A138,A138&lt;=データ!$B$5+データ!$D$9),データ!$B$1-(A138-データ!$B$5-1)*2,"")</f>
        <v>#REF!</v>
      </c>
      <c r="C138" s="74" t="e">
        <f>IF(AND(データ!$B$5-データ!$D$9&lt;A138,A138&lt;=データ!$B$5),データ!$B$1-(データ!$B$5-A138)*2-1,"")</f>
        <v>#REF!</v>
      </c>
      <c r="D138" s="74" t="e">
        <f>IF(A138&lt;=データ!$B$5-データ!$D$9,A138,"")</f>
        <v>#REF!</v>
      </c>
      <c r="E138" s="74" t="e">
        <f>IF(AND(データ!$B$5+データ!$D$9&lt;A138,A138&lt;=データ!$B$1),A138-データ!$D$9*2,"")</f>
        <v>#REF!</v>
      </c>
      <c r="F138" s="74" t="e">
        <f t="shared" si="2"/>
        <v>#REF!</v>
      </c>
      <c r="G138" s="74" t="e">
        <f>VLOOKUP(F138-1,#REF!,2,TRUE)</f>
        <v>#REF!</v>
      </c>
    </row>
    <row r="139" spans="1:7" x14ac:dyDescent="0.2">
      <c r="A139" s="74">
        <v>139</v>
      </c>
      <c r="B139" s="74" t="e">
        <f>IF(AND(データ!$B$5&lt;A139,A139&lt;=データ!$B$5+データ!$D$9),データ!$B$1-(A139-データ!$B$5-1)*2,"")</f>
        <v>#REF!</v>
      </c>
      <c r="C139" s="74" t="e">
        <f>IF(AND(データ!$B$5-データ!$D$9&lt;A139,A139&lt;=データ!$B$5),データ!$B$1-(データ!$B$5-A139)*2-1,"")</f>
        <v>#REF!</v>
      </c>
      <c r="D139" s="74" t="e">
        <f>IF(A139&lt;=データ!$B$5-データ!$D$9,A139,"")</f>
        <v>#REF!</v>
      </c>
      <c r="E139" s="74" t="e">
        <f>IF(AND(データ!$B$5+データ!$D$9&lt;A139,A139&lt;=データ!$B$1),A139-データ!$D$9*2,"")</f>
        <v>#REF!</v>
      </c>
      <c r="F139" s="74" t="e">
        <f t="shared" si="2"/>
        <v>#REF!</v>
      </c>
      <c r="G139" s="74" t="e">
        <f>VLOOKUP(F139-1,#REF!,2,TRUE)</f>
        <v>#REF!</v>
      </c>
    </row>
    <row r="140" spans="1:7" x14ac:dyDescent="0.2">
      <c r="A140" s="74">
        <v>140</v>
      </c>
      <c r="B140" s="74" t="e">
        <f>IF(AND(データ!$B$5&lt;A140,A140&lt;=データ!$B$5+データ!$D$9),データ!$B$1-(A140-データ!$B$5-1)*2,"")</f>
        <v>#REF!</v>
      </c>
      <c r="C140" s="74" t="e">
        <f>IF(AND(データ!$B$5-データ!$D$9&lt;A140,A140&lt;=データ!$B$5),データ!$B$1-(データ!$B$5-A140)*2-1,"")</f>
        <v>#REF!</v>
      </c>
      <c r="D140" s="74" t="e">
        <f>IF(A140&lt;=データ!$B$5-データ!$D$9,A140,"")</f>
        <v>#REF!</v>
      </c>
      <c r="E140" s="74" t="e">
        <f>IF(AND(データ!$B$5+データ!$D$9&lt;A140,A140&lt;=データ!$B$1),A140-データ!$D$9*2,"")</f>
        <v>#REF!</v>
      </c>
      <c r="F140" s="74" t="e">
        <f t="shared" si="2"/>
        <v>#REF!</v>
      </c>
      <c r="G140" s="74" t="e">
        <f>VLOOKUP(F140-1,#REF!,2,TRUE)</f>
        <v>#REF!</v>
      </c>
    </row>
    <row r="141" spans="1:7" x14ac:dyDescent="0.2">
      <c r="A141" s="74">
        <v>141</v>
      </c>
      <c r="B141" s="74" t="e">
        <f>IF(AND(データ!$B$5&lt;A141,A141&lt;=データ!$B$5+データ!$D$9),データ!$B$1-(A141-データ!$B$5-1)*2,"")</f>
        <v>#REF!</v>
      </c>
      <c r="C141" s="74" t="e">
        <f>IF(AND(データ!$B$5-データ!$D$9&lt;A141,A141&lt;=データ!$B$5),データ!$B$1-(データ!$B$5-A141)*2-1,"")</f>
        <v>#REF!</v>
      </c>
      <c r="D141" s="74" t="e">
        <f>IF(A141&lt;=データ!$B$5-データ!$D$9,A141,"")</f>
        <v>#REF!</v>
      </c>
      <c r="E141" s="74" t="e">
        <f>IF(AND(データ!$B$5+データ!$D$9&lt;A141,A141&lt;=データ!$B$1),A141-データ!$D$9*2,"")</f>
        <v>#REF!</v>
      </c>
      <c r="F141" s="74" t="e">
        <f t="shared" si="2"/>
        <v>#REF!</v>
      </c>
      <c r="G141" s="74" t="e">
        <f>VLOOKUP(F141-1,#REF!,2,TRUE)</f>
        <v>#REF!</v>
      </c>
    </row>
    <row r="142" spans="1:7" x14ac:dyDescent="0.2">
      <c r="A142" s="74">
        <v>142</v>
      </c>
      <c r="B142" s="74" t="e">
        <f>IF(AND(データ!$B$5&lt;A142,A142&lt;=データ!$B$5+データ!$D$9),データ!$B$1-(A142-データ!$B$5-1)*2,"")</f>
        <v>#REF!</v>
      </c>
      <c r="C142" s="74" t="e">
        <f>IF(AND(データ!$B$5-データ!$D$9&lt;A142,A142&lt;=データ!$B$5),データ!$B$1-(データ!$B$5-A142)*2-1,"")</f>
        <v>#REF!</v>
      </c>
      <c r="D142" s="74" t="e">
        <f>IF(A142&lt;=データ!$B$5-データ!$D$9,A142,"")</f>
        <v>#REF!</v>
      </c>
      <c r="E142" s="74" t="e">
        <f>IF(AND(データ!$B$5+データ!$D$9&lt;A142,A142&lt;=データ!$B$1),A142-データ!$D$9*2,"")</f>
        <v>#REF!</v>
      </c>
      <c r="F142" s="74" t="e">
        <f t="shared" si="2"/>
        <v>#REF!</v>
      </c>
      <c r="G142" s="74" t="e">
        <f>VLOOKUP(F142-1,#REF!,2,TRUE)</f>
        <v>#REF!</v>
      </c>
    </row>
    <row r="143" spans="1:7" x14ac:dyDescent="0.2">
      <c r="A143" s="74">
        <v>143</v>
      </c>
      <c r="B143" s="74" t="e">
        <f>IF(AND(データ!$B$5&lt;A143,A143&lt;=データ!$B$5+データ!$D$9),データ!$B$1-(A143-データ!$B$5-1)*2,"")</f>
        <v>#REF!</v>
      </c>
      <c r="C143" s="74" t="e">
        <f>IF(AND(データ!$B$5-データ!$D$9&lt;A143,A143&lt;=データ!$B$5),データ!$B$1-(データ!$B$5-A143)*2-1,"")</f>
        <v>#REF!</v>
      </c>
      <c r="D143" s="74" t="e">
        <f>IF(A143&lt;=データ!$B$5-データ!$D$9,A143,"")</f>
        <v>#REF!</v>
      </c>
      <c r="E143" s="74" t="e">
        <f>IF(AND(データ!$B$5+データ!$D$9&lt;A143,A143&lt;=データ!$B$1),A143-データ!$D$9*2,"")</f>
        <v>#REF!</v>
      </c>
      <c r="F143" s="74" t="e">
        <f t="shared" si="2"/>
        <v>#REF!</v>
      </c>
      <c r="G143" s="74" t="e">
        <f>VLOOKUP(F143-1,#REF!,2,TRUE)</f>
        <v>#REF!</v>
      </c>
    </row>
    <row r="144" spans="1:7" x14ac:dyDescent="0.2">
      <c r="A144" s="74">
        <v>144</v>
      </c>
      <c r="B144" s="74" t="e">
        <f>IF(AND(データ!$B$5&lt;A144,A144&lt;=データ!$B$5+データ!$D$9),データ!$B$1-(A144-データ!$B$5-1)*2,"")</f>
        <v>#REF!</v>
      </c>
      <c r="C144" s="74" t="e">
        <f>IF(AND(データ!$B$5-データ!$D$9&lt;A144,A144&lt;=データ!$B$5),データ!$B$1-(データ!$B$5-A144)*2-1,"")</f>
        <v>#REF!</v>
      </c>
      <c r="D144" s="74" t="e">
        <f>IF(A144&lt;=データ!$B$5-データ!$D$9,A144,"")</f>
        <v>#REF!</v>
      </c>
      <c r="E144" s="74" t="e">
        <f>IF(AND(データ!$B$5+データ!$D$9&lt;A144,A144&lt;=データ!$B$1),A144-データ!$D$9*2,"")</f>
        <v>#REF!</v>
      </c>
      <c r="F144" s="74" t="e">
        <f t="shared" si="2"/>
        <v>#REF!</v>
      </c>
      <c r="G144" s="74" t="e">
        <f>VLOOKUP(F144-1,#REF!,2,TRUE)</f>
        <v>#REF!</v>
      </c>
    </row>
    <row r="145" spans="1:7" x14ac:dyDescent="0.2">
      <c r="A145" s="74">
        <v>145</v>
      </c>
      <c r="B145" s="74" t="e">
        <f>IF(AND(データ!$B$5&lt;A145,A145&lt;=データ!$B$5+データ!$D$9),データ!$B$1-(A145-データ!$B$5-1)*2,"")</f>
        <v>#REF!</v>
      </c>
      <c r="C145" s="74" t="e">
        <f>IF(AND(データ!$B$5-データ!$D$9&lt;A145,A145&lt;=データ!$B$5),データ!$B$1-(データ!$B$5-A145)*2-1,"")</f>
        <v>#REF!</v>
      </c>
      <c r="D145" s="74" t="e">
        <f>IF(A145&lt;=データ!$B$5-データ!$D$9,A145,"")</f>
        <v>#REF!</v>
      </c>
      <c r="E145" s="74" t="e">
        <f>IF(AND(データ!$B$5+データ!$D$9&lt;A145,A145&lt;=データ!$B$1),A145-データ!$D$9*2,"")</f>
        <v>#REF!</v>
      </c>
      <c r="F145" s="74" t="e">
        <f t="shared" si="2"/>
        <v>#REF!</v>
      </c>
      <c r="G145" s="74" t="e">
        <f>VLOOKUP(F145-1,#REF!,2,TRUE)</f>
        <v>#REF!</v>
      </c>
    </row>
    <row r="146" spans="1:7" x14ac:dyDescent="0.2">
      <c r="A146" s="74">
        <v>146</v>
      </c>
      <c r="B146" s="74" t="e">
        <f>IF(AND(データ!$B$5&lt;A146,A146&lt;=データ!$B$5+データ!$D$9),データ!$B$1-(A146-データ!$B$5-1)*2,"")</f>
        <v>#REF!</v>
      </c>
      <c r="C146" s="74" t="e">
        <f>IF(AND(データ!$B$5-データ!$D$9&lt;A146,A146&lt;=データ!$B$5),データ!$B$1-(データ!$B$5-A146)*2-1,"")</f>
        <v>#REF!</v>
      </c>
      <c r="D146" s="74" t="e">
        <f>IF(A146&lt;=データ!$B$5-データ!$D$9,A146,"")</f>
        <v>#REF!</v>
      </c>
      <c r="E146" s="74" t="e">
        <f>IF(AND(データ!$B$5+データ!$D$9&lt;A146,A146&lt;=データ!$B$1),A146-データ!$D$9*2,"")</f>
        <v>#REF!</v>
      </c>
      <c r="F146" s="74" t="e">
        <f t="shared" si="2"/>
        <v>#REF!</v>
      </c>
      <c r="G146" s="74" t="e">
        <f>VLOOKUP(F146-1,#REF!,2,TRUE)</f>
        <v>#REF!</v>
      </c>
    </row>
    <row r="147" spans="1:7" x14ac:dyDescent="0.2">
      <c r="A147" s="74">
        <v>147</v>
      </c>
      <c r="B147" s="74" t="e">
        <f>IF(AND(データ!$B$5&lt;A147,A147&lt;=データ!$B$5+データ!$D$9),データ!$B$1-(A147-データ!$B$5-1)*2,"")</f>
        <v>#REF!</v>
      </c>
      <c r="C147" s="74" t="e">
        <f>IF(AND(データ!$B$5-データ!$D$9&lt;A147,A147&lt;=データ!$B$5),データ!$B$1-(データ!$B$5-A147)*2-1,"")</f>
        <v>#REF!</v>
      </c>
      <c r="D147" s="74" t="e">
        <f>IF(A147&lt;=データ!$B$5-データ!$D$9,A147,"")</f>
        <v>#REF!</v>
      </c>
      <c r="E147" s="74" t="e">
        <f>IF(AND(データ!$B$5+データ!$D$9&lt;A147,A147&lt;=データ!$B$1),A147-データ!$D$9*2,"")</f>
        <v>#REF!</v>
      </c>
      <c r="F147" s="74" t="e">
        <f t="shared" si="2"/>
        <v>#REF!</v>
      </c>
      <c r="G147" s="74" t="e">
        <f>VLOOKUP(F147-1,#REF!,2,TRUE)</f>
        <v>#REF!</v>
      </c>
    </row>
    <row r="148" spans="1:7" x14ac:dyDescent="0.2">
      <c r="A148" s="74">
        <v>148</v>
      </c>
      <c r="B148" s="74" t="e">
        <f>IF(AND(データ!$B$5&lt;A148,A148&lt;=データ!$B$5+データ!$D$9),データ!$B$1-(A148-データ!$B$5-1)*2,"")</f>
        <v>#REF!</v>
      </c>
      <c r="C148" s="74" t="e">
        <f>IF(AND(データ!$B$5-データ!$D$9&lt;A148,A148&lt;=データ!$B$5),データ!$B$1-(データ!$B$5-A148)*2-1,"")</f>
        <v>#REF!</v>
      </c>
      <c r="D148" s="74" t="e">
        <f>IF(A148&lt;=データ!$B$5-データ!$D$9,A148,"")</f>
        <v>#REF!</v>
      </c>
      <c r="E148" s="74" t="e">
        <f>IF(AND(データ!$B$5+データ!$D$9&lt;A148,A148&lt;=データ!$B$1),A148-データ!$D$9*2,"")</f>
        <v>#REF!</v>
      </c>
      <c r="F148" s="74" t="e">
        <f t="shared" si="2"/>
        <v>#REF!</v>
      </c>
      <c r="G148" s="74" t="e">
        <f>VLOOKUP(F148-1,#REF!,2,TRUE)</f>
        <v>#REF!</v>
      </c>
    </row>
    <row r="149" spans="1:7" x14ac:dyDescent="0.2">
      <c r="A149" s="74">
        <v>149</v>
      </c>
      <c r="B149" s="74" t="e">
        <f>IF(AND(データ!$B$5&lt;A149,A149&lt;=データ!$B$5+データ!$D$9),データ!$B$1-(A149-データ!$B$5-1)*2,"")</f>
        <v>#REF!</v>
      </c>
      <c r="C149" s="74" t="e">
        <f>IF(AND(データ!$B$5-データ!$D$9&lt;A149,A149&lt;=データ!$B$5),データ!$B$1-(データ!$B$5-A149)*2-1,"")</f>
        <v>#REF!</v>
      </c>
      <c r="D149" s="74" t="e">
        <f>IF(A149&lt;=データ!$B$5-データ!$D$9,A149,"")</f>
        <v>#REF!</v>
      </c>
      <c r="E149" s="74" t="e">
        <f>IF(AND(データ!$B$5+データ!$D$9&lt;A149,A149&lt;=データ!$B$1),A149-データ!$D$9*2,"")</f>
        <v>#REF!</v>
      </c>
      <c r="F149" s="74" t="e">
        <f t="shared" si="2"/>
        <v>#REF!</v>
      </c>
      <c r="G149" s="74" t="e">
        <f>VLOOKUP(F149-1,#REF!,2,TRUE)</f>
        <v>#REF!</v>
      </c>
    </row>
    <row r="150" spans="1:7" x14ac:dyDescent="0.2">
      <c r="A150" s="74">
        <v>150</v>
      </c>
      <c r="B150" s="74" t="e">
        <f>IF(AND(データ!$B$5&lt;A150,A150&lt;=データ!$B$5+データ!$D$9),データ!$B$1-(A150-データ!$B$5-1)*2,"")</f>
        <v>#REF!</v>
      </c>
      <c r="C150" s="74" t="e">
        <f>IF(AND(データ!$B$5-データ!$D$9&lt;A150,A150&lt;=データ!$B$5),データ!$B$1-(データ!$B$5-A150)*2-1,"")</f>
        <v>#REF!</v>
      </c>
      <c r="D150" s="74" t="e">
        <f>IF(A150&lt;=データ!$B$5-データ!$D$9,A150,"")</f>
        <v>#REF!</v>
      </c>
      <c r="E150" s="74" t="e">
        <f>IF(AND(データ!$B$5+データ!$D$9&lt;A150,A150&lt;=データ!$B$1),A150-データ!$D$9*2,"")</f>
        <v>#REF!</v>
      </c>
      <c r="F150" s="74" t="e">
        <f t="shared" si="2"/>
        <v>#REF!</v>
      </c>
      <c r="G150" s="74" t="e">
        <f>VLOOKUP(F150-1,#REF!,2,TRUE)</f>
        <v>#REF!</v>
      </c>
    </row>
    <row r="151" spans="1:7" x14ac:dyDescent="0.2">
      <c r="A151" s="74">
        <v>151</v>
      </c>
      <c r="B151" s="74" t="e">
        <f>IF(AND(データ!$B$5&lt;A151,A151&lt;=データ!$B$5+データ!$D$9),データ!$B$1-(A151-データ!$B$5-1)*2,"")</f>
        <v>#REF!</v>
      </c>
      <c r="C151" s="74" t="e">
        <f>IF(AND(データ!$B$5-データ!$D$9&lt;A151,A151&lt;=データ!$B$5),データ!$B$1-(データ!$B$5-A151)*2-1,"")</f>
        <v>#REF!</v>
      </c>
      <c r="D151" s="74" t="e">
        <f>IF(A151&lt;=データ!$B$5-データ!$D$9,A151,"")</f>
        <v>#REF!</v>
      </c>
      <c r="E151" s="74" t="e">
        <f>IF(AND(データ!$B$5+データ!$D$9&lt;A151,A151&lt;=データ!$B$1),A151-データ!$D$9*2,"")</f>
        <v>#REF!</v>
      </c>
      <c r="F151" s="74" t="e">
        <f t="shared" si="2"/>
        <v>#REF!</v>
      </c>
      <c r="G151" s="74" t="e">
        <f>VLOOKUP(F151-1,#REF!,2,TRUE)</f>
        <v>#REF!</v>
      </c>
    </row>
    <row r="152" spans="1:7" x14ac:dyDescent="0.2">
      <c r="A152" s="74">
        <v>152</v>
      </c>
      <c r="B152" s="74" t="e">
        <f>IF(AND(データ!$B$5&lt;A152,A152&lt;=データ!$B$5+データ!$D$9),データ!$B$1-(A152-データ!$B$5-1)*2,"")</f>
        <v>#REF!</v>
      </c>
      <c r="C152" s="74" t="e">
        <f>IF(AND(データ!$B$5-データ!$D$9&lt;A152,A152&lt;=データ!$B$5),データ!$B$1-(データ!$B$5-A152)*2-1,"")</f>
        <v>#REF!</v>
      </c>
      <c r="D152" s="74" t="e">
        <f>IF(A152&lt;=データ!$B$5-データ!$D$9,A152,"")</f>
        <v>#REF!</v>
      </c>
      <c r="E152" s="74" t="e">
        <f>IF(AND(データ!$B$5+データ!$D$9&lt;A152,A152&lt;=データ!$B$1),A152-データ!$D$9*2,"")</f>
        <v>#REF!</v>
      </c>
      <c r="F152" s="74" t="e">
        <f t="shared" si="2"/>
        <v>#REF!</v>
      </c>
      <c r="G152" s="74" t="e">
        <f>VLOOKUP(F152-1,#REF!,2,TRUE)</f>
        <v>#REF!</v>
      </c>
    </row>
    <row r="153" spans="1:7" x14ac:dyDescent="0.2">
      <c r="A153" s="74">
        <v>153</v>
      </c>
      <c r="B153" s="74" t="e">
        <f>IF(AND(データ!$B$5&lt;A153,A153&lt;=データ!$B$5+データ!$D$9),データ!$B$1-(A153-データ!$B$5-1)*2,"")</f>
        <v>#REF!</v>
      </c>
      <c r="C153" s="74" t="e">
        <f>IF(AND(データ!$B$5-データ!$D$9&lt;A153,A153&lt;=データ!$B$5),データ!$B$1-(データ!$B$5-A153)*2-1,"")</f>
        <v>#REF!</v>
      </c>
      <c r="D153" s="74" t="e">
        <f>IF(A153&lt;=データ!$B$5-データ!$D$9,A153,"")</f>
        <v>#REF!</v>
      </c>
      <c r="E153" s="74" t="e">
        <f>IF(AND(データ!$B$5+データ!$D$9&lt;A153,A153&lt;=データ!$B$1),A153-データ!$D$9*2,"")</f>
        <v>#REF!</v>
      </c>
      <c r="F153" s="74" t="e">
        <f t="shared" si="2"/>
        <v>#REF!</v>
      </c>
      <c r="G153" s="74" t="e">
        <f>VLOOKUP(F153-1,#REF!,2,TRUE)</f>
        <v>#REF!</v>
      </c>
    </row>
    <row r="154" spans="1:7" x14ac:dyDescent="0.2">
      <c r="A154" s="74">
        <v>154</v>
      </c>
      <c r="B154" s="74" t="e">
        <f>IF(AND(データ!$B$5&lt;A154,A154&lt;=データ!$B$5+データ!$D$9),データ!$B$1-(A154-データ!$B$5-1)*2,"")</f>
        <v>#REF!</v>
      </c>
      <c r="C154" s="74" t="e">
        <f>IF(AND(データ!$B$5-データ!$D$9&lt;A154,A154&lt;=データ!$B$5),データ!$B$1-(データ!$B$5-A154)*2-1,"")</f>
        <v>#REF!</v>
      </c>
      <c r="D154" s="74" t="e">
        <f>IF(A154&lt;=データ!$B$5-データ!$D$9,A154,"")</f>
        <v>#REF!</v>
      </c>
      <c r="E154" s="74" t="e">
        <f>IF(AND(データ!$B$5+データ!$D$9&lt;A154,A154&lt;=データ!$B$1),A154-データ!$D$9*2,"")</f>
        <v>#REF!</v>
      </c>
      <c r="F154" s="74" t="e">
        <f t="shared" si="2"/>
        <v>#REF!</v>
      </c>
      <c r="G154" s="74" t="e">
        <f>VLOOKUP(F154-1,#REF!,2,TRUE)</f>
        <v>#REF!</v>
      </c>
    </row>
    <row r="155" spans="1:7" x14ac:dyDescent="0.2">
      <c r="A155" s="74">
        <v>155</v>
      </c>
      <c r="B155" s="74" t="e">
        <f>IF(AND(データ!$B$5&lt;A155,A155&lt;=データ!$B$5+データ!$D$9),データ!$B$1-(A155-データ!$B$5-1)*2,"")</f>
        <v>#REF!</v>
      </c>
      <c r="C155" s="74" t="e">
        <f>IF(AND(データ!$B$5-データ!$D$9&lt;A155,A155&lt;=データ!$B$5),データ!$B$1-(データ!$B$5-A155)*2-1,"")</f>
        <v>#REF!</v>
      </c>
      <c r="D155" s="74" t="e">
        <f>IF(A155&lt;=データ!$B$5-データ!$D$9,A155,"")</f>
        <v>#REF!</v>
      </c>
      <c r="E155" s="74" t="e">
        <f>IF(AND(データ!$B$5+データ!$D$9&lt;A155,A155&lt;=データ!$B$1),A155-データ!$D$9*2,"")</f>
        <v>#REF!</v>
      </c>
      <c r="F155" s="74" t="e">
        <f t="shared" si="2"/>
        <v>#REF!</v>
      </c>
      <c r="G155" s="74" t="e">
        <f>VLOOKUP(F155-1,#REF!,2,TRUE)</f>
        <v>#REF!</v>
      </c>
    </row>
    <row r="156" spans="1:7" x14ac:dyDescent="0.2">
      <c r="A156" s="74">
        <v>156</v>
      </c>
      <c r="B156" s="74" t="e">
        <f>IF(AND(データ!$B$5&lt;A156,A156&lt;=データ!$B$5+データ!$D$9),データ!$B$1-(A156-データ!$B$5-1)*2,"")</f>
        <v>#REF!</v>
      </c>
      <c r="C156" s="74" t="e">
        <f>IF(AND(データ!$B$5-データ!$D$9&lt;A156,A156&lt;=データ!$B$5),データ!$B$1-(データ!$B$5-A156)*2-1,"")</f>
        <v>#REF!</v>
      </c>
      <c r="D156" s="74" t="e">
        <f>IF(A156&lt;=データ!$B$5-データ!$D$9,A156,"")</f>
        <v>#REF!</v>
      </c>
      <c r="E156" s="74" t="e">
        <f>IF(AND(データ!$B$5+データ!$D$9&lt;A156,A156&lt;=データ!$B$1),A156-データ!$D$9*2,"")</f>
        <v>#REF!</v>
      </c>
      <c r="F156" s="74" t="e">
        <f t="shared" si="2"/>
        <v>#REF!</v>
      </c>
      <c r="G156" s="74" t="e">
        <f>VLOOKUP(F156-1,#REF!,2,TRUE)</f>
        <v>#REF!</v>
      </c>
    </row>
    <row r="157" spans="1:7" x14ac:dyDescent="0.2">
      <c r="A157" s="74">
        <v>157</v>
      </c>
      <c r="B157" s="74" t="e">
        <f>IF(AND(データ!$B$5&lt;A157,A157&lt;=データ!$B$5+データ!$D$9),データ!$B$1-(A157-データ!$B$5-1)*2,"")</f>
        <v>#REF!</v>
      </c>
      <c r="C157" s="74" t="e">
        <f>IF(AND(データ!$B$5-データ!$D$9&lt;A157,A157&lt;=データ!$B$5),データ!$B$1-(データ!$B$5-A157)*2-1,"")</f>
        <v>#REF!</v>
      </c>
      <c r="D157" s="74" t="e">
        <f>IF(A157&lt;=データ!$B$5-データ!$D$9,A157,"")</f>
        <v>#REF!</v>
      </c>
      <c r="E157" s="74" t="e">
        <f>IF(AND(データ!$B$5+データ!$D$9&lt;A157,A157&lt;=データ!$B$1),A157-データ!$D$9*2,"")</f>
        <v>#REF!</v>
      </c>
      <c r="F157" s="74" t="e">
        <f t="shared" si="2"/>
        <v>#REF!</v>
      </c>
      <c r="G157" s="74" t="e">
        <f>VLOOKUP(F157-1,#REF!,2,TRUE)</f>
        <v>#REF!</v>
      </c>
    </row>
    <row r="158" spans="1:7" x14ac:dyDescent="0.2">
      <c r="A158" s="74">
        <v>158</v>
      </c>
      <c r="B158" s="74" t="e">
        <f>IF(AND(データ!$B$5&lt;A158,A158&lt;=データ!$B$5+データ!$D$9),データ!$B$1-(A158-データ!$B$5-1)*2,"")</f>
        <v>#REF!</v>
      </c>
      <c r="C158" s="74" t="e">
        <f>IF(AND(データ!$B$5-データ!$D$9&lt;A158,A158&lt;=データ!$B$5),データ!$B$1-(データ!$B$5-A158)*2-1,"")</f>
        <v>#REF!</v>
      </c>
      <c r="D158" s="74" t="e">
        <f>IF(A158&lt;=データ!$B$5-データ!$D$9,A158,"")</f>
        <v>#REF!</v>
      </c>
      <c r="E158" s="74" t="e">
        <f>IF(AND(データ!$B$5+データ!$D$9&lt;A158,A158&lt;=データ!$B$1),A158-データ!$D$9*2,"")</f>
        <v>#REF!</v>
      </c>
      <c r="F158" s="74" t="e">
        <f t="shared" si="2"/>
        <v>#REF!</v>
      </c>
      <c r="G158" s="74" t="e">
        <f>VLOOKUP(F158-1,#REF!,2,TRUE)</f>
        <v>#REF!</v>
      </c>
    </row>
    <row r="159" spans="1:7" x14ac:dyDescent="0.2">
      <c r="A159" s="74">
        <v>159</v>
      </c>
      <c r="B159" s="74" t="e">
        <f>IF(AND(データ!$B$5&lt;A159,A159&lt;=データ!$B$5+データ!$D$9),データ!$B$1-(A159-データ!$B$5-1)*2,"")</f>
        <v>#REF!</v>
      </c>
      <c r="C159" s="74" t="e">
        <f>IF(AND(データ!$B$5-データ!$D$9&lt;A159,A159&lt;=データ!$B$5),データ!$B$1-(データ!$B$5-A159)*2-1,"")</f>
        <v>#REF!</v>
      </c>
      <c r="D159" s="74" t="e">
        <f>IF(A159&lt;=データ!$B$5-データ!$D$9,A159,"")</f>
        <v>#REF!</v>
      </c>
      <c r="E159" s="74" t="e">
        <f>IF(AND(データ!$B$5+データ!$D$9&lt;A159,A159&lt;=データ!$B$1),A159-データ!$D$9*2,"")</f>
        <v>#REF!</v>
      </c>
      <c r="F159" s="74" t="e">
        <f t="shared" si="2"/>
        <v>#REF!</v>
      </c>
      <c r="G159" s="74" t="e">
        <f>VLOOKUP(F159-1,#REF!,2,TRUE)</f>
        <v>#REF!</v>
      </c>
    </row>
    <row r="160" spans="1:7" x14ac:dyDescent="0.2">
      <c r="A160" s="74">
        <v>160</v>
      </c>
      <c r="B160" s="74" t="e">
        <f>IF(AND(データ!$B$5&lt;A160,A160&lt;=データ!$B$5+データ!$D$9),データ!$B$1-(A160-データ!$B$5-1)*2,"")</f>
        <v>#REF!</v>
      </c>
      <c r="C160" s="74" t="e">
        <f>IF(AND(データ!$B$5-データ!$D$9&lt;A160,A160&lt;=データ!$B$5),データ!$B$1-(データ!$B$5-A160)*2-1,"")</f>
        <v>#REF!</v>
      </c>
      <c r="D160" s="74" t="e">
        <f>IF(A160&lt;=データ!$B$5-データ!$D$9,A160,"")</f>
        <v>#REF!</v>
      </c>
      <c r="E160" s="74" t="e">
        <f>IF(AND(データ!$B$5+データ!$D$9&lt;A160,A160&lt;=データ!$B$1),A160-データ!$D$9*2,"")</f>
        <v>#REF!</v>
      </c>
      <c r="F160" s="74" t="e">
        <f t="shared" si="2"/>
        <v>#REF!</v>
      </c>
      <c r="G160" s="74" t="e">
        <f>VLOOKUP(F160-1,#REF!,2,TRUE)</f>
        <v>#REF!</v>
      </c>
    </row>
    <row r="161" spans="1:7" x14ac:dyDescent="0.2">
      <c r="A161" s="74">
        <v>161</v>
      </c>
      <c r="B161" s="74" t="e">
        <f>IF(AND(データ!$B$5&lt;A161,A161&lt;=データ!$B$5+データ!$D$9),データ!$B$1-(A161-データ!$B$5-1)*2,"")</f>
        <v>#REF!</v>
      </c>
      <c r="C161" s="74" t="e">
        <f>IF(AND(データ!$B$5-データ!$D$9&lt;A161,A161&lt;=データ!$B$5),データ!$B$1-(データ!$B$5-A161)*2-1,"")</f>
        <v>#REF!</v>
      </c>
      <c r="D161" s="74" t="e">
        <f>IF(A161&lt;=データ!$B$5-データ!$D$9,A161,"")</f>
        <v>#REF!</v>
      </c>
      <c r="E161" s="74" t="e">
        <f>IF(AND(データ!$B$5+データ!$D$9&lt;A161,A161&lt;=データ!$B$1),A161-データ!$D$9*2,"")</f>
        <v>#REF!</v>
      </c>
      <c r="F161" s="74" t="e">
        <f t="shared" si="2"/>
        <v>#REF!</v>
      </c>
      <c r="G161" s="74" t="e">
        <f>VLOOKUP(F161-1,#REF!,2,TRUE)</f>
        <v>#REF!</v>
      </c>
    </row>
    <row r="162" spans="1:7" x14ac:dyDescent="0.2">
      <c r="A162" s="74">
        <v>162</v>
      </c>
      <c r="B162" s="74" t="e">
        <f>IF(AND(データ!$B$5&lt;A162,A162&lt;=データ!$B$5+データ!$D$9),データ!$B$1-(A162-データ!$B$5-1)*2,"")</f>
        <v>#REF!</v>
      </c>
      <c r="C162" s="74" t="e">
        <f>IF(AND(データ!$B$5-データ!$D$9&lt;A162,A162&lt;=データ!$B$5),データ!$B$1-(データ!$B$5-A162)*2-1,"")</f>
        <v>#REF!</v>
      </c>
      <c r="D162" s="74" t="e">
        <f>IF(A162&lt;=データ!$B$5-データ!$D$9,A162,"")</f>
        <v>#REF!</v>
      </c>
      <c r="E162" s="74" t="e">
        <f>IF(AND(データ!$B$5+データ!$D$9&lt;A162,A162&lt;=データ!$B$1),A162-データ!$D$9*2,"")</f>
        <v>#REF!</v>
      </c>
      <c r="F162" s="74" t="e">
        <f t="shared" si="2"/>
        <v>#REF!</v>
      </c>
      <c r="G162" s="74" t="e">
        <f>VLOOKUP(F162-1,#REF!,2,TRUE)</f>
        <v>#REF!</v>
      </c>
    </row>
    <row r="163" spans="1:7" x14ac:dyDescent="0.2">
      <c r="A163" s="74">
        <v>163</v>
      </c>
      <c r="B163" s="74" t="e">
        <f>IF(AND(データ!$B$5&lt;A163,A163&lt;=データ!$B$5+データ!$D$9),データ!$B$1-(A163-データ!$B$5-1)*2,"")</f>
        <v>#REF!</v>
      </c>
      <c r="C163" s="74" t="e">
        <f>IF(AND(データ!$B$5-データ!$D$9&lt;A163,A163&lt;=データ!$B$5),データ!$B$1-(データ!$B$5-A163)*2-1,"")</f>
        <v>#REF!</v>
      </c>
      <c r="D163" s="74" t="e">
        <f>IF(A163&lt;=データ!$B$5-データ!$D$9,A163,"")</f>
        <v>#REF!</v>
      </c>
      <c r="E163" s="74" t="e">
        <f>IF(AND(データ!$B$5+データ!$D$9&lt;A163,A163&lt;=データ!$B$1),A163-データ!$D$9*2,"")</f>
        <v>#REF!</v>
      </c>
      <c r="F163" s="74" t="e">
        <f t="shared" si="2"/>
        <v>#REF!</v>
      </c>
      <c r="G163" s="74" t="e">
        <f>VLOOKUP(F163-1,#REF!,2,TRUE)</f>
        <v>#REF!</v>
      </c>
    </row>
    <row r="164" spans="1:7" x14ac:dyDescent="0.2">
      <c r="A164" s="74">
        <v>164</v>
      </c>
      <c r="B164" s="74" t="e">
        <f>IF(AND(データ!$B$5&lt;A164,A164&lt;=データ!$B$5+データ!$D$9),データ!$B$1-(A164-データ!$B$5-1)*2,"")</f>
        <v>#REF!</v>
      </c>
      <c r="C164" s="74" t="e">
        <f>IF(AND(データ!$B$5-データ!$D$9&lt;A164,A164&lt;=データ!$B$5),データ!$B$1-(データ!$B$5-A164)*2-1,"")</f>
        <v>#REF!</v>
      </c>
      <c r="D164" s="74" t="e">
        <f>IF(A164&lt;=データ!$B$5-データ!$D$9,A164,"")</f>
        <v>#REF!</v>
      </c>
      <c r="E164" s="74" t="e">
        <f>IF(AND(データ!$B$5+データ!$D$9&lt;A164,A164&lt;=データ!$B$1),A164-データ!$D$9*2,"")</f>
        <v>#REF!</v>
      </c>
      <c r="F164" s="74" t="e">
        <f t="shared" si="2"/>
        <v>#REF!</v>
      </c>
      <c r="G164" s="74" t="e">
        <f>VLOOKUP(F164-1,#REF!,2,TRUE)</f>
        <v>#REF!</v>
      </c>
    </row>
    <row r="165" spans="1:7" x14ac:dyDescent="0.2">
      <c r="A165" s="74">
        <v>165</v>
      </c>
      <c r="B165" s="74" t="e">
        <f>IF(AND(データ!$B$5&lt;A165,A165&lt;=データ!$B$5+データ!$D$9),データ!$B$1-(A165-データ!$B$5-1)*2,"")</f>
        <v>#REF!</v>
      </c>
      <c r="C165" s="74" t="e">
        <f>IF(AND(データ!$B$5-データ!$D$9&lt;A165,A165&lt;=データ!$B$5),データ!$B$1-(データ!$B$5-A165)*2-1,"")</f>
        <v>#REF!</v>
      </c>
      <c r="D165" s="74" t="e">
        <f>IF(A165&lt;=データ!$B$5-データ!$D$9,A165,"")</f>
        <v>#REF!</v>
      </c>
      <c r="E165" s="74" t="e">
        <f>IF(AND(データ!$B$5+データ!$D$9&lt;A165,A165&lt;=データ!$B$1),A165-データ!$D$9*2,"")</f>
        <v>#REF!</v>
      </c>
      <c r="F165" s="74" t="e">
        <f t="shared" si="2"/>
        <v>#REF!</v>
      </c>
      <c r="G165" s="74" t="e">
        <f>VLOOKUP(F165-1,#REF!,2,TRUE)</f>
        <v>#REF!</v>
      </c>
    </row>
    <row r="166" spans="1:7" x14ac:dyDescent="0.2">
      <c r="A166" s="74">
        <v>166</v>
      </c>
      <c r="B166" s="74" t="e">
        <f>IF(AND(データ!$B$5&lt;A166,A166&lt;=データ!$B$5+データ!$D$9),データ!$B$1-(A166-データ!$B$5-1)*2,"")</f>
        <v>#REF!</v>
      </c>
      <c r="C166" s="74" t="e">
        <f>IF(AND(データ!$B$5-データ!$D$9&lt;A166,A166&lt;=データ!$B$5),データ!$B$1-(データ!$B$5-A166)*2-1,"")</f>
        <v>#REF!</v>
      </c>
      <c r="D166" s="74" t="e">
        <f>IF(A166&lt;=データ!$B$5-データ!$D$9,A166,"")</f>
        <v>#REF!</v>
      </c>
      <c r="E166" s="74" t="e">
        <f>IF(AND(データ!$B$5+データ!$D$9&lt;A166,A166&lt;=データ!$B$1),A166-データ!$D$9*2,"")</f>
        <v>#REF!</v>
      </c>
      <c r="F166" s="74" t="e">
        <f t="shared" si="2"/>
        <v>#REF!</v>
      </c>
      <c r="G166" s="74" t="e">
        <f>VLOOKUP(F166-1,#REF!,2,TRUE)</f>
        <v>#REF!</v>
      </c>
    </row>
    <row r="167" spans="1:7" x14ac:dyDescent="0.2">
      <c r="A167" s="74">
        <v>167</v>
      </c>
      <c r="B167" s="74" t="e">
        <f>IF(AND(データ!$B$5&lt;A167,A167&lt;=データ!$B$5+データ!$D$9),データ!$B$1-(A167-データ!$B$5-1)*2,"")</f>
        <v>#REF!</v>
      </c>
      <c r="C167" s="74" t="e">
        <f>IF(AND(データ!$B$5-データ!$D$9&lt;A167,A167&lt;=データ!$B$5),データ!$B$1-(データ!$B$5-A167)*2-1,"")</f>
        <v>#REF!</v>
      </c>
      <c r="D167" s="74" t="e">
        <f>IF(A167&lt;=データ!$B$5-データ!$D$9,A167,"")</f>
        <v>#REF!</v>
      </c>
      <c r="E167" s="74" t="e">
        <f>IF(AND(データ!$B$5+データ!$D$9&lt;A167,A167&lt;=データ!$B$1),A167-データ!$D$9*2,"")</f>
        <v>#REF!</v>
      </c>
      <c r="F167" s="74" t="e">
        <f t="shared" si="2"/>
        <v>#REF!</v>
      </c>
      <c r="G167" s="74" t="e">
        <f>VLOOKUP(F167-1,#REF!,2,TRUE)</f>
        <v>#REF!</v>
      </c>
    </row>
    <row r="168" spans="1:7" x14ac:dyDescent="0.2">
      <c r="A168" s="74">
        <v>168</v>
      </c>
      <c r="B168" s="74" t="e">
        <f>IF(AND(データ!$B$5&lt;A168,A168&lt;=データ!$B$5+データ!$D$9),データ!$B$1-(A168-データ!$B$5-1)*2,"")</f>
        <v>#REF!</v>
      </c>
      <c r="C168" s="74" t="e">
        <f>IF(AND(データ!$B$5-データ!$D$9&lt;A168,A168&lt;=データ!$B$5),データ!$B$1-(データ!$B$5-A168)*2-1,"")</f>
        <v>#REF!</v>
      </c>
      <c r="D168" s="74" t="e">
        <f>IF(A168&lt;=データ!$B$5-データ!$D$9,A168,"")</f>
        <v>#REF!</v>
      </c>
      <c r="E168" s="74" t="e">
        <f>IF(AND(データ!$B$5+データ!$D$9&lt;A168,A168&lt;=データ!$B$1),A168-データ!$D$9*2,"")</f>
        <v>#REF!</v>
      </c>
      <c r="F168" s="74" t="e">
        <f t="shared" si="2"/>
        <v>#REF!</v>
      </c>
      <c r="G168" s="74" t="e">
        <f>VLOOKUP(F168-1,#REF!,2,TRUE)</f>
        <v>#REF!</v>
      </c>
    </row>
    <row r="169" spans="1:7" x14ac:dyDescent="0.2">
      <c r="A169" s="74">
        <v>169</v>
      </c>
      <c r="B169" s="74" t="e">
        <f>IF(AND(データ!$B$5&lt;A169,A169&lt;=データ!$B$5+データ!$D$9),データ!$B$1-(A169-データ!$B$5-1)*2,"")</f>
        <v>#REF!</v>
      </c>
      <c r="C169" s="74" t="e">
        <f>IF(AND(データ!$B$5-データ!$D$9&lt;A169,A169&lt;=データ!$B$5),データ!$B$1-(データ!$B$5-A169)*2-1,"")</f>
        <v>#REF!</v>
      </c>
      <c r="D169" s="74" t="e">
        <f>IF(A169&lt;=データ!$B$5-データ!$D$9,A169,"")</f>
        <v>#REF!</v>
      </c>
      <c r="E169" s="74" t="e">
        <f>IF(AND(データ!$B$5+データ!$D$9&lt;A169,A169&lt;=データ!$B$1),A169-データ!$D$9*2,"")</f>
        <v>#REF!</v>
      </c>
      <c r="F169" s="74" t="e">
        <f t="shared" si="2"/>
        <v>#REF!</v>
      </c>
      <c r="G169" s="74" t="e">
        <f>VLOOKUP(F169-1,#REF!,2,TRUE)</f>
        <v>#REF!</v>
      </c>
    </row>
    <row r="170" spans="1:7" x14ac:dyDescent="0.2">
      <c r="A170" s="74">
        <v>170</v>
      </c>
      <c r="B170" s="74" t="e">
        <f>IF(AND(データ!$B$5&lt;A170,A170&lt;=データ!$B$5+データ!$D$9),データ!$B$1-(A170-データ!$B$5-1)*2,"")</f>
        <v>#REF!</v>
      </c>
      <c r="C170" s="74" t="e">
        <f>IF(AND(データ!$B$5-データ!$D$9&lt;A170,A170&lt;=データ!$B$5),データ!$B$1-(データ!$B$5-A170)*2-1,"")</f>
        <v>#REF!</v>
      </c>
      <c r="D170" s="74" t="e">
        <f>IF(A170&lt;=データ!$B$5-データ!$D$9,A170,"")</f>
        <v>#REF!</v>
      </c>
      <c r="E170" s="74" t="e">
        <f>IF(AND(データ!$B$5+データ!$D$9&lt;A170,A170&lt;=データ!$B$1),A170-データ!$D$9*2,"")</f>
        <v>#REF!</v>
      </c>
      <c r="F170" s="74" t="e">
        <f t="shared" si="2"/>
        <v>#REF!</v>
      </c>
      <c r="G170" s="74" t="e">
        <f>VLOOKUP(F170-1,#REF!,2,TRUE)</f>
        <v>#REF!</v>
      </c>
    </row>
    <row r="171" spans="1:7" x14ac:dyDescent="0.2">
      <c r="A171" s="74">
        <v>171</v>
      </c>
      <c r="B171" s="74" t="e">
        <f>IF(AND(データ!$B$5&lt;A171,A171&lt;=データ!$B$5+データ!$D$9),データ!$B$1-(A171-データ!$B$5-1)*2,"")</f>
        <v>#REF!</v>
      </c>
      <c r="C171" s="74" t="e">
        <f>IF(AND(データ!$B$5-データ!$D$9&lt;A171,A171&lt;=データ!$B$5),データ!$B$1-(データ!$B$5-A171)*2-1,"")</f>
        <v>#REF!</v>
      </c>
      <c r="D171" s="74" t="e">
        <f>IF(A171&lt;=データ!$B$5-データ!$D$9,A171,"")</f>
        <v>#REF!</v>
      </c>
      <c r="E171" s="74" t="e">
        <f>IF(AND(データ!$B$5+データ!$D$9&lt;A171,A171&lt;=データ!$B$1),A171-データ!$D$9*2,"")</f>
        <v>#REF!</v>
      </c>
      <c r="F171" s="74" t="e">
        <f t="shared" si="2"/>
        <v>#REF!</v>
      </c>
      <c r="G171" s="74" t="e">
        <f>VLOOKUP(F171-1,#REF!,2,TRUE)</f>
        <v>#REF!</v>
      </c>
    </row>
    <row r="172" spans="1:7" x14ac:dyDescent="0.2">
      <c r="A172" s="74">
        <v>172</v>
      </c>
      <c r="B172" s="74" t="e">
        <f>IF(AND(データ!$B$5&lt;A172,A172&lt;=データ!$B$5+データ!$D$9),データ!$B$1-(A172-データ!$B$5-1)*2,"")</f>
        <v>#REF!</v>
      </c>
      <c r="C172" s="74" t="e">
        <f>IF(AND(データ!$B$5-データ!$D$9&lt;A172,A172&lt;=データ!$B$5),データ!$B$1-(データ!$B$5-A172)*2-1,"")</f>
        <v>#REF!</v>
      </c>
      <c r="D172" s="74" t="e">
        <f>IF(A172&lt;=データ!$B$5-データ!$D$9,A172,"")</f>
        <v>#REF!</v>
      </c>
      <c r="E172" s="74" t="e">
        <f>IF(AND(データ!$B$5+データ!$D$9&lt;A172,A172&lt;=データ!$B$1),A172-データ!$D$9*2,"")</f>
        <v>#REF!</v>
      </c>
      <c r="F172" s="74" t="e">
        <f t="shared" si="2"/>
        <v>#REF!</v>
      </c>
      <c r="G172" s="74" t="e">
        <f>VLOOKUP(F172-1,#REF!,2,TRUE)</f>
        <v>#REF!</v>
      </c>
    </row>
    <row r="173" spans="1:7" x14ac:dyDescent="0.2">
      <c r="A173" s="74">
        <v>173</v>
      </c>
      <c r="B173" s="74" t="e">
        <f>IF(AND(データ!$B$5&lt;A173,A173&lt;=データ!$B$5+データ!$D$9),データ!$B$1-(A173-データ!$B$5-1)*2,"")</f>
        <v>#REF!</v>
      </c>
      <c r="C173" s="74" t="e">
        <f>IF(AND(データ!$B$5-データ!$D$9&lt;A173,A173&lt;=データ!$B$5),データ!$B$1-(データ!$B$5-A173)*2-1,"")</f>
        <v>#REF!</v>
      </c>
      <c r="D173" s="74" t="e">
        <f>IF(A173&lt;=データ!$B$5-データ!$D$9,A173,"")</f>
        <v>#REF!</v>
      </c>
      <c r="E173" s="74" t="e">
        <f>IF(AND(データ!$B$5+データ!$D$9&lt;A173,A173&lt;=データ!$B$1),A173-データ!$D$9*2,"")</f>
        <v>#REF!</v>
      </c>
      <c r="F173" s="74" t="e">
        <f t="shared" si="2"/>
        <v>#REF!</v>
      </c>
      <c r="G173" s="74" t="e">
        <f>VLOOKUP(F173-1,#REF!,2,TRUE)</f>
        <v>#REF!</v>
      </c>
    </row>
    <row r="174" spans="1:7" x14ac:dyDescent="0.2">
      <c r="A174" s="74">
        <v>174</v>
      </c>
      <c r="B174" s="74" t="e">
        <f>IF(AND(データ!$B$5&lt;A174,A174&lt;=データ!$B$5+データ!$D$9),データ!$B$1-(A174-データ!$B$5-1)*2,"")</f>
        <v>#REF!</v>
      </c>
      <c r="C174" s="74" t="e">
        <f>IF(AND(データ!$B$5-データ!$D$9&lt;A174,A174&lt;=データ!$B$5),データ!$B$1-(データ!$B$5-A174)*2-1,"")</f>
        <v>#REF!</v>
      </c>
      <c r="D174" s="74" t="e">
        <f>IF(A174&lt;=データ!$B$5-データ!$D$9,A174,"")</f>
        <v>#REF!</v>
      </c>
      <c r="E174" s="74" t="e">
        <f>IF(AND(データ!$B$5+データ!$D$9&lt;A174,A174&lt;=データ!$B$1),A174-データ!$D$9*2,"")</f>
        <v>#REF!</v>
      </c>
      <c r="F174" s="74" t="e">
        <f t="shared" si="2"/>
        <v>#REF!</v>
      </c>
      <c r="G174" s="74" t="e">
        <f>VLOOKUP(F174-1,#REF!,2,TRUE)</f>
        <v>#REF!</v>
      </c>
    </row>
    <row r="175" spans="1:7" x14ac:dyDescent="0.2">
      <c r="A175" s="74">
        <v>175</v>
      </c>
      <c r="B175" s="74" t="e">
        <f>IF(AND(データ!$B$5&lt;A175,A175&lt;=データ!$B$5+データ!$D$9),データ!$B$1-(A175-データ!$B$5-1)*2,"")</f>
        <v>#REF!</v>
      </c>
      <c r="C175" s="74" t="e">
        <f>IF(AND(データ!$B$5-データ!$D$9&lt;A175,A175&lt;=データ!$B$5),データ!$B$1-(データ!$B$5-A175)*2-1,"")</f>
        <v>#REF!</v>
      </c>
      <c r="D175" s="74" t="e">
        <f>IF(A175&lt;=データ!$B$5-データ!$D$9,A175,"")</f>
        <v>#REF!</v>
      </c>
      <c r="E175" s="74" t="e">
        <f>IF(AND(データ!$B$5+データ!$D$9&lt;A175,A175&lt;=データ!$B$1),A175-データ!$D$9*2,"")</f>
        <v>#REF!</v>
      </c>
      <c r="F175" s="74" t="e">
        <f t="shared" si="2"/>
        <v>#REF!</v>
      </c>
      <c r="G175" s="74" t="e">
        <f>VLOOKUP(F175-1,#REF!,2,TRUE)</f>
        <v>#REF!</v>
      </c>
    </row>
    <row r="176" spans="1:7" x14ac:dyDescent="0.2">
      <c r="A176" s="74">
        <v>176</v>
      </c>
      <c r="B176" s="74" t="e">
        <f>IF(AND(データ!$B$5&lt;A176,A176&lt;=データ!$B$5+データ!$D$9),データ!$B$1-(A176-データ!$B$5-1)*2,"")</f>
        <v>#REF!</v>
      </c>
      <c r="C176" s="74" t="e">
        <f>IF(AND(データ!$B$5-データ!$D$9&lt;A176,A176&lt;=データ!$B$5),データ!$B$1-(データ!$B$5-A176)*2-1,"")</f>
        <v>#REF!</v>
      </c>
      <c r="D176" s="74" t="e">
        <f>IF(A176&lt;=データ!$B$5-データ!$D$9,A176,"")</f>
        <v>#REF!</v>
      </c>
      <c r="E176" s="74" t="e">
        <f>IF(AND(データ!$B$5+データ!$D$9&lt;A176,A176&lt;=データ!$B$1),A176-データ!$D$9*2,"")</f>
        <v>#REF!</v>
      </c>
      <c r="F176" s="74" t="e">
        <f t="shared" si="2"/>
        <v>#REF!</v>
      </c>
      <c r="G176" s="74" t="e">
        <f>VLOOKUP(F176-1,#REF!,2,TRUE)</f>
        <v>#REF!</v>
      </c>
    </row>
    <row r="177" spans="1:7" x14ac:dyDescent="0.2">
      <c r="A177" s="74">
        <v>177</v>
      </c>
      <c r="B177" s="74" t="e">
        <f>IF(AND(データ!$B$5&lt;A177,A177&lt;=データ!$B$5+データ!$D$9),データ!$B$1-(A177-データ!$B$5-1)*2,"")</f>
        <v>#REF!</v>
      </c>
      <c r="C177" s="74" t="e">
        <f>IF(AND(データ!$B$5-データ!$D$9&lt;A177,A177&lt;=データ!$B$5),データ!$B$1-(データ!$B$5-A177)*2-1,"")</f>
        <v>#REF!</v>
      </c>
      <c r="D177" s="74" t="e">
        <f>IF(A177&lt;=データ!$B$5-データ!$D$9,A177,"")</f>
        <v>#REF!</v>
      </c>
      <c r="E177" s="74" t="e">
        <f>IF(AND(データ!$B$5+データ!$D$9&lt;A177,A177&lt;=データ!$B$1),A177-データ!$D$9*2,"")</f>
        <v>#REF!</v>
      </c>
      <c r="F177" s="74" t="e">
        <f t="shared" si="2"/>
        <v>#REF!</v>
      </c>
      <c r="G177" s="74" t="e">
        <f>VLOOKUP(F177-1,#REF!,2,TRUE)</f>
        <v>#REF!</v>
      </c>
    </row>
    <row r="178" spans="1:7" x14ac:dyDescent="0.2">
      <c r="A178" s="74">
        <v>178</v>
      </c>
      <c r="B178" s="74" t="e">
        <f>IF(AND(データ!$B$5&lt;A178,A178&lt;=データ!$B$5+データ!$D$9),データ!$B$1-(A178-データ!$B$5-1)*2,"")</f>
        <v>#REF!</v>
      </c>
      <c r="C178" s="74" t="e">
        <f>IF(AND(データ!$B$5-データ!$D$9&lt;A178,A178&lt;=データ!$B$5),データ!$B$1-(データ!$B$5-A178)*2-1,"")</f>
        <v>#REF!</v>
      </c>
      <c r="D178" s="74" t="e">
        <f>IF(A178&lt;=データ!$B$5-データ!$D$9,A178,"")</f>
        <v>#REF!</v>
      </c>
      <c r="E178" s="74" t="e">
        <f>IF(AND(データ!$B$5+データ!$D$9&lt;A178,A178&lt;=データ!$B$1),A178-データ!$D$9*2,"")</f>
        <v>#REF!</v>
      </c>
      <c r="F178" s="74" t="e">
        <f t="shared" si="2"/>
        <v>#REF!</v>
      </c>
      <c r="G178" s="74" t="e">
        <f>VLOOKUP(F178-1,#REF!,2,TRUE)</f>
        <v>#REF!</v>
      </c>
    </row>
    <row r="179" spans="1:7" x14ac:dyDescent="0.2">
      <c r="A179" s="74">
        <v>179</v>
      </c>
      <c r="B179" s="74" t="e">
        <f>IF(AND(データ!$B$5&lt;A179,A179&lt;=データ!$B$5+データ!$D$9),データ!$B$1-(A179-データ!$B$5-1)*2,"")</f>
        <v>#REF!</v>
      </c>
      <c r="C179" s="74" t="e">
        <f>IF(AND(データ!$B$5-データ!$D$9&lt;A179,A179&lt;=データ!$B$5),データ!$B$1-(データ!$B$5-A179)*2-1,"")</f>
        <v>#REF!</v>
      </c>
      <c r="D179" s="74" t="e">
        <f>IF(A179&lt;=データ!$B$5-データ!$D$9,A179,"")</f>
        <v>#REF!</v>
      </c>
      <c r="E179" s="74" t="e">
        <f>IF(AND(データ!$B$5+データ!$D$9&lt;A179,A179&lt;=データ!$B$1),A179-データ!$D$9*2,"")</f>
        <v>#REF!</v>
      </c>
      <c r="F179" s="74" t="e">
        <f t="shared" si="2"/>
        <v>#REF!</v>
      </c>
      <c r="G179" s="74" t="e">
        <f>VLOOKUP(F179-1,#REF!,2,TRUE)</f>
        <v>#REF!</v>
      </c>
    </row>
    <row r="180" spans="1:7" x14ac:dyDescent="0.2">
      <c r="A180" s="74">
        <v>180</v>
      </c>
      <c r="B180" s="74" t="e">
        <f>IF(AND(データ!$B$5&lt;A180,A180&lt;=データ!$B$5+データ!$D$9),データ!$B$1-(A180-データ!$B$5-1)*2,"")</f>
        <v>#REF!</v>
      </c>
      <c r="C180" s="74" t="e">
        <f>IF(AND(データ!$B$5-データ!$D$9&lt;A180,A180&lt;=データ!$B$5),データ!$B$1-(データ!$B$5-A180)*2-1,"")</f>
        <v>#REF!</v>
      </c>
      <c r="D180" s="74" t="e">
        <f>IF(A180&lt;=データ!$B$5-データ!$D$9,A180,"")</f>
        <v>#REF!</v>
      </c>
      <c r="E180" s="74" t="e">
        <f>IF(AND(データ!$B$5+データ!$D$9&lt;A180,A180&lt;=データ!$B$1),A180-データ!$D$9*2,"")</f>
        <v>#REF!</v>
      </c>
      <c r="F180" s="74" t="e">
        <f t="shared" si="2"/>
        <v>#REF!</v>
      </c>
      <c r="G180" s="74" t="e">
        <f>VLOOKUP(F180-1,#REF!,2,TRUE)</f>
        <v>#REF!</v>
      </c>
    </row>
    <row r="181" spans="1:7" x14ac:dyDescent="0.2">
      <c r="A181" s="74">
        <v>181</v>
      </c>
      <c r="B181" s="74" t="e">
        <f>IF(AND(データ!$B$5&lt;A181,A181&lt;=データ!$B$5+データ!$D$9),データ!$B$1-(A181-データ!$B$5-1)*2,"")</f>
        <v>#REF!</v>
      </c>
      <c r="C181" s="74" t="e">
        <f>IF(AND(データ!$B$5-データ!$D$9&lt;A181,A181&lt;=データ!$B$5),データ!$B$1-(データ!$B$5-A181)*2-1,"")</f>
        <v>#REF!</v>
      </c>
      <c r="D181" s="74" t="e">
        <f>IF(A181&lt;=データ!$B$5-データ!$D$9,A181,"")</f>
        <v>#REF!</v>
      </c>
      <c r="E181" s="74" t="e">
        <f>IF(AND(データ!$B$5+データ!$D$9&lt;A181,A181&lt;=データ!$B$1),A181-データ!$D$9*2,"")</f>
        <v>#REF!</v>
      </c>
      <c r="F181" s="74" t="e">
        <f t="shared" si="2"/>
        <v>#REF!</v>
      </c>
      <c r="G181" s="74" t="e">
        <f>VLOOKUP(F181-1,#REF!,2,TRUE)</f>
        <v>#REF!</v>
      </c>
    </row>
    <row r="182" spans="1:7" x14ac:dyDescent="0.2">
      <c r="A182" s="74">
        <v>182</v>
      </c>
      <c r="B182" s="74" t="e">
        <f>IF(AND(データ!$B$5&lt;A182,A182&lt;=データ!$B$5+データ!$D$9),データ!$B$1-(A182-データ!$B$5-1)*2,"")</f>
        <v>#REF!</v>
      </c>
      <c r="C182" s="74" t="e">
        <f>IF(AND(データ!$B$5-データ!$D$9&lt;A182,A182&lt;=データ!$B$5),データ!$B$1-(データ!$B$5-A182)*2-1,"")</f>
        <v>#REF!</v>
      </c>
      <c r="D182" s="74" t="e">
        <f>IF(A182&lt;=データ!$B$5-データ!$D$9,A182,"")</f>
        <v>#REF!</v>
      </c>
      <c r="E182" s="74" t="e">
        <f>IF(AND(データ!$B$5+データ!$D$9&lt;A182,A182&lt;=データ!$B$1),A182-データ!$D$9*2,"")</f>
        <v>#REF!</v>
      </c>
      <c r="F182" s="74" t="e">
        <f t="shared" si="2"/>
        <v>#REF!</v>
      </c>
      <c r="G182" s="74" t="e">
        <f>VLOOKUP(F182-1,#REF!,2,TRUE)</f>
        <v>#REF!</v>
      </c>
    </row>
    <row r="183" spans="1:7" x14ac:dyDescent="0.2">
      <c r="A183" s="74">
        <v>183</v>
      </c>
      <c r="B183" s="74" t="e">
        <f>IF(AND(データ!$B$5&lt;A183,A183&lt;=データ!$B$5+データ!$D$9),データ!$B$1-(A183-データ!$B$5-1)*2,"")</f>
        <v>#REF!</v>
      </c>
      <c r="C183" s="74" t="e">
        <f>IF(AND(データ!$B$5-データ!$D$9&lt;A183,A183&lt;=データ!$B$5),データ!$B$1-(データ!$B$5-A183)*2-1,"")</f>
        <v>#REF!</v>
      </c>
      <c r="D183" s="74" t="e">
        <f>IF(A183&lt;=データ!$B$5-データ!$D$9,A183,"")</f>
        <v>#REF!</v>
      </c>
      <c r="E183" s="74" t="e">
        <f>IF(AND(データ!$B$5+データ!$D$9&lt;A183,A183&lt;=データ!$B$1),A183-データ!$D$9*2,"")</f>
        <v>#REF!</v>
      </c>
      <c r="F183" s="74" t="e">
        <f t="shared" si="2"/>
        <v>#REF!</v>
      </c>
      <c r="G183" s="74" t="e">
        <f>VLOOKUP(F183-1,#REF!,2,TRUE)</f>
        <v>#REF!</v>
      </c>
    </row>
    <row r="184" spans="1:7" x14ac:dyDescent="0.2">
      <c r="A184" s="74">
        <v>184</v>
      </c>
      <c r="B184" s="74" t="e">
        <f>IF(AND(データ!$B$5&lt;A184,A184&lt;=データ!$B$5+データ!$D$9),データ!$B$1-(A184-データ!$B$5-1)*2,"")</f>
        <v>#REF!</v>
      </c>
      <c r="C184" s="74" t="e">
        <f>IF(AND(データ!$B$5-データ!$D$9&lt;A184,A184&lt;=データ!$B$5),データ!$B$1-(データ!$B$5-A184)*2-1,"")</f>
        <v>#REF!</v>
      </c>
      <c r="D184" s="74" t="e">
        <f>IF(A184&lt;=データ!$B$5-データ!$D$9,A184,"")</f>
        <v>#REF!</v>
      </c>
      <c r="E184" s="74" t="e">
        <f>IF(AND(データ!$B$5+データ!$D$9&lt;A184,A184&lt;=データ!$B$1),A184-データ!$D$9*2,"")</f>
        <v>#REF!</v>
      </c>
      <c r="F184" s="74" t="e">
        <f t="shared" si="2"/>
        <v>#REF!</v>
      </c>
      <c r="G184" s="74" t="e">
        <f>VLOOKUP(F184-1,#REF!,2,TRUE)</f>
        <v>#REF!</v>
      </c>
    </row>
    <row r="185" spans="1:7" x14ac:dyDescent="0.2">
      <c r="A185" s="74">
        <v>185</v>
      </c>
      <c r="B185" s="74" t="e">
        <f>IF(AND(データ!$B$5&lt;A185,A185&lt;=データ!$B$5+データ!$D$9),データ!$B$1-(A185-データ!$B$5-1)*2,"")</f>
        <v>#REF!</v>
      </c>
      <c r="C185" s="74" t="e">
        <f>IF(AND(データ!$B$5-データ!$D$9&lt;A185,A185&lt;=データ!$B$5),データ!$B$1-(データ!$B$5-A185)*2-1,"")</f>
        <v>#REF!</v>
      </c>
      <c r="D185" s="74" t="e">
        <f>IF(A185&lt;=データ!$B$5-データ!$D$9,A185,"")</f>
        <v>#REF!</v>
      </c>
      <c r="E185" s="74" t="e">
        <f>IF(AND(データ!$B$5+データ!$D$9&lt;A185,A185&lt;=データ!$B$1),A185-データ!$D$9*2,"")</f>
        <v>#REF!</v>
      </c>
      <c r="F185" s="74" t="e">
        <f t="shared" si="2"/>
        <v>#REF!</v>
      </c>
      <c r="G185" s="74" t="e">
        <f>VLOOKUP(F185-1,#REF!,2,TRUE)</f>
        <v>#REF!</v>
      </c>
    </row>
    <row r="186" spans="1:7" x14ac:dyDescent="0.2">
      <c r="A186" s="74">
        <v>186</v>
      </c>
      <c r="B186" s="74" t="e">
        <f>IF(AND(データ!$B$5&lt;A186,A186&lt;=データ!$B$5+データ!$D$9),データ!$B$1-(A186-データ!$B$5-1)*2,"")</f>
        <v>#REF!</v>
      </c>
      <c r="C186" s="74" t="e">
        <f>IF(AND(データ!$B$5-データ!$D$9&lt;A186,A186&lt;=データ!$B$5),データ!$B$1-(データ!$B$5-A186)*2-1,"")</f>
        <v>#REF!</v>
      </c>
      <c r="D186" s="74" t="e">
        <f>IF(A186&lt;=データ!$B$5-データ!$D$9,A186,"")</f>
        <v>#REF!</v>
      </c>
      <c r="E186" s="74" t="e">
        <f>IF(AND(データ!$B$5+データ!$D$9&lt;A186,A186&lt;=データ!$B$1),A186-データ!$D$9*2,"")</f>
        <v>#REF!</v>
      </c>
      <c r="F186" s="74" t="e">
        <f t="shared" si="2"/>
        <v>#REF!</v>
      </c>
      <c r="G186" s="74" t="e">
        <f>VLOOKUP(F186-1,#REF!,2,TRUE)</f>
        <v>#REF!</v>
      </c>
    </row>
    <row r="187" spans="1:7" x14ac:dyDescent="0.2">
      <c r="A187" s="74">
        <v>187</v>
      </c>
      <c r="B187" s="74" t="e">
        <f>IF(AND(データ!$B$5&lt;A187,A187&lt;=データ!$B$5+データ!$D$9),データ!$B$1-(A187-データ!$B$5-1)*2,"")</f>
        <v>#REF!</v>
      </c>
      <c r="C187" s="74" t="e">
        <f>IF(AND(データ!$B$5-データ!$D$9&lt;A187,A187&lt;=データ!$B$5),データ!$B$1-(データ!$B$5-A187)*2-1,"")</f>
        <v>#REF!</v>
      </c>
      <c r="D187" s="74" t="e">
        <f>IF(A187&lt;=データ!$B$5-データ!$D$9,A187,"")</f>
        <v>#REF!</v>
      </c>
      <c r="E187" s="74" t="e">
        <f>IF(AND(データ!$B$5+データ!$D$9&lt;A187,A187&lt;=データ!$B$1),A187-データ!$D$9*2,"")</f>
        <v>#REF!</v>
      </c>
      <c r="F187" s="74" t="e">
        <f t="shared" si="2"/>
        <v>#REF!</v>
      </c>
      <c r="G187" s="74" t="e">
        <f>VLOOKUP(F187-1,#REF!,2,TRUE)</f>
        <v>#REF!</v>
      </c>
    </row>
    <row r="188" spans="1:7" x14ac:dyDescent="0.2">
      <c r="A188" s="74">
        <v>188</v>
      </c>
      <c r="B188" s="74" t="e">
        <f>IF(AND(データ!$B$5&lt;A188,A188&lt;=データ!$B$5+データ!$D$9),データ!$B$1-(A188-データ!$B$5-1)*2,"")</f>
        <v>#REF!</v>
      </c>
      <c r="C188" s="74" t="e">
        <f>IF(AND(データ!$B$5-データ!$D$9&lt;A188,A188&lt;=データ!$B$5),データ!$B$1-(データ!$B$5-A188)*2-1,"")</f>
        <v>#REF!</v>
      </c>
      <c r="D188" s="74" t="e">
        <f>IF(A188&lt;=データ!$B$5-データ!$D$9,A188,"")</f>
        <v>#REF!</v>
      </c>
      <c r="E188" s="74" t="e">
        <f>IF(AND(データ!$B$5+データ!$D$9&lt;A188,A188&lt;=データ!$B$1),A188-データ!$D$9*2,"")</f>
        <v>#REF!</v>
      </c>
      <c r="F188" s="74" t="e">
        <f t="shared" si="2"/>
        <v>#REF!</v>
      </c>
      <c r="G188" s="74" t="e">
        <f>VLOOKUP(F188-1,#REF!,2,TRUE)</f>
        <v>#REF!</v>
      </c>
    </row>
    <row r="189" spans="1:7" x14ac:dyDescent="0.2">
      <c r="A189" s="74">
        <v>189</v>
      </c>
      <c r="B189" s="74" t="e">
        <f>IF(AND(データ!$B$5&lt;A189,A189&lt;=データ!$B$5+データ!$D$9),データ!$B$1-(A189-データ!$B$5-1)*2,"")</f>
        <v>#REF!</v>
      </c>
      <c r="C189" s="74" t="e">
        <f>IF(AND(データ!$B$5-データ!$D$9&lt;A189,A189&lt;=データ!$B$5),データ!$B$1-(データ!$B$5-A189)*2-1,"")</f>
        <v>#REF!</v>
      </c>
      <c r="D189" s="74" t="e">
        <f>IF(A189&lt;=データ!$B$5-データ!$D$9,A189,"")</f>
        <v>#REF!</v>
      </c>
      <c r="E189" s="74" t="e">
        <f>IF(AND(データ!$B$5+データ!$D$9&lt;A189,A189&lt;=データ!$B$1),A189-データ!$D$9*2,"")</f>
        <v>#REF!</v>
      </c>
      <c r="F189" s="74" t="e">
        <f t="shared" si="2"/>
        <v>#REF!</v>
      </c>
      <c r="G189" s="74" t="e">
        <f>VLOOKUP(F189-1,#REF!,2,TRUE)</f>
        <v>#REF!</v>
      </c>
    </row>
    <row r="190" spans="1:7" x14ac:dyDescent="0.2">
      <c r="A190" s="74">
        <v>190</v>
      </c>
      <c r="B190" s="74" t="e">
        <f>IF(AND(データ!$B$5&lt;A190,A190&lt;=データ!$B$5+データ!$D$9),データ!$B$1-(A190-データ!$B$5-1)*2,"")</f>
        <v>#REF!</v>
      </c>
      <c r="C190" s="74" t="e">
        <f>IF(AND(データ!$B$5-データ!$D$9&lt;A190,A190&lt;=データ!$B$5),データ!$B$1-(データ!$B$5-A190)*2-1,"")</f>
        <v>#REF!</v>
      </c>
      <c r="D190" s="74" t="e">
        <f>IF(A190&lt;=データ!$B$5-データ!$D$9,A190,"")</f>
        <v>#REF!</v>
      </c>
      <c r="E190" s="74" t="e">
        <f>IF(AND(データ!$B$5+データ!$D$9&lt;A190,A190&lt;=データ!$B$1),A190-データ!$D$9*2,"")</f>
        <v>#REF!</v>
      </c>
      <c r="F190" s="74" t="e">
        <f t="shared" si="2"/>
        <v>#REF!</v>
      </c>
      <c r="G190" s="74" t="e">
        <f>VLOOKUP(F190-1,#REF!,2,TRUE)</f>
        <v>#REF!</v>
      </c>
    </row>
    <row r="191" spans="1:7" x14ac:dyDescent="0.2">
      <c r="A191" s="74">
        <v>191</v>
      </c>
      <c r="B191" s="74" t="e">
        <f>IF(AND(データ!$B$5&lt;A191,A191&lt;=データ!$B$5+データ!$D$9),データ!$B$1-(A191-データ!$B$5-1)*2,"")</f>
        <v>#REF!</v>
      </c>
      <c r="C191" s="74" t="e">
        <f>IF(AND(データ!$B$5-データ!$D$9&lt;A191,A191&lt;=データ!$B$5),データ!$B$1-(データ!$B$5-A191)*2-1,"")</f>
        <v>#REF!</v>
      </c>
      <c r="D191" s="74" t="e">
        <f>IF(A191&lt;=データ!$B$5-データ!$D$9,A191,"")</f>
        <v>#REF!</v>
      </c>
      <c r="E191" s="74" t="e">
        <f>IF(AND(データ!$B$5+データ!$D$9&lt;A191,A191&lt;=データ!$B$1),A191-データ!$D$9*2,"")</f>
        <v>#REF!</v>
      </c>
      <c r="F191" s="74" t="e">
        <f t="shared" si="2"/>
        <v>#REF!</v>
      </c>
      <c r="G191" s="74" t="e">
        <f>VLOOKUP(F191-1,#REF!,2,TRUE)</f>
        <v>#REF!</v>
      </c>
    </row>
    <row r="192" spans="1:7" x14ac:dyDescent="0.2">
      <c r="A192" s="74">
        <v>192</v>
      </c>
      <c r="B192" s="74" t="e">
        <f>IF(AND(データ!$B$5&lt;A192,A192&lt;=データ!$B$5+データ!$D$9),データ!$B$1-(A192-データ!$B$5-1)*2,"")</f>
        <v>#REF!</v>
      </c>
      <c r="C192" s="74" t="e">
        <f>IF(AND(データ!$B$5-データ!$D$9&lt;A192,A192&lt;=データ!$B$5),データ!$B$1-(データ!$B$5-A192)*2-1,"")</f>
        <v>#REF!</v>
      </c>
      <c r="D192" s="74" t="e">
        <f>IF(A192&lt;=データ!$B$5-データ!$D$9,A192,"")</f>
        <v>#REF!</v>
      </c>
      <c r="E192" s="74" t="e">
        <f>IF(AND(データ!$B$5+データ!$D$9&lt;A192,A192&lt;=データ!$B$1),A192-データ!$D$9*2,"")</f>
        <v>#REF!</v>
      </c>
      <c r="F192" s="74" t="e">
        <f t="shared" si="2"/>
        <v>#REF!</v>
      </c>
      <c r="G192" s="74" t="e">
        <f>VLOOKUP(F192-1,#REF!,2,TRUE)</f>
        <v>#REF!</v>
      </c>
    </row>
    <row r="193" spans="1:7" x14ac:dyDescent="0.2">
      <c r="A193" s="74">
        <v>193</v>
      </c>
      <c r="B193" s="74" t="e">
        <f>IF(AND(データ!$B$5&lt;A193,A193&lt;=データ!$B$5+データ!$D$9),データ!$B$1-(A193-データ!$B$5-1)*2,"")</f>
        <v>#REF!</v>
      </c>
      <c r="C193" s="74" t="e">
        <f>IF(AND(データ!$B$5-データ!$D$9&lt;A193,A193&lt;=データ!$B$5),データ!$B$1-(データ!$B$5-A193)*2-1,"")</f>
        <v>#REF!</v>
      </c>
      <c r="D193" s="74" t="e">
        <f>IF(A193&lt;=データ!$B$5-データ!$D$9,A193,"")</f>
        <v>#REF!</v>
      </c>
      <c r="E193" s="74" t="e">
        <f>IF(AND(データ!$B$5+データ!$D$9&lt;A193,A193&lt;=データ!$B$1),A193-データ!$D$9*2,"")</f>
        <v>#REF!</v>
      </c>
      <c r="F193" s="74" t="e">
        <f t="shared" si="2"/>
        <v>#REF!</v>
      </c>
      <c r="G193" s="74" t="e">
        <f>VLOOKUP(F193-1,#REF!,2,TRUE)</f>
        <v>#REF!</v>
      </c>
    </row>
    <row r="194" spans="1:7" x14ac:dyDescent="0.2">
      <c r="A194" s="74">
        <v>194</v>
      </c>
      <c r="B194" s="74" t="e">
        <f>IF(AND(データ!$B$5&lt;A194,A194&lt;=データ!$B$5+データ!$D$9),データ!$B$1-(A194-データ!$B$5-1)*2,"")</f>
        <v>#REF!</v>
      </c>
      <c r="C194" s="74" t="e">
        <f>IF(AND(データ!$B$5-データ!$D$9&lt;A194,A194&lt;=データ!$B$5),データ!$B$1-(データ!$B$5-A194)*2-1,"")</f>
        <v>#REF!</v>
      </c>
      <c r="D194" s="74" t="e">
        <f>IF(A194&lt;=データ!$B$5-データ!$D$9,A194,"")</f>
        <v>#REF!</v>
      </c>
      <c r="E194" s="74" t="e">
        <f>IF(AND(データ!$B$5+データ!$D$9&lt;A194,A194&lt;=データ!$B$1),A194-データ!$D$9*2,"")</f>
        <v>#REF!</v>
      </c>
      <c r="F194" s="74" t="e">
        <f t="shared" ref="F194:F253" si="3">IF(MAX(B194:E194)=0,"",MAX(B194:E194))</f>
        <v>#REF!</v>
      </c>
      <c r="G194" s="74" t="e">
        <f>VLOOKUP(F194-1,#REF!,2,TRUE)</f>
        <v>#REF!</v>
      </c>
    </row>
    <row r="195" spans="1:7" x14ac:dyDescent="0.2">
      <c r="A195" s="74">
        <v>195</v>
      </c>
      <c r="B195" s="74" t="e">
        <f>IF(AND(データ!$B$5&lt;A195,A195&lt;=データ!$B$5+データ!$D$9),データ!$B$1-(A195-データ!$B$5-1)*2,"")</f>
        <v>#REF!</v>
      </c>
      <c r="C195" s="74" t="e">
        <f>IF(AND(データ!$B$5-データ!$D$9&lt;A195,A195&lt;=データ!$B$5),データ!$B$1-(データ!$B$5-A195)*2-1,"")</f>
        <v>#REF!</v>
      </c>
      <c r="D195" s="74" t="e">
        <f>IF(A195&lt;=データ!$B$5-データ!$D$9,A195,"")</f>
        <v>#REF!</v>
      </c>
      <c r="E195" s="74" t="e">
        <f>IF(AND(データ!$B$5+データ!$D$9&lt;A195,A195&lt;=データ!$B$1),A195-データ!$D$9*2,"")</f>
        <v>#REF!</v>
      </c>
      <c r="F195" s="74" t="e">
        <f t="shared" si="3"/>
        <v>#REF!</v>
      </c>
      <c r="G195" s="74" t="e">
        <f>VLOOKUP(F195-1,#REF!,2,TRUE)</f>
        <v>#REF!</v>
      </c>
    </row>
    <row r="196" spans="1:7" x14ac:dyDescent="0.2">
      <c r="A196" s="74">
        <v>196</v>
      </c>
      <c r="B196" s="74" t="e">
        <f>IF(AND(データ!$B$5&lt;A196,A196&lt;=データ!$B$5+データ!$D$9),データ!$B$1-(A196-データ!$B$5-1)*2,"")</f>
        <v>#REF!</v>
      </c>
      <c r="C196" s="74" t="e">
        <f>IF(AND(データ!$B$5-データ!$D$9&lt;A196,A196&lt;=データ!$B$5),データ!$B$1-(データ!$B$5-A196)*2-1,"")</f>
        <v>#REF!</v>
      </c>
      <c r="D196" s="74" t="e">
        <f>IF(A196&lt;=データ!$B$5-データ!$D$9,A196,"")</f>
        <v>#REF!</v>
      </c>
      <c r="E196" s="74" t="e">
        <f>IF(AND(データ!$B$5+データ!$D$9&lt;A196,A196&lt;=データ!$B$1),A196-データ!$D$9*2,"")</f>
        <v>#REF!</v>
      </c>
      <c r="F196" s="74" t="e">
        <f t="shared" si="3"/>
        <v>#REF!</v>
      </c>
      <c r="G196" s="74" t="e">
        <f>VLOOKUP(F196-1,#REF!,2,TRUE)</f>
        <v>#REF!</v>
      </c>
    </row>
    <row r="197" spans="1:7" x14ac:dyDescent="0.2">
      <c r="A197" s="74">
        <v>197</v>
      </c>
      <c r="B197" s="74" t="e">
        <f>IF(AND(データ!$B$5&lt;A197,A197&lt;=データ!$B$5+データ!$D$9),データ!$B$1-(A197-データ!$B$5-1)*2,"")</f>
        <v>#REF!</v>
      </c>
      <c r="C197" s="74" t="e">
        <f>IF(AND(データ!$B$5-データ!$D$9&lt;A197,A197&lt;=データ!$B$5),データ!$B$1-(データ!$B$5-A197)*2-1,"")</f>
        <v>#REF!</v>
      </c>
      <c r="D197" s="74" t="e">
        <f>IF(A197&lt;=データ!$B$5-データ!$D$9,A197,"")</f>
        <v>#REF!</v>
      </c>
      <c r="E197" s="74" t="e">
        <f>IF(AND(データ!$B$5+データ!$D$9&lt;A197,A197&lt;=データ!$B$1),A197-データ!$D$9*2,"")</f>
        <v>#REF!</v>
      </c>
      <c r="F197" s="74" t="e">
        <f t="shared" si="3"/>
        <v>#REF!</v>
      </c>
      <c r="G197" s="74" t="e">
        <f>VLOOKUP(F197-1,#REF!,2,TRUE)</f>
        <v>#REF!</v>
      </c>
    </row>
    <row r="198" spans="1:7" x14ac:dyDescent="0.2">
      <c r="A198" s="74">
        <v>198</v>
      </c>
      <c r="B198" s="74" t="e">
        <f>IF(AND(データ!$B$5&lt;A198,A198&lt;=データ!$B$5+データ!$D$9),データ!$B$1-(A198-データ!$B$5-1)*2,"")</f>
        <v>#REF!</v>
      </c>
      <c r="C198" s="74" t="e">
        <f>IF(AND(データ!$B$5-データ!$D$9&lt;A198,A198&lt;=データ!$B$5),データ!$B$1-(データ!$B$5-A198)*2-1,"")</f>
        <v>#REF!</v>
      </c>
      <c r="D198" s="74" t="e">
        <f>IF(A198&lt;=データ!$B$5-データ!$D$9,A198,"")</f>
        <v>#REF!</v>
      </c>
      <c r="E198" s="74" t="e">
        <f>IF(AND(データ!$B$5+データ!$D$9&lt;A198,A198&lt;=データ!$B$1),A198-データ!$D$9*2,"")</f>
        <v>#REF!</v>
      </c>
      <c r="F198" s="74" t="e">
        <f t="shared" si="3"/>
        <v>#REF!</v>
      </c>
      <c r="G198" s="74" t="e">
        <f>VLOOKUP(F198-1,#REF!,2,TRUE)</f>
        <v>#REF!</v>
      </c>
    </row>
    <row r="199" spans="1:7" x14ac:dyDescent="0.2">
      <c r="A199" s="74">
        <v>199</v>
      </c>
      <c r="B199" s="74" t="e">
        <f>IF(AND(データ!$B$5&lt;A199,A199&lt;=データ!$B$5+データ!$D$9),データ!$B$1-(A199-データ!$B$5-1)*2,"")</f>
        <v>#REF!</v>
      </c>
      <c r="C199" s="74" t="e">
        <f>IF(AND(データ!$B$5-データ!$D$9&lt;A199,A199&lt;=データ!$B$5),データ!$B$1-(データ!$B$5-A199)*2-1,"")</f>
        <v>#REF!</v>
      </c>
      <c r="D199" s="74" t="e">
        <f>IF(A199&lt;=データ!$B$5-データ!$D$9,A199,"")</f>
        <v>#REF!</v>
      </c>
      <c r="E199" s="74" t="e">
        <f>IF(AND(データ!$B$5+データ!$D$9&lt;A199,A199&lt;=データ!$B$1),A199-データ!$D$9*2,"")</f>
        <v>#REF!</v>
      </c>
      <c r="F199" s="74" t="e">
        <f t="shared" si="3"/>
        <v>#REF!</v>
      </c>
      <c r="G199" s="74" t="e">
        <f>VLOOKUP(F199-1,#REF!,2,TRUE)</f>
        <v>#REF!</v>
      </c>
    </row>
    <row r="200" spans="1:7" x14ac:dyDescent="0.2">
      <c r="A200" s="74">
        <v>200</v>
      </c>
      <c r="B200" s="74" t="e">
        <f>IF(AND(データ!$B$5&lt;A200,A200&lt;=データ!$B$5+データ!$D$9),データ!$B$1-(A200-データ!$B$5-1)*2,"")</f>
        <v>#REF!</v>
      </c>
      <c r="C200" s="74" t="e">
        <f>IF(AND(データ!$B$5-データ!$D$9&lt;A200,A200&lt;=データ!$B$5),データ!$B$1-(データ!$B$5-A200)*2-1,"")</f>
        <v>#REF!</v>
      </c>
      <c r="D200" s="74" t="e">
        <f>IF(A200&lt;=データ!$B$5-データ!$D$9,A200,"")</f>
        <v>#REF!</v>
      </c>
      <c r="E200" s="74" t="e">
        <f>IF(AND(データ!$B$5+データ!$D$9&lt;A200,A200&lt;=データ!$B$1),A200-データ!$D$9*2,"")</f>
        <v>#REF!</v>
      </c>
      <c r="F200" s="74" t="e">
        <f t="shared" si="3"/>
        <v>#REF!</v>
      </c>
      <c r="G200" s="74" t="e">
        <f>VLOOKUP(F200-1,#REF!,2,TRUE)</f>
        <v>#REF!</v>
      </c>
    </row>
    <row r="201" spans="1:7" x14ac:dyDescent="0.2">
      <c r="A201" s="74">
        <v>201</v>
      </c>
      <c r="B201" s="74" t="e">
        <f>IF(AND(データ!$B$5&lt;A201,A201&lt;=データ!$B$5+データ!$D$9),データ!$B$1-(A201-データ!$B$5-1)*2,"")</f>
        <v>#REF!</v>
      </c>
      <c r="C201" s="74" t="e">
        <f>IF(AND(データ!$B$5-データ!$D$9&lt;A201,A201&lt;=データ!$B$5),データ!$B$1-(データ!$B$5-A201)*2-1,"")</f>
        <v>#REF!</v>
      </c>
      <c r="D201" s="74" t="e">
        <f>IF(A201&lt;=データ!$B$5-データ!$D$9,A201,"")</f>
        <v>#REF!</v>
      </c>
      <c r="E201" s="74" t="e">
        <f>IF(AND(データ!$B$5+データ!$D$9&lt;A201,A201&lt;=データ!$B$1),A201-データ!$D$9*2,"")</f>
        <v>#REF!</v>
      </c>
      <c r="F201" s="74" t="e">
        <f t="shared" si="3"/>
        <v>#REF!</v>
      </c>
      <c r="G201" s="74" t="e">
        <f>VLOOKUP(F201-1,#REF!,2,TRUE)</f>
        <v>#REF!</v>
      </c>
    </row>
    <row r="202" spans="1:7" x14ac:dyDescent="0.2">
      <c r="A202" s="74">
        <v>202</v>
      </c>
      <c r="B202" s="74" t="e">
        <f>IF(AND(データ!$B$5&lt;A202,A202&lt;=データ!$B$5+データ!$D$9),データ!$B$1-(A202-データ!$B$5-1)*2,"")</f>
        <v>#REF!</v>
      </c>
      <c r="C202" s="74" t="e">
        <f>IF(AND(データ!$B$5-データ!$D$9&lt;A202,A202&lt;=データ!$B$5),データ!$B$1-(データ!$B$5-A202)*2-1,"")</f>
        <v>#REF!</v>
      </c>
      <c r="D202" s="74" t="e">
        <f>IF(A202&lt;=データ!$B$5-データ!$D$9,A202,"")</f>
        <v>#REF!</v>
      </c>
      <c r="E202" s="74" t="e">
        <f>IF(AND(データ!$B$5+データ!$D$9&lt;A202,A202&lt;=データ!$B$1),A202-データ!$D$9*2,"")</f>
        <v>#REF!</v>
      </c>
      <c r="F202" s="74" t="e">
        <f t="shared" si="3"/>
        <v>#REF!</v>
      </c>
      <c r="G202" s="74" t="e">
        <f>VLOOKUP(F202-1,#REF!,2,TRUE)</f>
        <v>#REF!</v>
      </c>
    </row>
    <row r="203" spans="1:7" x14ac:dyDescent="0.2">
      <c r="A203" s="74">
        <v>203</v>
      </c>
      <c r="B203" s="74" t="e">
        <f>IF(AND(データ!$B$5&lt;A203,A203&lt;=データ!$B$5+データ!$D$9),データ!$B$1-(A203-データ!$B$5-1)*2,"")</f>
        <v>#REF!</v>
      </c>
      <c r="C203" s="74" t="e">
        <f>IF(AND(データ!$B$5-データ!$D$9&lt;A203,A203&lt;=データ!$B$5),データ!$B$1-(データ!$B$5-A203)*2-1,"")</f>
        <v>#REF!</v>
      </c>
      <c r="D203" s="74" t="e">
        <f>IF(A203&lt;=データ!$B$5-データ!$D$9,A203,"")</f>
        <v>#REF!</v>
      </c>
      <c r="E203" s="74" t="e">
        <f>IF(AND(データ!$B$5+データ!$D$9&lt;A203,A203&lt;=データ!$B$1),A203-データ!$D$9*2,"")</f>
        <v>#REF!</v>
      </c>
      <c r="F203" s="74" t="e">
        <f t="shared" si="3"/>
        <v>#REF!</v>
      </c>
      <c r="G203" s="74" t="e">
        <f>VLOOKUP(F203-1,#REF!,2,TRUE)</f>
        <v>#REF!</v>
      </c>
    </row>
    <row r="204" spans="1:7" x14ac:dyDescent="0.2">
      <c r="A204" s="74">
        <v>204</v>
      </c>
      <c r="B204" s="74" t="e">
        <f>IF(AND(データ!$B$5&lt;A204,A204&lt;=データ!$B$5+データ!$D$9),データ!$B$1-(A204-データ!$B$5-1)*2,"")</f>
        <v>#REF!</v>
      </c>
      <c r="C204" s="74" t="e">
        <f>IF(AND(データ!$B$5-データ!$D$9&lt;A204,A204&lt;=データ!$B$5),データ!$B$1-(データ!$B$5-A204)*2-1,"")</f>
        <v>#REF!</v>
      </c>
      <c r="D204" s="74" t="e">
        <f>IF(A204&lt;=データ!$B$5-データ!$D$9,A204,"")</f>
        <v>#REF!</v>
      </c>
      <c r="E204" s="74" t="e">
        <f>IF(AND(データ!$B$5+データ!$D$9&lt;A204,A204&lt;=データ!$B$1),A204-データ!$D$9*2,"")</f>
        <v>#REF!</v>
      </c>
      <c r="F204" s="74" t="e">
        <f t="shared" si="3"/>
        <v>#REF!</v>
      </c>
      <c r="G204" s="74" t="e">
        <f>VLOOKUP(F204-1,#REF!,2,TRUE)</f>
        <v>#REF!</v>
      </c>
    </row>
    <row r="205" spans="1:7" x14ac:dyDescent="0.2">
      <c r="A205" s="74">
        <v>205</v>
      </c>
      <c r="B205" s="74" t="e">
        <f>IF(AND(データ!$B$5&lt;A205,A205&lt;=データ!$B$5+データ!$D$9),データ!$B$1-(A205-データ!$B$5-1)*2,"")</f>
        <v>#REF!</v>
      </c>
      <c r="C205" s="74" t="e">
        <f>IF(AND(データ!$B$5-データ!$D$9&lt;A205,A205&lt;=データ!$B$5),データ!$B$1-(データ!$B$5-A205)*2-1,"")</f>
        <v>#REF!</v>
      </c>
      <c r="D205" s="74" t="e">
        <f>IF(A205&lt;=データ!$B$5-データ!$D$9,A205,"")</f>
        <v>#REF!</v>
      </c>
      <c r="E205" s="74" t="e">
        <f>IF(AND(データ!$B$5+データ!$D$9&lt;A205,A205&lt;=データ!$B$1),A205-データ!$D$9*2,"")</f>
        <v>#REF!</v>
      </c>
      <c r="F205" s="74" t="e">
        <f t="shared" si="3"/>
        <v>#REF!</v>
      </c>
      <c r="G205" s="74" t="e">
        <f>VLOOKUP(F205-1,#REF!,2,TRUE)</f>
        <v>#REF!</v>
      </c>
    </row>
    <row r="206" spans="1:7" x14ac:dyDescent="0.2">
      <c r="A206" s="74">
        <v>206</v>
      </c>
      <c r="B206" s="74" t="e">
        <f>IF(AND(データ!$B$5&lt;A206,A206&lt;=データ!$B$5+データ!$D$9),データ!$B$1-(A206-データ!$B$5-1)*2,"")</f>
        <v>#REF!</v>
      </c>
      <c r="C206" s="74" t="e">
        <f>IF(AND(データ!$B$5-データ!$D$9&lt;A206,A206&lt;=データ!$B$5),データ!$B$1-(データ!$B$5-A206)*2-1,"")</f>
        <v>#REF!</v>
      </c>
      <c r="D206" s="74" t="e">
        <f>IF(A206&lt;=データ!$B$5-データ!$D$9,A206,"")</f>
        <v>#REF!</v>
      </c>
      <c r="E206" s="74" t="e">
        <f>IF(AND(データ!$B$5+データ!$D$9&lt;A206,A206&lt;=データ!$B$1),A206-データ!$D$9*2,"")</f>
        <v>#REF!</v>
      </c>
      <c r="F206" s="74" t="e">
        <f t="shared" si="3"/>
        <v>#REF!</v>
      </c>
      <c r="G206" s="74" t="e">
        <f>VLOOKUP(F206-1,#REF!,2,TRUE)</f>
        <v>#REF!</v>
      </c>
    </row>
    <row r="207" spans="1:7" x14ac:dyDescent="0.2">
      <c r="A207" s="74">
        <v>207</v>
      </c>
      <c r="B207" s="74" t="e">
        <f>IF(AND(データ!$B$5&lt;A207,A207&lt;=データ!$B$5+データ!$D$9),データ!$B$1-(A207-データ!$B$5-1)*2,"")</f>
        <v>#REF!</v>
      </c>
      <c r="C207" s="74" t="e">
        <f>IF(AND(データ!$B$5-データ!$D$9&lt;A207,A207&lt;=データ!$B$5),データ!$B$1-(データ!$B$5-A207)*2-1,"")</f>
        <v>#REF!</v>
      </c>
      <c r="D207" s="74" t="e">
        <f>IF(A207&lt;=データ!$B$5-データ!$D$9,A207,"")</f>
        <v>#REF!</v>
      </c>
      <c r="E207" s="74" t="e">
        <f>IF(AND(データ!$B$5+データ!$D$9&lt;A207,A207&lt;=データ!$B$1),A207-データ!$D$9*2,"")</f>
        <v>#REF!</v>
      </c>
      <c r="F207" s="74" t="e">
        <f t="shared" si="3"/>
        <v>#REF!</v>
      </c>
      <c r="G207" s="74" t="e">
        <f>VLOOKUP(F207-1,#REF!,2,TRUE)</f>
        <v>#REF!</v>
      </c>
    </row>
    <row r="208" spans="1:7" x14ac:dyDescent="0.2">
      <c r="A208" s="74">
        <v>208</v>
      </c>
      <c r="B208" s="74" t="e">
        <f>IF(AND(データ!$B$5&lt;A208,A208&lt;=データ!$B$5+データ!$D$9),データ!$B$1-(A208-データ!$B$5-1)*2,"")</f>
        <v>#REF!</v>
      </c>
      <c r="C208" s="74" t="e">
        <f>IF(AND(データ!$B$5-データ!$D$9&lt;A208,A208&lt;=データ!$B$5),データ!$B$1-(データ!$B$5-A208)*2-1,"")</f>
        <v>#REF!</v>
      </c>
      <c r="D208" s="74" t="e">
        <f>IF(A208&lt;=データ!$B$5-データ!$D$9,A208,"")</f>
        <v>#REF!</v>
      </c>
      <c r="E208" s="74" t="e">
        <f>IF(AND(データ!$B$5+データ!$D$9&lt;A208,A208&lt;=データ!$B$1),A208-データ!$D$9*2,"")</f>
        <v>#REF!</v>
      </c>
      <c r="F208" s="74" t="e">
        <f t="shared" si="3"/>
        <v>#REF!</v>
      </c>
      <c r="G208" s="74" t="e">
        <f>VLOOKUP(F208-1,#REF!,2,TRUE)</f>
        <v>#REF!</v>
      </c>
    </row>
    <row r="209" spans="1:7" x14ac:dyDescent="0.2">
      <c r="A209" s="74">
        <v>209</v>
      </c>
      <c r="B209" s="74" t="e">
        <f>IF(AND(データ!$B$5&lt;A209,A209&lt;=データ!$B$5+データ!$D$9),データ!$B$1-(A209-データ!$B$5-1)*2,"")</f>
        <v>#REF!</v>
      </c>
      <c r="C209" s="74" t="e">
        <f>IF(AND(データ!$B$5-データ!$D$9&lt;A209,A209&lt;=データ!$B$5),データ!$B$1-(データ!$B$5-A209)*2-1,"")</f>
        <v>#REF!</v>
      </c>
      <c r="D209" s="74" t="e">
        <f>IF(A209&lt;=データ!$B$5-データ!$D$9,A209,"")</f>
        <v>#REF!</v>
      </c>
      <c r="E209" s="74" t="e">
        <f>IF(AND(データ!$B$5+データ!$D$9&lt;A209,A209&lt;=データ!$B$1),A209-データ!$D$9*2,"")</f>
        <v>#REF!</v>
      </c>
      <c r="F209" s="74" t="e">
        <f t="shared" si="3"/>
        <v>#REF!</v>
      </c>
      <c r="G209" s="74" t="e">
        <f>VLOOKUP(F209-1,#REF!,2,TRUE)</f>
        <v>#REF!</v>
      </c>
    </row>
    <row r="210" spans="1:7" x14ac:dyDescent="0.2">
      <c r="A210" s="74">
        <v>210</v>
      </c>
      <c r="B210" s="74" t="e">
        <f>IF(AND(データ!$B$5&lt;A210,A210&lt;=データ!$B$5+データ!$D$9),データ!$B$1-(A210-データ!$B$5-1)*2,"")</f>
        <v>#REF!</v>
      </c>
      <c r="C210" s="74" t="e">
        <f>IF(AND(データ!$B$5-データ!$D$9&lt;A210,A210&lt;=データ!$B$5),データ!$B$1-(データ!$B$5-A210)*2-1,"")</f>
        <v>#REF!</v>
      </c>
      <c r="D210" s="74" t="e">
        <f>IF(A210&lt;=データ!$B$5-データ!$D$9,A210,"")</f>
        <v>#REF!</v>
      </c>
      <c r="E210" s="74" t="e">
        <f>IF(AND(データ!$B$5+データ!$D$9&lt;A210,A210&lt;=データ!$B$1),A210-データ!$D$9*2,"")</f>
        <v>#REF!</v>
      </c>
      <c r="F210" s="74" t="e">
        <f t="shared" si="3"/>
        <v>#REF!</v>
      </c>
      <c r="G210" s="74" t="e">
        <f>VLOOKUP(F210-1,#REF!,2,TRUE)</f>
        <v>#REF!</v>
      </c>
    </row>
    <row r="211" spans="1:7" x14ac:dyDescent="0.2">
      <c r="A211" s="74">
        <v>211</v>
      </c>
      <c r="B211" s="74" t="e">
        <f>IF(AND(データ!$B$5&lt;A211,A211&lt;=データ!$B$5+データ!$D$9),データ!$B$1-(A211-データ!$B$5-1)*2,"")</f>
        <v>#REF!</v>
      </c>
      <c r="C211" s="74" t="e">
        <f>IF(AND(データ!$B$5-データ!$D$9&lt;A211,A211&lt;=データ!$B$5),データ!$B$1-(データ!$B$5-A211)*2-1,"")</f>
        <v>#REF!</v>
      </c>
      <c r="D211" s="74" t="e">
        <f>IF(A211&lt;=データ!$B$5-データ!$D$9,A211,"")</f>
        <v>#REF!</v>
      </c>
      <c r="E211" s="74" t="e">
        <f>IF(AND(データ!$B$5+データ!$D$9&lt;A211,A211&lt;=データ!$B$1),A211-データ!$D$9*2,"")</f>
        <v>#REF!</v>
      </c>
      <c r="F211" s="74" t="e">
        <f t="shared" si="3"/>
        <v>#REF!</v>
      </c>
      <c r="G211" s="74" t="e">
        <f>VLOOKUP(F211-1,#REF!,2,TRUE)</f>
        <v>#REF!</v>
      </c>
    </row>
    <row r="212" spans="1:7" x14ac:dyDescent="0.2">
      <c r="A212" s="74">
        <v>212</v>
      </c>
      <c r="B212" s="74" t="e">
        <f>IF(AND(データ!$B$5&lt;A212,A212&lt;=データ!$B$5+データ!$D$9),データ!$B$1-(A212-データ!$B$5-1)*2,"")</f>
        <v>#REF!</v>
      </c>
      <c r="C212" s="74" t="e">
        <f>IF(AND(データ!$B$5-データ!$D$9&lt;A212,A212&lt;=データ!$B$5),データ!$B$1-(データ!$B$5-A212)*2-1,"")</f>
        <v>#REF!</v>
      </c>
      <c r="D212" s="74" t="e">
        <f>IF(A212&lt;=データ!$B$5-データ!$D$9,A212,"")</f>
        <v>#REF!</v>
      </c>
      <c r="E212" s="74" t="e">
        <f>IF(AND(データ!$B$5+データ!$D$9&lt;A212,A212&lt;=データ!$B$1),A212-データ!$D$9*2,"")</f>
        <v>#REF!</v>
      </c>
      <c r="F212" s="74" t="e">
        <f t="shared" si="3"/>
        <v>#REF!</v>
      </c>
      <c r="G212" s="74" t="e">
        <f>VLOOKUP(F212-1,#REF!,2,TRUE)</f>
        <v>#REF!</v>
      </c>
    </row>
    <row r="213" spans="1:7" x14ac:dyDescent="0.2">
      <c r="A213" s="74">
        <v>213</v>
      </c>
      <c r="B213" s="74" t="e">
        <f>IF(AND(データ!$B$5&lt;A213,A213&lt;=データ!$B$5+データ!$D$9),データ!$B$1-(A213-データ!$B$5-1)*2,"")</f>
        <v>#REF!</v>
      </c>
      <c r="C213" s="74" t="e">
        <f>IF(AND(データ!$B$5-データ!$D$9&lt;A213,A213&lt;=データ!$B$5),データ!$B$1-(データ!$B$5-A213)*2-1,"")</f>
        <v>#REF!</v>
      </c>
      <c r="D213" s="74" t="e">
        <f>IF(A213&lt;=データ!$B$5-データ!$D$9,A213,"")</f>
        <v>#REF!</v>
      </c>
      <c r="E213" s="74" t="e">
        <f>IF(AND(データ!$B$5+データ!$D$9&lt;A213,A213&lt;=データ!$B$1),A213-データ!$D$9*2,"")</f>
        <v>#REF!</v>
      </c>
      <c r="F213" s="74" t="e">
        <f t="shared" si="3"/>
        <v>#REF!</v>
      </c>
      <c r="G213" s="74" t="e">
        <f>VLOOKUP(F213-1,#REF!,2,TRUE)</f>
        <v>#REF!</v>
      </c>
    </row>
    <row r="214" spans="1:7" x14ac:dyDescent="0.2">
      <c r="A214" s="74">
        <v>214</v>
      </c>
      <c r="B214" s="74" t="e">
        <f>IF(AND(データ!$B$5&lt;A214,A214&lt;=データ!$B$5+データ!$D$9),データ!$B$1-(A214-データ!$B$5-1)*2,"")</f>
        <v>#REF!</v>
      </c>
      <c r="C214" s="74" t="e">
        <f>IF(AND(データ!$B$5-データ!$D$9&lt;A214,A214&lt;=データ!$B$5),データ!$B$1-(データ!$B$5-A214)*2-1,"")</f>
        <v>#REF!</v>
      </c>
      <c r="D214" s="74" t="e">
        <f>IF(A214&lt;=データ!$B$5-データ!$D$9,A214,"")</f>
        <v>#REF!</v>
      </c>
      <c r="E214" s="74" t="e">
        <f>IF(AND(データ!$B$5+データ!$D$9&lt;A214,A214&lt;=データ!$B$1),A214-データ!$D$9*2,"")</f>
        <v>#REF!</v>
      </c>
      <c r="F214" s="74" t="e">
        <f t="shared" si="3"/>
        <v>#REF!</v>
      </c>
      <c r="G214" s="74" t="e">
        <f>VLOOKUP(F214-1,#REF!,2,TRUE)</f>
        <v>#REF!</v>
      </c>
    </row>
    <row r="215" spans="1:7" x14ac:dyDescent="0.2">
      <c r="A215" s="74">
        <v>215</v>
      </c>
      <c r="B215" s="74" t="e">
        <f>IF(AND(データ!$B$5&lt;A215,A215&lt;=データ!$B$5+データ!$D$9),データ!$B$1-(A215-データ!$B$5-1)*2,"")</f>
        <v>#REF!</v>
      </c>
      <c r="C215" s="74" t="e">
        <f>IF(AND(データ!$B$5-データ!$D$9&lt;A215,A215&lt;=データ!$B$5),データ!$B$1-(データ!$B$5-A215)*2-1,"")</f>
        <v>#REF!</v>
      </c>
      <c r="D215" s="74" t="e">
        <f>IF(A215&lt;=データ!$B$5-データ!$D$9,A215,"")</f>
        <v>#REF!</v>
      </c>
      <c r="E215" s="74" t="e">
        <f>IF(AND(データ!$B$5+データ!$D$9&lt;A215,A215&lt;=データ!$B$1),A215-データ!$D$9*2,"")</f>
        <v>#REF!</v>
      </c>
      <c r="F215" s="74" t="e">
        <f t="shared" si="3"/>
        <v>#REF!</v>
      </c>
      <c r="G215" s="74" t="e">
        <f>VLOOKUP(F215-1,#REF!,2,TRUE)</f>
        <v>#REF!</v>
      </c>
    </row>
    <row r="216" spans="1:7" x14ac:dyDescent="0.2">
      <c r="A216" s="74">
        <v>216</v>
      </c>
      <c r="B216" s="74" t="e">
        <f>IF(AND(データ!$B$5&lt;A216,A216&lt;=データ!$B$5+データ!$D$9),データ!$B$1-(A216-データ!$B$5-1)*2,"")</f>
        <v>#REF!</v>
      </c>
      <c r="C216" s="74" t="e">
        <f>IF(AND(データ!$B$5-データ!$D$9&lt;A216,A216&lt;=データ!$B$5),データ!$B$1-(データ!$B$5-A216)*2-1,"")</f>
        <v>#REF!</v>
      </c>
      <c r="D216" s="74" t="e">
        <f>IF(A216&lt;=データ!$B$5-データ!$D$9,A216,"")</f>
        <v>#REF!</v>
      </c>
      <c r="E216" s="74" t="e">
        <f>IF(AND(データ!$B$5+データ!$D$9&lt;A216,A216&lt;=データ!$B$1),A216-データ!$D$9*2,"")</f>
        <v>#REF!</v>
      </c>
      <c r="F216" s="74" t="e">
        <f t="shared" si="3"/>
        <v>#REF!</v>
      </c>
      <c r="G216" s="74" t="e">
        <f>VLOOKUP(F216-1,#REF!,2,TRUE)</f>
        <v>#REF!</v>
      </c>
    </row>
    <row r="217" spans="1:7" x14ac:dyDescent="0.2">
      <c r="A217" s="74">
        <v>217</v>
      </c>
      <c r="B217" s="74" t="e">
        <f>IF(AND(データ!$B$5&lt;A217,A217&lt;=データ!$B$5+データ!$D$9),データ!$B$1-(A217-データ!$B$5-1)*2,"")</f>
        <v>#REF!</v>
      </c>
      <c r="C217" s="74" t="e">
        <f>IF(AND(データ!$B$5-データ!$D$9&lt;A217,A217&lt;=データ!$B$5),データ!$B$1-(データ!$B$5-A217)*2-1,"")</f>
        <v>#REF!</v>
      </c>
      <c r="D217" s="74" t="e">
        <f>IF(A217&lt;=データ!$B$5-データ!$D$9,A217,"")</f>
        <v>#REF!</v>
      </c>
      <c r="E217" s="74" t="e">
        <f>IF(AND(データ!$B$5+データ!$D$9&lt;A217,A217&lt;=データ!$B$1),A217-データ!$D$9*2,"")</f>
        <v>#REF!</v>
      </c>
      <c r="F217" s="74" t="e">
        <f t="shared" si="3"/>
        <v>#REF!</v>
      </c>
      <c r="G217" s="74" t="e">
        <f>VLOOKUP(F217-1,#REF!,2,TRUE)</f>
        <v>#REF!</v>
      </c>
    </row>
    <row r="218" spans="1:7" x14ac:dyDescent="0.2">
      <c r="A218" s="74">
        <v>218</v>
      </c>
      <c r="B218" s="74" t="e">
        <f>IF(AND(データ!$B$5&lt;A218,A218&lt;=データ!$B$5+データ!$D$9),データ!$B$1-(A218-データ!$B$5-1)*2,"")</f>
        <v>#REF!</v>
      </c>
      <c r="C218" s="74" t="e">
        <f>IF(AND(データ!$B$5-データ!$D$9&lt;A218,A218&lt;=データ!$B$5),データ!$B$1-(データ!$B$5-A218)*2-1,"")</f>
        <v>#REF!</v>
      </c>
      <c r="D218" s="74" t="e">
        <f>IF(A218&lt;=データ!$B$5-データ!$D$9,A218,"")</f>
        <v>#REF!</v>
      </c>
      <c r="E218" s="74" t="e">
        <f>IF(AND(データ!$B$5+データ!$D$9&lt;A218,A218&lt;=データ!$B$1),A218-データ!$D$9*2,"")</f>
        <v>#REF!</v>
      </c>
      <c r="F218" s="74" t="e">
        <f t="shared" si="3"/>
        <v>#REF!</v>
      </c>
      <c r="G218" s="74" t="e">
        <f>VLOOKUP(F218-1,#REF!,2,TRUE)</f>
        <v>#REF!</v>
      </c>
    </row>
    <row r="219" spans="1:7" x14ac:dyDescent="0.2">
      <c r="A219" s="74">
        <v>219</v>
      </c>
      <c r="B219" s="74" t="e">
        <f>IF(AND(データ!$B$5&lt;A219,A219&lt;=データ!$B$5+データ!$D$9),データ!$B$1-(A219-データ!$B$5-1)*2,"")</f>
        <v>#REF!</v>
      </c>
      <c r="C219" s="74" t="e">
        <f>IF(AND(データ!$B$5-データ!$D$9&lt;A219,A219&lt;=データ!$B$5),データ!$B$1-(データ!$B$5-A219)*2-1,"")</f>
        <v>#REF!</v>
      </c>
      <c r="D219" s="74" t="e">
        <f>IF(A219&lt;=データ!$B$5-データ!$D$9,A219,"")</f>
        <v>#REF!</v>
      </c>
      <c r="E219" s="74" t="e">
        <f>IF(AND(データ!$B$5+データ!$D$9&lt;A219,A219&lt;=データ!$B$1),A219-データ!$D$9*2,"")</f>
        <v>#REF!</v>
      </c>
      <c r="F219" s="74" t="e">
        <f t="shared" si="3"/>
        <v>#REF!</v>
      </c>
      <c r="G219" s="74" t="e">
        <f>VLOOKUP(F219-1,#REF!,2,TRUE)</f>
        <v>#REF!</v>
      </c>
    </row>
    <row r="220" spans="1:7" x14ac:dyDescent="0.2">
      <c r="A220" s="74">
        <v>220</v>
      </c>
      <c r="B220" s="74" t="e">
        <f>IF(AND(データ!$B$5&lt;A220,A220&lt;=データ!$B$5+データ!$D$9),データ!$B$1-(A220-データ!$B$5-1)*2,"")</f>
        <v>#REF!</v>
      </c>
      <c r="C220" s="74" t="e">
        <f>IF(AND(データ!$B$5-データ!$D$9&lt;A220,A220&lt;=データ!$B$5),データ!$B$1-(データ!$B$5-A220)*2-1,"")</f>
        <v>#REF!</v>
      </c>
      <c r="D220" s="74" t="e">
        <f>IF(A220&lt;=データ!$B$5-データ!$D$9,A220,"")</f>
        <v>#REF!</v>
      </c>
      <c r="E220" s="74" t="e">
        <f>IF(AND(データ!$B$5+データ!$D$9&lt;A220,A220&lt;=データ!$B$1),A220-データ!$D$9*2,"")</f>
        <v>#REF!</v>
      </c>
      <c r="F220" s="74" t="e">
        <f t="shared" si="3"/>
        <v>#REF!</v>
      </c>
      <c r="G220" s="74" t="e">
        <f>VLOOKUP(F220-1,#REF!,2,TRUE)</f>
        <v>#REF!</v>
      </c>
    </row>
    <row r="221" spans="1:7" x14ac:dyDescent="0.2">
      <c r="A221" s="74">
        <v>221</v>
      </c>
      <c r="B221" s="74" t="e">
        <f>IF(AND(データ!$B$5&lt;A221,A221&lt;=データ!$B$5+データ!$D$9),データ!$B$1-(A221-データ!$B$5-1)*2,"")</f>
        <v>#REF!</v>
      </c>
      <c r="C221" s="74" t="e">
        <f>IF(AND(データ!$B$5-データ!$D$9&lt;A221,A221&lt;=データ!$B$5),データ!$B$1-(データ!$B$5-A221)*2-1,"")</f>
        <v>#REF!</v>
      </c>
      <c r="D221" s="74" t="e">
        <f>IF(A221&lt;=データ!$B$5-データ!$D$9,A221,"")</f>
        <v>#REF!</v>
      </c>
      <c r="E221" s="74" t="e">
        <f>IF(AND(データ!$B$5+データ!$D$9&lt;A221,A221&lt;=データ!$B$1),A221-データ!$D$9*2,"")</f>
        <v>#REF!</v>
      </c>
      <c r="F221" s="74" t="e">
        <f t="shared" si="3"/>
        <v>#REF!</v>
      </c>
      <c r="G221" s="74" t="e">
        <f>VLOOKUP(F221-1,#REF!,2,TRUE)</f>
        <v>#REF!</v>
      </c>
    </row>
    <row r="222" spans="1:7" x14ac:dyDescent="0.2">
      <c r="A222" s="74">
        <v>222</v>
      </c>
      <c r="B222" s="74" t="e">
        <f>IF(AND(データ!$B$5&lt;A222,A222&lt;=データ!$B$5+データ!$D$9),データ!$B$1-(A222-データ!$B$5-1)*2,"")</f>
        <v>#REF!</v>
      </c>
      <c r="C222" s="74" t="e">
        <f>IF(AND(データ!$B$5-データ!$D$9&lt;A222,A222&lt;=データ!$B$5),データ!$B$1-(データ!$B$5-A222)*2-1,"")</f>
        <v>#REF!</v>
      </c>
      <c r="D222" s="74" t="e">
        <f>IF(A222&lt;=データ!$B$5-データ!$D$9,A222,"")</f>
        <v>#REF!</v>
      </c>
      <c r="E222" s="74" t="e">
        <f>IF(AND(データ!$B$5+データ!$D$9&lt;A222,A222&lt;=データ!$B$1),A222-データ!$D$9*2,"")</f>
        <v>#REF!</v>
      </c>
      <c r="F222" s="74" t="e">
        <f t="shared" si="3"/>
        <v>#REF!</v>
      </c>
      <c r="G222" s="74" t="e">
        <f>VLOOKUP(F222-1,#REF!,2,TRUE)</f>
        <v>#REF!</v>
      </c>
    </row>
    <row r="223" spans="1:7" x14ac:dyDescent="0.2">
      <c r="A223" s="74">
        <v>223</v>
      </c>
      <c r="B223" s="74" t="e">
        <f>IF(AND(データ!$B$5&lt;A223,A223&lt;=データ!$B$5+データ!$D$9),データ!$B$1-(A223-データ!$B$5-1)*2,"")</f>
        <v>#REF!</v>
      </c>
      <c r="C223" s="74" t="e">
        <f>IF(AND(データ!$B$5-データ!$D$9&lt;A223,A223&lt;=データ!$B$5),データ!$B$1-(データ!$B$5-A223)*2-1,"")</f>
        <v>#REF!</v>
      </c>
      <c r="D223" s="74" t="e">
        <f>IF(A223&lt;=データ!$B$5-データ!$D$9,A223,"")</f>
        <v>#REF!</v>
      </c>
      <c r="E223" s="74" t="e">
        <f>IF(AND(データ!$B$5+データ!$D$9&lt;A223,A223&lt;=データ!$B$1),A223-データ!$D$9*2,"")</f>
        <v>#REF!</v>
      </c>
      <c r="F223" s="74" t="e">
        <f t="shared" si="3"/>
        <v>#REF!</v>
      </c>
      <c r="G223" s="74" t="e">
        <f>VLOOKUP(F223-1,#REF!,2,TRUE)</f>
        <v>#REF!</v>
      </c>
    </row>
    <row r="224" spans="1:7" x14ac:dyDescent="0.2">
      <c r="A224" s="74">
        <v>224</v>
      </c>
      <c r="B224" s="74" t="e">
        <f>IF(AND(データ!$B$5&lt;A224,A224&lt;=データ!$B$5+データ!$D$9),データ!$B$1-(A224-データ!$B$5-1)*2,"")</f>
        <v>#REF!</v>
      </c>
      <c r="C224" s="74" t="e">
        <f>IF(AND(データ!$B$5-データ!$D$9&lt;A224,A224&lt;=データ!$B$5),データ!$B$1-(データ!$B$5-A224)*2-1,"")</f>
        <v>#REF!</v>
      </c>
      <c r="D224" s="74" t="e">
        <f>IF(A224&lt;=データ!$B$5-データ!$D$9,A224,"")</f>
        <v>#REF!</v>
      </c>
      <c r="E224" s="74" t="e">
        <f>IF(AND(データ!$B$5+データ!$D$9&lt;A224,A224&lt;=データ!$B$1),A224-データ!$D$9*2,"")</f>
        <v>#REF!</v>
      </c>
      <c r="F224" s="74" t="e">
        <f t="shared" si="3"/>
        <v>#REF!</v>
      </c>
      <c r="G224" s="74" t="e">
        <f>VLOOKUP(F224-1,#REF!,2,TRUE)</f>
        <v>#REF!</v>
      </c>
    </row>
    <row r="225" spans="1:7" x14ac:dyDescent="0.2">
      <c r="A225" s="74">
        <v>225</v>
      </c>
      <c r="B225" s="74" t="e">
        <f>IF(AND(データ!$B$5&lt;A225,A225&lt;=データ!$B$5+データ!$D$9),データ!$B$1-(A225-データ!$B$5-1)*2,"")</f>
        <v>#REF!</v>
      </c>
      <c r="C225" s="74" t="e">
        <f>IF(AND(データ!$B$5-データ!$D$9&lt;A225,A225&lt;=データ!$B$5),データ!$B$1-(データ!$B$5-A225)*2-1,"")</f>
        <v>#REF!</v>
      </c>
      <c r="D225" s="74" t="e">
        <f>IF(A225&lt;=データ!$B$5-データ!$D$9,A225,"")</f>
        <v>#REF!</v>
      </c>
      <c r="E225" s="74" t="e">
        <f>IF(AND(データ!$B$5+データ!$D$9&lt;A225,A225&lt;=データ!$B$1),A225-データ!$D$9*2,"")</f>
        <v>#REF!</v>
      </c>
      <c r="F225" s="74" t="e">
        <f t="shared" si="3"/>
        <v>#REF!</v>
      </c>
      <c r="G225" s="74" t="e">
        <f>VLOOKUP(F225-1,#REF!,2,TRUE)</f>
        <v>#REF!</v>
      </c>
    </row>
    <row r="226" spans="1:7" x14ac:dyDescent="0.2">
      <c r="A226" s="74">
        <v>226</v>
      </c>
      <c r="B226" s="74" t="e">
        <f>IF(AND(データ!$B$5&lt;A226,A226&lt;=データ!$B$5+データ!$D$9),データ!$B$1-(A226-データ!$B$5-1)*2,"")</f>
        <v>#REF!</v>
      </c>
      <c r="C226" s="74" t="e">
        <f>IF(AND(データ!$B$5-データ!$D$9&lt;A226,A226&lt;=データ!$B$5),データ!$B$1-(データ!$B$5-A226)*2-1,"")</f>
        <v>#REF!</v>
      </c>
      <c r="D226" s="74" t="e">
        <f>IF(A226&lt;=データ!$B$5-データ!$D$9,A226,"")</f>
        <v>#REF!</v>
      </c>
      <c r="E226" s="74" t="e">
        <f>IF(AND(データ!$B$5+データ!$D$9&lt;A226,A226&lt;=データ!$B$1),A226-データ!$D$9*2,"")</f>
        <v>#REF!</v>
      </c>
      <c r="F226" s="74" t="e">
        <f t="shared" si="3"/>
        <v>#REF!</v>
      </c>
      <c r="G226" s="74" t="e">
        <f>VLOOKUP(F226-1,#REF!,2,TRUE)</f>
        <v>#REF!</v>
      </c>
    </row>
    <row r="227" spans="1:7" x14ac:dyDescent="0.2">
      <c r="A227" s="74">
        <v>227</v>
      </c>
      <c r="B227" s="74" t="e">
        <f>IF(AND(データ!$B$5&lt;A227,A227&lt;=データ!$B$5+データ!$D$9),データ!$B$1-(A227-データ!$B$5-1)*2,"")</f>
        <v>#REF!</v>
      </c>
      <c r="C227" s="74" t="e">
        <f>IF(AND(データ!$B$5-データ!$D$9&lt;A227,A227&lt;=データ!$B$5),データ!$B$1-(データ!$B$5-A227)*2-1,"")</f>
        <v>#REF!</v>
      </c>
      <c r="D227" s="74" t="e">
        <f>IF(A227&lt;=データ!$B$5-データ!$D$9,A227,"")</f>
        <v>#REF!</v>
      </c>
      <c r="E227" s="74" t="e">
        <f>IF(AND(データ!$B$5+データ!$D$9&lt;A227,A227&lt;=データ!$B$1),A227-データ!$D$9*2,"")</f>
        <v>#REF!</v>
      </c>
      <c r="F227" s="74" t="e">
        <f t="shared" si="3"/>
        <v>#REF!</v>
      </c>
      <c r="G227" s="74" t="e">
        <f>VLOOKUP(F227-1,#REF!,2,TRUE)</f>
        <v>#REF!</v>
      </c>
    </row>
    <row r="228" spans="1:7" x14ac:dyDescent="0.2">
      <c r="A228" s="74">
        <v>228</v>
      </c>
      <c r="B228" s="74" t="e">
        <f>IF(AND(データ!$B$5&lt;A228,A228&lt;=データ!$B$5+データ!$D$9),データ!$B$1-(A228-データ!$B$5-1)*2,"")</f>
        <v>#REF!</v>
      </c>
      <c r="C228" s="74" t="e">
        <f>IF(AND(データ!$B$5-データ!$D$9&lt;A228,A228&lt;=データ!$B$5),データ!$B$1-(データ!$B$5-A228)*2-1,"")</f>
        <v>#REF!</v>
      </c>
      <c r="D228" s="74" t="e">
        <f>IF(A228&lt;=データ!$B$5-データ!$D$9,A228,"")</f>
        <v>#REF!</v>
      </c>
      <c r="E228" s="74" t="e">
        <f>IF(AND(データ!$B$5+データ!$D$9&lt;A228,A228&lt;=データ!$B$1),A228-データ!$D$9*2,"")</f>
        <v>#REF!</v>
      </c>
      <c r="F228" s="74" t="e">
        <f t="shared" si="3"/>
        <v>#REF!</v>
      </c>
      <c r="G228" s="74" t="e">
        <f>VLOOKUP(F228-1,#REF!,2,TRUE)</f>
        <v>#REF!</v>
      </c>
    </row>
    <row r="229" spans="1:7" x14ac:dyDescent="0.2">
      <c r="A229" s="74">
        <v>229</v>
      </c>
      <c r="B229" s="74" t="e">
        <f>IF(AND(データ!$B$5&lt;A229,A229&lt;=データ!$B$5+データ!$D$9),データ!$B$1-(A229-データ!$B$5-1)*2,"")</f>
        <v>#REF!</v>
      </c>
      <c r="C229" s="74" t="e">
        <f>IF(AND(データ!$B$5-データ!$D$9&lt;A229,A229&lt;=データ!$B$5),データ!$B$1-(データ!$B$5-A229)*2-1,"")</f>
        <v>#REF!</v>
      </c>
      <c r="D229" s="74" t="e">
        <f>IF(A229&lt;=データ!$B$5-データ!$D$9,A229,"")</f>
        <v>#REF!</v>
      </c>
      <c r="E229" s="74" t="e">
        <f>IF(AND(データ!$B$5+データ!$D$9&lt;A229,A229&lt;=データ!$B$1),A229-データ!$D$9*2,"")</f>
        <v>#REF!</v>
      </c>
      <c r="F229" s="74" t="e">
        <f t="shared" si="3"/>
        <v>#REF!</v>
      </c>
      <c r="G229" s="74" t="e">
        <f>VLOOKUP(F229-1,#REF!,2,TRUE)</f>
        <v>#REF!</v>
      </c>
    </row>
    <row r="230" spans="1:7" x14ac:dyDescent="0.2">
      <c r="A230" s="74">
        <v>230</v>
      </c>
      <c r="B230" s="74" t="e">
        <f>IF(AND(データ!$B$5&lt;A230,A230&lt;=データ!$B$5+データ!$D$9),データ!$B$1-(A230-データ!$B$5-1)*2,"")</f>
        <v>#REF!</v>
      </c>
      <c r="C230" s="74" t="e">
        <f>IF(AND(データ!$B$5-データ!$D$9&lt;A230,A230&lt;=データ!$B$5),データ!$B$1-(データ!$B$5-A230)*2-1,"")</f>
        <v>#REF!</v>
      </c>
      <c r="D230" s="74" t="e">
        <f>IF(A230&lt;=データ!$B$5-データ!$D$9,A230,"")</f>
        <v>#REF!</v>
      </c>
      <c r="E230" s="74" t="e">
        <f>IF(AND(データ!$B$5+データ!$D$9&lt;A230,A230&lt;=データ!$B$1),A230-データ!$D$9*2,"")</f>
        <v>#REF!</v>
      </c>
      <c r="F230" s="74" t="e">
        <f t="shared" si="3"/>
        <v>#REF!</v>
      </c>
      <c r="G230" s="74" t="e">
        <f>VLOOKUP(F230-1,#REF!,2,TRUE)</f>
        <v>#REF!</v>
      </c>
    </row>
    <row r="231" spans="1:7" x14ac:dyDescent="0.2">
      <c r="A231" s="74">
        <v>231</v>
      </c>
      <c r="B231" s="74" t="e">
        <f>IF(AND(データ!$B$5&lt;A231,A231&lt;=データ!$B$5+データ!$D$9),データ!$B$1-(A231-データ!$B$5-1)*2,"")</f>
        <v>#REF!</v>
      </c>
      <c r="C231" s="74" t="e">
        <f>IF(AND(データ!$B$5-データ!$D$9&lt;A231,A231&lt;=データ!$B$5),データ!$B$1-(データ!$B$5-A231)*2-1,"")</f>
        <v>#REF!</v>
      </c>
      <c r="D231" s="74" t="e">
        <f>IF(A231&lt;=データ!$B$5-データ!$D$9,A231,"")</f>
        <v>#REF!</v>
      </c>
      <c r="E231" s="74" t="e">
        <f>IF(AND(データ!$B$5+データ!$D$9&lt;A231,A231&lt;=データ!$B$1),A231-データ!$D$9*2,"")</f>
        <v>#REF!</v>
      </c>
      <c r="F231" s="74" t="e">
        <f t="shared" si="3"/>
        <v>#REF!</v>
      </c>
      <c r="G231" s="74" t="e">
        <f>VLOOKUP(F231-1,#REF!,2,TRUE)</f>
        <v>#REF!</v>
      </c>
    </row>
    <row r="232" spans="1:7" x14ac:dyDescent="0.2">
      <c r="A232" s="74">
        <v>232</v>
      </c>
      <c r="B232" s="74" t="e">
        <f>IF(AND(データ!$B$5&lt;A232,A232&lt;=データ!$B$5+データ!$D$9),データ!$B$1-(A232-データ!$B$5-1)*2,"")</f>
        <v>#REF!</v>
      </c>
      <c r="C232" s="74" t="e">
        <f>IF(AND(データ!$B$5-データ!$D$9&lt;A232,A232&lt;=データ!$B$5),データ!$B$1-(データ!$B$5-A232)*2-1,"")</f>
        <v>#REF!</v>
      </c>
      <c r="D232" s="74" t="e">
        <f>IF(A232&lt;=データ!$B$5-データ!$D$9,A232,"")</f>
        <v>#REF!</v>
      </c>
      <c r="E232" s="74" t="e">
        <f>IF(AND(データ!$B$5+データ!$D$9&lt;A232,A232&lt;=データ!$B$1),A232-データ!$D$9*2,"")</f>
        <v>#REF!</v>
      </c>
      <c r="F232" s="74" t="e">
        <f t="shared" si="3"/>
        <v>#REF!</v>
      </c>
      <c r="G232" s="74" t="e">
        <f>VLOOKUP(F232-1,#REF!,2,TRUE)</f>
        <v>#REF!</v>
      </c>
    </row>
    <row r="233" spans="1:7" x14ac:dyDescent="0.2">
      <c r="A233" s="74">
        <v>233</v>
      </c>
      <c r="B233" s="74" t="e">
        <f>IF(AND(データ!$B$5&lt;A233,A233&lt;=データ!$B$5+データ!$D$9),データ!$B$1-(A233-データ!$B$5-1)*2,"")</f>
        <v>#REF!</v>
      </c>
      <c r="C233" s="74" t="e">
        <f>IF(AND(データ!$B$5-データ!$D$9&lt;A233,A233&lt;=データ!$B$5),データ!$B$1-(データ!$B$5-A233)*2-1,"")</f>
        <v>#REF!</v>
      </c>
      <c r="D233" s="74" t="e">
        <f>IF(A233&lt;=データ!$B$5-データ!$D$9,A233,"")</f>
        <v>#REF!</v>
      </c>
      <c r="E233" s="74" t="e">
        <f>IF(AND(データ!$B$5+データ!$D$9&lt;A233,A233&lt;=データ!$B$1),A233-データ!$D$9*2,"")</f>
        <v>#REF!</v>
      </c>
      <c r="F233" s="74" t="e">
        <f t="shared" si="3"/>
        <v>#REF!</v>
      </c>
      <c r="G233" s="74" t="e">
        <f>VLOOKUP(F233-1,#REF!,2,TRUE)</f>
        <v>#REF!</v>
      </c>
    </row>
    <row r="234" spans="1:7" x14ac:dyDescent="0.2">
      <c r="A234" s="74">
        <v>234</v>
      </c>
      <c r="B234" s="74" t="e">
        <f>IF(AND(データ!$B$5&lt;A234,A234&lt;=データ!$B$5+データ!$D$9),データ!$B$1-(A234-データ!$B$5-1)*2,"")</f>
        <v>#REF!</v>
      </c>
      <c r="C234" s="74" t="e">
        <f>IF(AND(データ!$B$5-データ!$D$9&lt;A234,A234&lt;=データ!$B$5),データ!$B$1-(データ!$B$5-A234)*2-1,"")</f>
        <v>#REF!</v>
      </c>
      <c r="D234" s="74" t="e">
        <f>IF(A234&lt;=データ!$B$5-データ!$D$9,A234,"")</f>
        <v>#REF!</v>
      </c>
      <c r="E234" s="74" t="e">
        <f>IF(AND(データ!$B$5+データ!$D$9&lt;A234,A234&lt;=データ!$B$1),A234-データ!$D$9*2,"")</f>
        <v>#REF!</v>
      </c>
      <c r="F234" s="74" t="e">
        <f t="shared" si="3"/>
        <v>#REF!</v>
      </c>
      <c r="G234" s="74" t="e">
        <f>VLOOKUP(F234-1,#REF!,2,TRUE)</f>
        <v>#REF!</v>
      </c>
    </row>
    <row r="235" spans="1:7" x14ac:dyDescent="0.2">
      <c r="A235" s="74">
        <v>235</v>
      </c>
      <c r="B235" s="74" t="e">
        <f>IF(AND(データ!$B$5&lt;A235,A235&lt;=データ!$B$5+データ!$D$9),データ!$B$1-(A235-データ!$B$5-1)*2,"")</f>
        <v>#REF!</v>
      </c>
      <c r="C235" s="74" t="e">
        <f>IF(AND(データ!$B$5-データ!$D$9&lt;A235,A235&lt;=データ!$B$5),データ!$B$1-(データ!$B$5-A235)*2-1,"")</f>
        <v>#REF!</v>
      </c>
      <c r="D235" s="74" t="e">
        <f>IF(A235&lt;=データ!$B$5-データ!$D$9,A235,"")</f>
        <v>#REF!</v>
      </c>
      <c r="E235" s="74" t="e">
        <f>IF(AND(データ!$B$5+データ!$D$9&lt;A235,A235&lt;=データ!$B$1),A235-データ!$D$9*2,"")</f>
        <v>#REF!</v>
      </c>
      <c r="F235" s="74" t="e">
        <f t="shared" si="3"/>
        <v>#REF!</v>
      </c>
      <c r="G235" s="74" t="e">
        <f>VLOOKUP(F235-1,#REF!,2,TRUE)</f>
        <v>#REF!</v>
      </c>
    </row>
    <row r="236" spans="1:7" x14ac:dyDescent="0.2">
      <c r="A236" s="74">
        <v>236</v>
      </c>
      <c r="B236" s="74" t="e">
        <f>IF(AND(データ!$B$5&lt;A236,A236&lt;=データ!$B$5+データ!$D$9),データ!$B$1-(A236-データ!$B$5-1)*2,"")</f>
        <v>#REF!</v>
      </c>
      <c r="C236" s="74" t="e">
        <f>IF(AND(データ!$B$5-データ!$D$9&lt;A236,A236&lt;=データ!$B$5),データ!$B$1-(データ!$B$5-A236)*2-1,"")</f>
        <v>#REF!</v>
      </c>
      <c r="D236" s="74" t="e">
        <f>IF(A236&lt;=データ!$B$5-データ!$D$9,A236,"")</f>
        <v>#REF!</v>
      </c>
      <c r="E236" s="74" t="e">
        <f>IF(AND(データ!$B$5+データ!$D$9&lt;A236,A236&lt;=データ!$B$1),A236-データ!$D$9*2,"")</f>
        <v>#REF!</v>
      </c>
      <c r="F236" s="74" t="e">
        <f t="shared" si="3"/>
        <v>#REF!</v>
      </c>
      <c r="G236" s="74" t="e">
        <f>VLOOKUP(F236-1,#REF!,2,TRUE)</f>
        <v>#REF!</v>
      </c>
    </row>
    <row r="237" spans="1:7" x14ac:dyDescent="0.2">
      <c r="A237" s="74">
        <v>237</v>
      </c>
      <c r="B237" s="74" t="e">
        <f>IF(AND(データ!$B$5&lt;A237,A237&lt;=データ!$B$5+データ!$D$9),データ!$B$1-(A237-データ!$B$5-1)*2,"")</f>
        <v>#REF!</v>
      </c>
      <c r="C237" s="74" t="e">
        <f>IF(AND(データ!$B$5-データ!$D$9&lt;A237,A237&lt;=データ!$B$5),データ!$B$1-(データ!$B$5-A237)*2-1,"")</f>
        <v>#REF!</v>
      </c>
      <c r="D237" s="74" t="e">
        <f>IF(A237&lt;=データ!$B$5-データ!$D$9,A237,"")</f>
        <v>#REF!</v>
      </c>
      <c r="E237" s="74" t="e">
        <f>IF(AND(データ!$B$5+データ!$D$9&lt;A237,A237&lt;=データ!$B$1),A237-データ!$D$9*2,"")</f>
        <v>#REF!</v>
      </c>
      <c r="F237" s="74" t="e">
        <f t="shared" si="3"/>
        <v>#REF!</v>
      </c>
      <c r="G237" s="74" t="e">
        <f>VLOOKUP(F237-1,#REF!,2,TRUE)</f>
        <v>#REF!</v>
      </c>
    </row>
    <row r="238" spans="1:7" x14ac:dyDescent="0.2">
      <c r="A238" s="74">
        <v>238</v>
      </c>
      <c r="B238" s="74" t="e">
        <f>IF(AND(データ!$B$5&lt;A238,A238&lt;=データ!$B$5+データ!$D$9),データ!$B$1-(A238-データ!$B$5-1)*2,"")</f>
        <v>#REF!</v>
      </c>
      <c r="C238" s="74" t="e">
        <f>IF(AND(データ!$B$5-データ!$D$9&lt;A238,A238&lt;=データ!$B$5),データ!$B$1-(データ!$B$5-A238)*2-1,"")</f>
        <v>#REF!</v>
      </c>
      <c r="D238" s="74" t="e">
        <f>IF(A238&lt;=データ!$B$5-データ!$D$9,A238,"")</f>
        <v>#REF!</v>
      </c>
      <c r="E238" s="74" t="e">
        <f>IF(AND(データ!$B$5+データ!$D$9&lt;A238,A238&lt;=データ!$B$1),A238-データ!$D$9*2,"")</f>
        <v>#REF!</v>
      </c>
      <c r="F238" s="74" t="e">
        <f t="shared" si="3"/>
        <v>#REF!</v>
      </c>
      <c r="G238" s="74" t="e">
        <f>VLOOKUP(F238-1,#REF!,2,TRUE)</f>
        <v>#REF!</v>
      </c>
    </row>
    <row r="239" spans="1:7" x14ac:dyDescent="0.2">
      <c r="A239" s="74">
        <v>239</v>
      </c>
      <c r="B239" s="74" t="e">
        <f>IF(AND(データ!$B$5&lt;A239,A239&lt;=データ!$B$5+データ!$D$9),データ!$B$1-(A239-データ!$B$5-1)*2,"")</f>
        <v>#REF!</v>
      </c>
      <c r="C239" s="74" t="e">
        <f>IF(AND(データ!$B$5-データ!$D$9&lt;A239,A239&lt;=データ!$B$5),データ!$B$1-(データ!$B$5-A239)*2-1,"")</f>
        <v>#REF!</v>
      </c>
      <c r="D239" s="74" t="e">
        <f>IF(A239&lt;=データ!$B$5-データ!$D$9,A239,"")</f>
        <v>#REF!</v>
      </c>
      <c r="E239" s="74" t="e">
        <f>IF(AND(データ!$B$5+データ!$D$9&lt;A239,A239&lt;=データ!$B$1),A239-データ!$D$9*2,"")</f>
        <v>#REF!</v>
      </c>
      <c r="F239" s="74" t="e">
        <f t="shared" si="3"/>
        <v>#REF!</v>
      </c>
      <c r="G239" s="74" t="e">
        <f>VLOOKUP(F239-1,#REF!,2,TRUE)</f>
        <v>#REF!</v>
      </c>
    </row>
    <row r="240" spans="1:7" x14ac:dyDescent="0.2">
      <c r="A240" s="74">
        <v>240</v>
      </c>
      <c r="B240" s="74" t="e">
        <f>IF(AND(データ!$B$5&lt;A240,A240&lt;=データ!$B$5+データ!$D$9),データ!$B$1-(A240-データ!$B$5-1)*2,"")</f>
        <v>#REF!</v>
      </c>
      <c r="C240" s="74" t="e">
        <f>IF(AND(データ!$B$5-データ!$D$9&lt;A240,A240&lt;=データ!$B$5),データ!$B$1-(データ!$B$5-A240)*2-1,"")</f>
        <v>#REF!</v>
      </c>
      <c r="D240" s="74" t="e">
        <f>IF(A240&lt;=データ!$B$5-データ!$D$9,A240,"")</f>
        <v>#REF!</v>
      </c>
      <c r="E240" s="74" t="e">
        <f>IF(AND(データ!$B$5+データ!$D$9&lt;A240,A240&lt;=データ!$B$1),A240-データ!$D$9*2,"")</f>
        <v>#REF!</v>
      </c>
      <c r="F240" s="74" t="e">
        <f t="shared" si="3"/>
        <v>#REF!</v>
      </c>
      <c r="G240" s="74" t="e">
        <f>VLOOKUP(F240-1,#REF!,2,TRUE)</f>
        <v>#REF!</v>
      </c>
    </row>
    <row r="241" spans="1:7" x14ac:dyDescent="0.2">
      <c r="A241" s="74">
        <v>241</v>
      </c>
      <c r="B241" s="74" t="e">
        <f>IF(AND(データ!$B$5&lt;A241,A241&lt;=データ!$B$5+データ!$D$9),データ!$B$1-(A241-データ!$B$5-1)*2,"")</f>
        <v>#REF!</v>
      </c>
      <c r="C241" s="74" t="e">
        <f>IF(AND(データ!$B$5-データ!$D$9&lt;A241,A241&lt;=データ!$B$5),データ!$B$1-(データ!$B$5-A241)*2-1,"")</f>
        <v>#REF!</v>
      </c>
      <c r="D241" s="74" t="e">
        <f>IF(A241&lt;=データ!$B$5-データ!$D$9,A241,"")</f>
        <v>#REF!</v>
      </c>
      <c r="E241" s="74" t="e">
        <f>IF(AND(データ!$B$5+データ!$D$9&lt;A241,A241&lt;=データ!$B$1),A241-データ!$D$9*2,"")</f>
        <v>#REF!</v>
      </c>
      <c r="F241" s="74" t="e">
        <f t="shared" si="3"/>
        <v>#REF!</v>
      </c>
      <c r="G241" s="74" t="e">
        <f>VLOOKUP(F241-1,#REF!,2,TRUE)</f>
        <v>#REF!</v>
      </c>
    </row>
    <row r="242" spans="1:7" x14ac:dyDescent="0.2">
      <c r="A242" s="74">
        <v>242</v>
      </c>
      <c r="B242" s="74" t="e">
        <f>IF(AND(データ!$B$5&lt;A242,A242&lt;=データ!$B$5+データ!$D$9),データ!$B$1-(A242-データ!$B$5-1)*2,"")</f>
        <v>#REF!</v>
      </c>
      <c r="C242" s="74" t="e">
        <f>IF(AND(データ!$B$5-データ!$D$9&lt;A242,A242&lt;=データ!$B$5),データ!$B$1-(データ!$B$5-A242)*2-1,"")</f>
        <v>#REF!</v>
      </c>
      <c r="D242" s="74" t="e">
        <f>IF(A242&lt;=データ!$B$5-データ!$D$9,A242,"")</f>
        <v>#REF!</v>
      </c>
      <c r="E242" s="74" t="e">
        <f>IF(AND(データ!$B$5+データ!$D$9&lt;A242,A242&lt;=データ!$B$1),A242-データ!$D$9*2,"")</f>
        <v>#REF!</v>
      </c>
      <c r="F242" s="74" t="e">
        <f t="shared" si="3"/>
        <v>#REF!</v>
      </c>
      <c r="G242" s="74" t="e">
        <f>VLOOKUP(F242-1,#REF!,2,TRUE)</f>
        <v>#REF!</v>
      </c>
    </row>
    <row r="243" spans="1:7" x14ac:dyDescent="0.2">
      <c r="A243" s="74">
        <v>243</v>
      </c>
      <c r="B243" s="74" t="e">
        <f>IF(AND(データ!$B$5&lt;A243,A243&lt;=データ!$B$5+データ!$D$9),データ!$B$1-(A243-データ!$B$5-1)*2,"")</f>
        <v>#REF!</v>
      </c>
      <c r="C243" s="74" t="e">
        <f>IF(AND(データ!$B$5-データ!$D$9&lt;A243,A243&lt;=データ!$B$5),データ!$B$1-(データ!$B$5-A243)*2-1,"")</f>
        <v>#REF!</v>
      </c>
      <c r="D243" s="74" t="e">
        <f>IF(A243&lt;=データ!$B$5-データ!$D$9,A243,"")</f>
        <v>#REF!</v>
      </c>
      <c r="E243" s="74" t="e">
        <f>IF(AND(データ!$B$5+データ!$D$9&lt;A243,A243&lt;=データ!$B$1),A243-データ!$D$9*2,"")</f>
        <v>#REF!</v>
      </c>
      <c r="F243" s="74" t="e">
        <f t="shared" si="3"/>
        <v>#REF!</v>
      </c>
      <c r="G243" s="74" t="e">
        <f>VLOOKUP(F243-1,#REF!,2,TRUE)</f>
        <v>#REF!</v>
      </c>
    </row>
    <row r="244" spans="1:7" x14ac:dyDescent="0.2">
      <c r="A244" s="74">
        <v>244</v>
      </c>
      <c r="B244" s="74" t="e">
        <f>IF(AND(データ!$B$5&lt;A244,A244&lt;=データ!$B$5+データ!$D$9),データ!$B$1-(A244-データ!$B$5-1)*2,"")</f>
        <v>#REF!</v>
      </c>
      <c r="C244" s="74" t="e">
        <f>IF(AND(データ!$B$5-データ!$D$9&lt;A244,A244&lt;=データ!$B$5),データ!$B$1-(データ!$B$5-A244)*2-1,"")</f>
        <v>#REF!</v>
      </c>
      <c r="D244" s="74" t="e">
        <f>IF(A244&lt;=データ!$B$5-データ!$D$9,A244,"")</f>
        <v>#REF!</v>
      </c>
      <c r="E244" s="74" t="e">
        <f>IF(AND(データ!$B$5+データ!$D$9&lt;A244,A244&lt;=データ!$B$1),A244-データ!$D$9*2,"")</f>
        <v>#REF!</v>
      </c>
      <c r="F244" s="74" t="e">
        <f t="shared" si="3"/>
        <v>#REF!</v>
      </c>
      <c r="G244" s="74" t="e">
        <f>VLOOKUP(F244-1,#REF!,2,TRUE)</f>
        <v>#REF!</v>
      </c>
    </row>
    <row r="245" spans="1:7" x14ac:dyDescent="0.2">
      <c r="A245" s="74">
        <v>245</v>
      </c>
      <c r="B245" s="74" t="e">
        <f>IF(AND(データ!$B$5&lt;A245,A245&lt;=データ!$B$5+データ!$D$9),データ!$B$1-(A245-データ!$B$5-1)*2,"")</f>
        <v>#REF!</v>
      </c>
      <c r="C245" s="74" t="e">
        <f>IF(AND(データ!$B$5-データ!$D$9&lt;A245,A245&lt;=データ!$B$5),データ!$B$1-(データ!$B$5-A245)*2-1,"")</f>
        <v>#REF!</v>
      </c>
      <c r="D245" s="74" t="e">
        <f>IF(A245&lt;=データ!$B$5-データ!$D$9,A245,"")</f>
        <v>#REF!</v>
      </c>
      <c r="E245" s="74" t="e">
        <f>IF(AND(データ!$B$5+データ!$D$9&lt;A245,A245&lt;=データ!$B$1),A245-データ!$D$9*2,"")</f>
        <v>#REF!</v>
      </c>
      <c r="F245" s="74" t="e">
        <f t="shared" si="3"/>
        <v>#REF!</v>
      </c>
      <c r="G245" s="74" t="e">
        <f>VLOOKUP(F245-1,#REF!,2,TRUE)</f>
        <v>#REF!</v>
      </c>
    </row>
    <row r="246" spans="1:7" x14ac:dyDescent="0.2">
      <c r="A246" s="74">
        <v>246</v>
      </c>
      <c r="B246" s="74" t="e">
        <f>IF(AND(データ!$B$5&lt;A246,A246&lt;=データ!$B$5+データ!$D$9),データ!$B$1-(A246-データ!$B$5-1)*2,"")</f>
        <v>#REF!</v>
      </c>
      <c r="C246" s="74" t="e">
        <f>IF(AND(データ!$B$5-データ!$D$9&lt;A246,A246&lt;=データ!$B$5),データ!$B$1-(データ!$B$5-A246)*2-1,"")</f>
        <v>#REF!</v>
      </c>
      <c r="D246" s="74" t="e">
        <f>IF(A246&lt;=データ!$B$5-データ!$D$9,A246,"")</f>
        <v>#REF!</v>
      </c>
      <c r="E246" s="74" t="e">
        <f>IF(AND(データ!$B$5+データ!$D$9&lt;A246,A246&lt;=データ!$B$1),A246-データ!$D$9*2,"")</f>
        <v>#REF!</v>
      </c>
      <c r="F246" s="74" t="e">
        <f t="shared" si="3"/>
        <v>#REF!</v>
      </c>
      <c r="G246" s="74" t="e">
        <f>VLOOKUP(F246-1,#REF!,2,TRUE)</f>
        <v>#REF!</v>
      </c>
    </row>
    <row r="247" spans="1:7" x14ac:dyDescent="0.2">
      <c r="A247" s="74">
        <v>247</v>
      </c>
      <c r="B247" s="74" t="e">
        <f>IF(AND(データ!$B$5&lt;A247,A247&lt;=データ!$B$5+データ!$D$9),データ!$B$1-(A247-データ!$B$5-1)*2,"")</f>
        <v>#REF!</v>
      </c>
      <c r="C247" s="74" t="e">
        <f>IF(AND(データ!$B$5-データ!$D$9&lt;A247,A247&lt;=データ!$B$5),データ!$B$1-(データ!$B$5-A247)*2-1,"")</f>
        <v>#REF!</v>
      </c>
      <c r="D247" s="74" t="e">
        <f>IF(A247&lt;=データ!$B$5-データ!$D$9,A247,"")</f>
        <v>#REF!</v>
      </c>
      <c r="E247" s="74" t="e">
        <f>IF(AND(データ!$B$5+データ!$D$9&lt;A247,A247&lt;=データ!$B$1),A247-データ!$D$9*2,"")</f>
        <v>#REF!</v>
      </c>
      <c r="F247" s="74" t="e">
        <f t="shared" si="3"/>
        <v>#REF!</v>
      </c>
      <c r="G247" s="74" t="e">
        <f>VLOOKUP(F247-1,#REF!,2,TRUE)</f>
        <v>#REF!</v>
      </c>
    </row>
    <row r="248" spans="1:7" x14ac:dyDescent="0.2">
      <c r="A248" s="74">
        <v>248</v>
      </c>
      <c r="B248" s="74" t="e">
        <f>IF(AND(データ!$B$5&lt;A248,A248&lt;=データ!$B$5+データ!$D$9),データ!$B$1-(A248-データ!$B$5-1)*2,"")</f>
        <v>#REF!</v>
      </c>
      <c r="C248" s="74" t="e">
        <f>IF(AND(データ!$B$5-データ!$D$9&lt;A248,A248&lt;=データ!$B$5),データ!$B$1-(データ!$B$5-A248)*2-1,"")</f>
        <v>#REF!</v>
      </c>
      <c r="D248" s="74" t="e">
        <f>IF(A248&lt;=データ!$B$5-データ!$D$9,A248,"")</f>
        <v>#REF!</v>
      </c>
      <c r="E248" s="74" t="e">
        <f>IF(AND(データ!$B$5+データ!$D$9&lt;A248,A248&lt;=データ!$B$1),A248-データ!$D$9*2,"")</f>
        <v>#REF!</v>
      </c>
      <c r="F248" s="74" t="e">
        <f t="shared" si="3"/>
        <v>#REF!</v>
      </c>
      <c r="G248" s="74" t="e">
        <f>VLOOKUP(F248-1,#REF!,2,TRUE)</f>
        <v>#REF!</v>
      </c>
    </row>
    <row r="249" spans="1:7" x14ac:dyDescent="0.2">
      <c r="A249" s="74">
        <v>249</v>
      </c>
      <c r="B249" s="74" t="e">
        <f>IF(AND(データ!$B$5&lt;A249,A249&lt;=データ!$B$5+データ!$D$9),データ!$B$1-(A249-データ!$B$5-1)*2,"")</f>
        <v>#REF!</v>
      </c>
      <c r="C249" s="74" t="e">
        <f>IF(AND(データ!$B$5-データ!$D$9&lt;A249,A249&lt;=データ!$B$5),データ!$B$1-(データ!$B$5-A249)*2-1,"")</f>
        <v>#REF!</v>
      </c>
      <c r="D249" s="74" t="e">
        <f>IF(A249&lt;=データ!$B$5-データ!$D$9,A249,"")</f>
        <v>#REF!</v>
      </c>
      <c r="E249" s="74" t="e">
        <f>IF(AND(データ!$B$5+データ!$D$9&lt;A249,A249&lt;=データ!$B$1),A249-データ!$D$9*2,"")</f>
        <v>#REF!</v>
      </c>
      <c r="F249" s="74" t="e">
        <f t="shared" si="3"/>
        <v>#REF!</v>
      </c>
      <c r="G249" s="74" t="e">
        <f>VLOOKUP(F249-1,#REF!,2,TRUE)</f>
        <v>#REF!</v>
      </c>
    </row>
    <row r="250" spans="1:7" x14ac:dyDescent="0.2">
      <c r="A250" s="74">
        <v>250</v>
      </c>
      <c r="B250" s="74" t="e">
        <f>IF(AND(データ!$B$5&lt;A250,A250&lt;=データ!$B$5+データ!$D$9),データ!$B$1-(A250-データ!$B$5-1)*2,"")</f>
        <v>#REF!</v>
      </c>
      <c r="C250" s="74" t="e">
        <f>IF(AND(データ!$B$5-データ!$D$9&lt;A250,A250&lt;=データ!$B$5),データ!$B$1-(データ!$B$5-A250)*2-1,"")</f>
        <v>#REF!</v>
      </c>
      <c r="D250" s="74" t="e">
        <f>IF(A250&lt;=データ!$B$5-データ!$D$9,A250,"")</f>
        <v>#REF!</v>
      </c>
      <c r="E250" s="74" t="e">
        <f>IF(AND(データ!$B$5+データ!$D$9&lt;A250,A250&lt;=データ!$B$1),A250-データ!$D$9*2,"")</f>
        <v>#REF!</v>
      </c>
      <c r="F250" s="74" t="e">
        <f t="shared" si="3"/>
        <v>#REF!</v>
      </c>
      <c r="G250" s="74" t="e">
        <f>VLOOKUP(F250-1,#REF!,2,TRUE)</f>
        <v>#REF!</v>
      </c>
    </row>
    <row r="251" spans="1:7" x14ac:dyDescent="0.2">
      <c r="A251" s="74">
        <v>251</v>
      </c>
      <c r="B251" s="74" t="e">
        <f>IF(AND(データ!$B$5&lt;A251,A251&lt;=データ!$B$5+データ!$D$9),データ!$B$1-(A251-データ!$B$5-1)*2,"")</f>
        <v>#REF!</v>
      </c>
      <c r="C251" s="74" t="e">
        <f>IF(AND(データ!$B$5-データ!$D$9&lt;A251,A251&lt;=データ!$B$5),データ!$B$1-(データ!$B$5-A251)*2-1,"")</f>
        <v>#REF!</v>
      </c>
      <c r="D251" s="74" t="e">
        <f>IF(A251&lt;=データ!$B$5-データ!$D$9,A251,"")</f>
        <v>#REF!</v>
      </c>
      <c r="E251" s="74" t="e">
        <f>IF(AND(データ!$B$5+データ!$D$9&lt;A251,A251&lt;=データ!$B$1),A251-データ!$D$9*2,"")</f>
        <v>#REF!</v>
      </c>
      <c r="F251" s="74" t="e">
        <f t="shared" si="3"/>
        <v>#REF!</v>
      </c>
      <c r="G251" s="74" t="e">
        <f>VLOOKUP(F251-1,#REF!,2,TRUE)</f>
        <v>#REF!</v>
      </c>
    </row>
    <row r="252" spans="1:7" x14ac:dyDescent="0.2">
      <c r="A252" s="74">
        <v>252</v>
      </c>
      <c r="B252" s="74" t="e">
        <f>IF(AND(データ!$B$5&lt;A252,A252&lt;=データ!$B$5+データ!$D$9),データ!$B$1-(A252-データ!$B$5-1)*2,"")</f>
        <v>#REF!</v>
      </c>
      <c r="C252" s="74" t="e">
        <f>IF(AND(データ!$B$5-データ!$D$9&lt;A252,A252&lt;=データ!$B$5),データ!$B$1-(データ!$B$5-A252)*2-1,"")</f>
        <v>#REF!</v>
      </c>
      <c r="D252" s="74" t="e">
        <f>IF(A252&lt;=データ!$B$5-データ!$D$9,A252,"")</f>
        <v>#REF!</v>
      </c>
      <c r="E252" s="74" t="e">
        <f>IF(AND(データ!$B$5+データ!$D$9&lt;A252,A252&lt;=データ!$B$1),A252-データ!$D$9*2,"")</f>
        <v>#REF!</v>
      </c>
      <c r="F252" s="74" t="e">
        <f t="shared" si="3"/>
        <v>#REF!</v>
      </c>
      <c r="G252" s="74" t="e">
        <f>VLOOKUP(F252-1,#REF!,2,TRUE)</f>
        <v>#REF!</v>
      </c>
    </row>
    <row r="253" spans="1:7" x14ac:dyDescent="0.2">
      <c r="A253" s="74">
        <v>253</v>
      </c>
      <c r="B253" s="74" t="e">
        <f>IF(AND(データ!$B$5&lt;A253,A253&lt;=データ!$B$5+データ!$D$9),データ!$B$1-(A253-データ!$B$5-1)*2,"")</f>
        <v>#REF!</v>
      </c>
      <c r="C253" s="74" t="e">
        <f>IF(AND(データ!$B$5-データ!$D$9&lt;A253,A253&lt;=データ!$B$5),データ!$B$1-(データ!$B$5-A253)*2-1,"")</f>
        <v>#REF!</v>
      </c>
      <c r="D253" s="74" t="e">
        <f>IF(A253&lt;=データ!$B$5-データ!$D$9,A253,"")</f>
        <v>#REF!</v>
      </c>
      <c r="E253" s="74" t="e">
        <f>IF(AND(データ!$B$5+データ!$D$9&lt;A253,A253&lt;=データ!$B$1),A253-データ!$D$9*2,"")</f>
        <v>#REF!</v>
      </c>
      <c r="F253" s="74" t="e">
        <f t="shared" si="3"/>
        <v>#REF!</v>
      </c>
      <c r="G253" s="74" t="e">
        <f>VLOOKUP(F253-1,#REF!,2,TRUE)</f>
        <v>#REF!</v>
      </c>
    </row>
  </sheetData>
  <phoneticPr fontId="2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533D-36F8-4FF6-B3B8-B3CF042CD6A4}">
  <sheetPr codeName="Sheet2"/>
  <dimension ref="A1:H128"/>
  <sheetViews>
    <sheetView workbookViewId="0">
      <selection activeCell="I1" sqref="I1"/>
    </sheetView>
  </sheetViews>
  <sheetFormatPr defaultColWidth="4.21875" defaultRowHeight="13.2" x14ac:dyDescent="0.2"/>
  <sheetData>
    <row r="1" spans="1:8" x14ac:dyDescent="0.2">
      <c r="A1">
        <v>253</v>
      </c>
      <c r="B1">
        <v>127</v>
      </c>
      <c r="C1">
        <v>63</v>
      </c>
      <c r="D1">
        <v>31</v>
      </c>
      <c r="E1">
        <v>15</v>
      </c>
      <c r="F1">
        <v>7</v>
      </c>
      <c r="G1">
        <v>3</v>
      </c>
      <c r="H1">
        <v>1</v>
      </c>
    </row>
    <row r="2" spans="1:8" x14ac:dyDescent="0.2">
      <c r="B2">
        <v>126</v>
      </c>
      <c r="C2">
        <v>64</v>
      </c>
      <c r="D2">
        <v>32</v>
      </c>
      <c r="E2">
        <v>16</v>
      </c>
      <c r="F2">
        <v>8</v>
      </c>
      <c r="G2">
        <v>4</v>
      </c>
      <c r="H2">
        <v>2</v>
      </c>
    </row>
    <row r="3" spans="1:8" x14ac:dyDescent="0.2">
      <c r="C3">
        <v>63</v>
      </c>
      <c r="D3">
        <v>32</v>
      </c>
      <c r="E3">
        <v>16</v>
      </c>
      <c r="F3">
        <v>8</v>
      </c>
      <c r="G3">
        <v>4</v>
      </c>
      <c r="H3">
        <v>2</v>
      </c>
    </row>
    <row r="4" spans="1:8" x14ac:dyDescent="0.2">
      <c r="C4">
        <v>63</v>
      </c>
      <c r="D4">
        <v>32</v>
      </c>
      <c r="E4">
        <v>16</v>
      </c>
      <c r="F4">
        <v>8</v>
      </c>
      <c r="G4">
        <v>4</v>
      </c>
      <c r="H4">
        <v>2</v>
      </c>
    </row>
    <row r="5" spans="1:8" x14ac:dyDescent="0.2">
      <c r="D5">
        <v>31</v>
      </c>
      <c r="E5">
        <v>16</v>
      </c>
      <c r="F5">
        <v>8</v>
      </c>
      <c r="G5">
        <v>4</v>
      </c>
      <c r="H5">
        <v>2</v>
      </c>
    </row>
    <row r="6" spans="1:8" x14ac:dyDescent="0.2">
      <c r="D6">
        <v>32</v>
      </c>
      <c r="E6">
        <v>16</v>
      </c>
      <c r="F6">
        <v>8</v>
      </c>
      <c r="G6">
        <v>4</v>
      </c>
      <c r="H6">
        <v>2</v>
      </c>
    </row>
    <row r="7" spans="1:8" x14ac:dyDescent="0.2">
      <c r="D7">
        <v>32</v>
      </c>
      <c r="E7">
        <v>16</v>
      </c>
      <c r="F7">
        <v>8</v>
      </c>
      <c r="G7">
        <v>4</v>
      </c>
      <c r="H7">
        <v>2</v>
      </c>
    </row>
    <row r="8" spans="1:8" x14ac:dyDescent="0.2">
      <c r="D8">
        <v>31</v>
      </c>
      <c r="E8">
        <v>16</v>
      </c>
      <c r="F8">
        <v>8</v>
      </c>
      <c r="G8">
        <v>4</v>
      </c>
      <c r="H8">
        <v>2</v>
      </c>
    </row>
    <row r="9" spans="1:8" x14ac:dyDescent="0.2">
      <c r="E9">
        <v>15</v>
      </c>
      <c r="F9">
        <v>8</v>
      </c>
      <c r="G9">
        <v>4</v>
      </c>
      <c r="H9">
        <v>2</v>
      </c>
    </row>
    <row r="10" spans="1:8" x14ac:dyDescent="0.2">
      <c r="E10">
        <v>16</v>
      </c>
      <c r="F10">
        <v>8</v>
      </c>
      <c r="G10">
        <v>4</v>
      </c>
      <c r="H10">
        <v>2</v>
      </c>
    </row>
    <row r="11" spans="1:8" x14ac:dyDescent="0.2">
      <c r="E11">
        <v>16</v>
      </c>
      <c r="F11">
        <v>8</v>
      </c>
      <c r="G11">
        <v>4</v>
      </c>
      <c r="H11">
        <v>2</v>
      </c>
    </row>
    <row r="12" spans="1:8" x14ac:dyDescent="0.2">
      <c r="E12">
        <v>16</v>
      </c>
      <c r="F12">
        <v>8</v>
      </c>
      <c r="G12">
        <v>4</v>
      </c>
      <c r="H12">
        <v>2</v>
      </c>
    </row>
    <row r="13" spans="1:8" x14ac:dyDescent="0.2">
      <c r="E13">
        <v>16</v>
      </c>
      <c r="F13">
        <v>8</v>
      </c>
      <c r="G13">
        <v>4</v>
      </c>
      <c r="H13">
        <v>2</v>
      </c>
    </row>
    <row r="14" spans="1:8" x14ac:dyDescent="0.2">
      <c r="E14">
        <v>16</v>
      </c>
      <c r="F14">
        <v>8</v>
      </c>
      <c r="G14">
        <v>4</v>
      </c>
      <c r="H14">
        <v>2</v>
      </c>
    </row>
    <row r="15" spans="1:8" x14ac:dyDescent="0.2">
      <c r="E15">
        <v>16</v>
      </c>
      <c r="F15">
        <v>8</v>
      </c>
      <c r="G15">
        <v>4</v>
      </c>
      <c r="H15">
        <v>2</v>
      </c>
    </row>
    <row r="16" spans="1:8" x14ac:dyDescent="0.2">
      <c r="E16">
        <v>15</v>
      </c>
      <c r="F16">
        <v>8</v>
      </c>
      <c r="G16">
        <v>4</v>
      </c>
      <c r="H16">
        <v>2</v>
      </c>
    </row>
    <row r="17" spans="6:8" x14ac:dyDescent="0.2">
      <c r="F17">
        <v>7</v>
      </c>
      <c r="G17">
        <v>4</v>
      </c>
      <c r="H17">
        <v>2</v>
      </c>
    </row>
    <row r="18" spans="6:8" x14ac:dyDescent="0.2">
      <c r="F18">
        <v>8</v>
      </c>
      <c r="G18">
        <v>4</v>
      </c>
      <c r="H18">
        <v>2</v>
      </c>
    </row>
    <row r="19" spans="6:8" x14ac:dyDescent="0.2">
      <c r="F19">
        <v>8</v>
      </c>
      <c r="G19">
        <v>4</v>
      </c>
      <c r="H19">
        <v>2</v>
      </c>
    </row>
    <row r="20" spans="6:8" x14ac:dyDescent="0.2">
      <c r="F20">
        <v>8</v>
      </c>
      <c r="G20">
        <v>4</v>
      </c>
      <c r="H20">
        <v>2</v>
      </c>
    </row>
    <row r="21" spans="6:8" x14ac:dyDescent="0.2">
      <c r="F21">
        <v>8</v>
      </c>
      <c r="G21">
        <v>4</v>
      </c>
      <c r="H21">
        <v>2</v>
      </c>
    </row>
    <row r="22" spans="6:8" x14ac:dyDescent="0.2">
      <c r="F22">
        <v>8</v>
      </c>
      <c r="G22">
        <v>4</v>
      </c>
      <c r="H22">
        <v>2</v>
      </c>
    </row>
    <row r="23" spans="6:8" x14ac:dyDescent="0.2">
      <c r="F23">
        <v>8</v>
      </c>
      <c r="G23">
        <v>4</v>
      </c>
      <c r="H23">
        <v>2</v>
      </c>
    </row>
    <row r="24" spans="6:8" x14ac:dyDescent="0.2">
      <c r="F24">
        <v>8</v>
      </c>
      <c r="G24">
        <v>4</v>
      </c>
      <c r="H24">
        <v>2</v>
      </c>
    </row>
    <row r="25" spans="6:8" x14ac:dyDescent="0.2">
      <c r="F25">
        <v>8</v>
      </c>
      <c r="G25">
        <v>4</v>
      </c>
      <c r="H25">
        <v>2</v>
      </c>
    </row>
    <row r="26" spans="6:8" x14ac:dyDescent="0.2">
      <c r="F26">
        <v>8</v>
      </c>
      <c r="G26">
        <v>4</v>
      </c>
      <c r="H26">
        <v>2</v>
      </c>
    </row>
    <row r="27" spans="6:8" x14ac:dyDescent="0.2">
      <c r="F27">
        <v>8</v>
      </c>
      <c r="G27">
        <v>4</v>
      </c>
      <c r="H27">
        <v>2</v>
      </c>
    </row>
    <row r="28" spans="6:8" x14ac:dyDescent="0.2">
      <c r="F28">
        <v>8</v>
      </c>
      <c r="G28">
        <v>4</v>
      </c>
      <c r="H28">
        <v>2</v>
      </c>
    </row>
    <row r="29" spans="6:8" x14ac:dyDescent="0.2">
      <c r="F29">
        <v>8</v>
      </c>
      <c r="G29">
        <v>4</v>
      </c>
      <c r="H29">
        <v>2</v>
      </c>
    </row>
    <row r="30" spans="6:8" x14ac:dyDescent="0.2">
      <c r="F30">
        <v>8</v>
      </c>
      <c r="G30">
        <v>4</v>
      </c>
      <c r="H30">
        <v>2</v>
      </c>
    </row>
    <row r="31" spans="6:8" x14ac:dyDescent="0.2">
      <c r="F31">
        <v>8</v>
      </c>
      <c r="G31">
        <v>4</v>
      </c>
      <c r="H31">
        <v>2</v>
      </c>
    </row>
    <row r="32" spans="6:8" x14ac:dyDescent="0.2">
      <c r="F32">
        <v>7</v>
      </c>
      <c r="G32">
        <v>4</v>
      </c>
      <c r="H32">
        <v>2</v>
      </c>
    </row>
    <row r="33" spans="7:8" x14ac:dyDescent="0.2">
      <c r="G33">
        <v>3</v>
      </c>
      <c r="H33">
        <v>2</v>
      </c>
    </row>
    <row r="34" spans="7:8" x14ac:dyDescent="0.2">
      <c r="G34">
        <v>4</v>
      </c>
      <c r="H34">
        <v>2</v>
      </c>
    </row>
    <row r="35" spans="7:8" x14ac:dyDescent="0.2">
      <c r="G35">
        <v>4</v>
      </c>
      <c r="H35">
        <v>2</v>
      </c>
    </row>
    <row r="36" spans="7:8" x14ac:dyDescent="0.2">
      <c r="G36">
        <v>4</v>
      </c>
      <c r="H36">
        <v>2</v>
      </c>
    </row>
    <row r="37" spans="7:8" x14ac:dyDescent="0.2">
      <c r="G37">
        <v>4</v>
      </c>
      <c r="H37">
        <v>2</v>
      </c>
    </row>
    <row r="38" spans="7:8" x14ac:dyDescent="0.2">
      <c r="G38">
        <v>4</v>
      </c>
      <c r="H38">
        <v>2</v>
      </c>
    </row>
    <row r="39" spans="7:8" x14ac:dyDescent="0.2">
      <c r="G39">
        <v>4</v>
      </c>
      <c r="H39">
        <v>2</v>
      </c>
    </row>
    <row r="40" spans="7:8" x14ac:dyDescent="0.2">
      <c r="G40">
        <v>4</v>
      </c>
      <c r="H40">
        <v>2</v>
      </c>
    </row>
    <row r="41" spans="7:8" x14ac:dyDescent="0.2">
      <c r="G41">
        <v>4</v>
      </c>
      <c r="H41">
        <v>2</v>
      </c>
    </row>
    <row r="42" spans="7:8" x14ac:dyDescent="0.2">
      <c r="G42">
        <v>4</v>
      </c>
      <c r="H42">
        <v>2</v>
      </c>
    </row>
    <row r="43" spans="7:8" x14ac:dyDescent="0.2">
      <c r="G43">
        <v>4</v>
      </c>
      <c r="H43">
        <v>2</v>
      </c>
    </row>
    <row r="44" spans="7:8" x14ac:dyDescent="0.2">
      <c r="G44">
        <v>4</v>
      </c>
      <c r="H44">
        <v>2</v>
      </c>
    </row>
    <row r="45" spans="7:8" x14ac:dyDescent="0.2">
      <c r="G45">
        <v>4</v>
      </c>
      <c r="H45">
        <v>2</v>
      </c>
    </row>
    <row r="46" spans="7:8" x14ac:dyDescent="0.2">
      <c r="G46">
        <v>4</v>
      </c>
      <c r="H46">
        <v>2</v>
      </c>
    </row>
    <row r="47" spans="7:8" x14ac:dyDescent="0.2">
      <c r="G47">
        <v>4</v>
      </c>
      <c r="H47">
        <v>2</v>
      </c>
    </row>
    <row r="48" spans="7:8" x14ac:dyDescent="0.2">
      <c r="G48">
        <v>4</v>
      </c>
      <c r="H48">
        <v>2</v>
      </c>
    </row>
    <row r="49" spans="7:8" x14ac:dyDescent="0.2">
      <c r="G49">
        <v>4</v>
      </c>
      <c r="H49">
        <v>2</v>
      </c>
    </row>
    <row r="50" spans="7:8" x14ac:dyDescent="0.2">
      <c r="G50">
        <v>4</v>
      </c>
      <c r="H50">
        <v>2</v>
      </c>
    </row>
    <row r="51" spans="7:8" x14ac:dyDescent="0.2">
      <c r="G51">
        <v>4</v>
      </c>
      <c r="H51">
        <v>2</v>
      </c>
    </row>
    <row r="52" spans="7:8" x14ac:dyDescent="0.2">
      <c r="G52">
        <v>4</v>
      </c>
      <c r="H52">
        <v>2</v>
      </c>
    </row>
    <row r="53" spans="7:8" x14ac:dyDescent="0.2">
      <c r="G53">
        <v>4</v>
      </c>
      <c r="H53">
        <v>2</v>
      </c>
    </row>
    <row r="54" spans="7:8" x14ac:dyDescent="0.2">
      <c r="G54">
        <v>4</v>
      </c>
      <c r="H54">
        <v>2</v>
      </c>
    </row>
    <row r="55" spans="7:8" x14ac:dyDescent="0.2">
      <c r="G55">
        <v>4</v>
      </c>
      <c r="H55">
        <v>2</v>
      </c>
    </row>
    <row r="56" spans="7:8" x14ac:dyDescent="0.2">
      <c r="G56">
        <v>4</v>
      </c>
      <c r="H56">
        <v>2</v>
      </c>
    </row>
    <row r="57" spans="7:8" x14ac:dyDescent="0.2">
      <c r="G57">
        <v>4</v>
      </c>
      <c r="H57">
        <v>2</v>
      </c>
    </row>
    <row r="58" spans="7:8" x14ac:dyDescent="0.2">
      <c r="G58">
        <v>4</v>
      </c>
      <c r="H58">
        <v>2</v>
      </c>
    </row>
    <row r="59" spans="7:8" x14ac:dyDescent="0.2">
      <c r="G59">
        <v>4</v>
      </c>
      <c r="H59">
        <v>2</v>
      </c>
    </row>
    <row r="60" spans="7:8" x14ac:dyDescent="0.2">
      <c r="G60">
        <v>4</v>
      </c>
      <c r="H60">
        <v>2</v>
      </c>
    </row>
    <row r="61" spans="7:8" x14ac:dyDescent="0.2">
      <c r="G61">
        <v>4</v>
      </c>
      <c r="H61">
        <v>2</v>
      </c>
    </row>
    <row r="62" spans="7:8" x14ac:dyDescent="0.2">
      <c r="G62">
        <v>4</v>
      </c>
      <c r="H62">
        <v>2</v>
      </c>
    </row>
    <row r="63" spans="7:8" x14ac:dyDescent="0.2">
      <c r="G63">
        <v>4</v>
      </c>
      <c r="H63">
        <v>2</v>
      </c>
    </row>
    <row r="64" spans="7:8" x14ac:dyDescent="0.2">
      <c r="G64">
        <v>3</v>
      </c>
      <c r="H64">
        <v>2</v>
      </c>
    </row>
    <row r="65" spans="8:8" x14ac:dyDescent="0.2">
      <c r="H65">
        <v>1</v>
      </c>
    </row>
    <row r="66" spans="8:8" x14ac:dyDescent="0.2">
      <c r="H66">
        <v>2</v>
      </c>
    </row>
    <row r="67" spans="8:8" x14ac:dyDescent="0.2">
      <c r="H67">
        <v>2</v>
      </c>
    </row>
    <row r="68" spans="8:8" x14ac:dyDescent="0.2">
      <c r="H68">
        <v>2</v>
      </c>
    </row>
    <row r="69" spans="8:8" x14ac:dyDescent="0.2">
      <c r="H69">
        <v>2</v>
      </c>
    </row>
    <row r="70" spans="8:8" x14ac:dyDescent="0.2">
      <c r="H70">
        <v>2</v>
      </c>
    </row>
    <row r="71" spans="8:8" x14ac:dyDescent="0.2">
      <c r="H71">
        <v>2</v>
      </c>
    </row>
    <row r="72" spans="8:8" x14ac:dyDescent="0.2">
      <c r="H72">
        <v>2</v>
      </c>
    </row>
    <row r="73" spans="8:8" x14ac:dyDescent="0.2">
      <c r="H73">
        <v>2</v>
      </c>
    </row>
    <row r="74" spans="8:8" x14ac:dyDescent="0.2">
      <c r="H74">
        <v>2</v>
      </c>
    </row>
    <row r="75" spans="8:8" x14ac:dyDescent="0.2">
      <c r="H75">
        <v>2</v>
      </c>
    </row>
    <row r="76" spans="8:8" x14ac:dyDescent="0.2">
      <c r="H76">
        <v>2</v>
      </c>
    </row>
    <row r="77" spans="8:8" x14ac:dyDescent="0.2">
      <c r="H77">
        <v>2</v>
      </c>
    </row>
    <row r="78" spans="8:8" x14ac:dyDescent="0.2">
      <c r="H78">
        <v>2</v>
      </c>
    </row>
    <row r="79" spans="8:8" x14ac:dyDescent="0.2">
      <c r="H79">
        <v>2</v>
      </c>
    </row>
    <row r="80" spans="8:8" x14ac:dyDescent="0.2">
      <c r="H80">
        <v>2</v>
      </c>
    </row>
    <row r="81" spans="8:8" x14ac:dyDescent="0.2">
      <c r="H81">
        <v>2</v>
      </c>
    </row>
    <row r="82" spans="8:8" x14ac:dyDescent="0.2">
      <c r="H82">
        <v>2</v>
      </c>
    </row>
    <row r="83" spans="8:8" x14ac:dyDescent="0.2">
      <c r="H83">
        <v>2</v>
      </c>
    </row>
    <row r="84" spans="8:8" x14ac:dyDescent="0.2">
      <c r="H84">
        <v>2</v>
      </c>
    </row>
    <row r="85" spans="8:8" x14ac:dyDescent="0.2">
      <c r="H85">
        <v>2</v>
      </c>
    </row>
    <row r="86" spans="8:8" x14ac:dyDescent="0.2">
      <c r="H86">
        <v>2</v>
      </c>
    </row>
    <row r="87" spans="8:8" x14ac:dyDescent="0.2">
      <c r="H87">
        <v>2</v>
      </c>
    </row>
    <row r="88" spans="8:8" x14ac:dyDescent="0.2">
      <c r="H88">
        <v>2</v>
      </c>
    </row>
    <row r="89" spans="8:8" x14ac:dyDescent="0.2">
      <c r="H89">
        <v>2</v>
      </c>
    </row>
    <row r="90" spans="8:8" x14ac:dyDescent="0.2">
      <c r="H90">
        <v>2</v>
      </c>
    </row>
    <row r="91" spans="8:8" x14ac:dyDescent="0.2">
      <c r="H91">
        <v>2</v>
      </c>
    </row>
    <row r="92" spans="8:8" x14ac:dyDescent="0.2">
      <c r="H92">
        <v>2</v>
      </c>
    </row>
    <row r="93" spans="8:8" x14ac:dyDescent="0.2">
      <c r="H93">
        <v>2</v>
      </c>
    </row>
    <row r="94" spans="8:8" x14ac:dyDescent="0.2">
      <c r="H94">
        <v>2</v>
      </c>
    </row>
    <row r="95" spans="8:8" x14ac:dyDescent="0.2">
      <c r="H95">
        <v>2</v>
      </c>
    </row>
    <row r="96" spans="8:8" x14ac:dyDescent="0.2">
      <c r="H96">
        <v>2</v>
      </c>
    </row>
    <row r="97" spans="8:8" x14ac:dyDescent="0.2">
      <c r="H97">
        <v>2</v>
      </c>
    </row>
    <row r="98" spans="8:8" x14ac:dyDescent="0.2">
      <c r="H98">
        <v>2</v>
      </c>
    </row>
    <row r="99" spans="8:8" x14ac:dyDescent="0.2">
      <c r="H99">
        <v>2</v>
      </c>
    </row>
    <row r="100" spans="8:8" x14ac:dyDescent="0.2">
      <c r="H100">
        <v>2</v>
      </c>
    </row>
    <row r="101" spans="8:8" x14ac:dyDescent="0.2">
      <c r="H101">
        <v>2</v>
      </c>
    </row>
    <row r="102" spans="8:8" x14ac:dyDescent="0.2">
      <c r="H102">
        <v>2</v>
      </c>
    </row>
    <row r="103" spans="8:8" x14ac:dyDescent="0.2">
      <c r="H103">
        <v>2</v>
      </c>
    </row>
    <row r="104" spans="8:8" x14ac:dyDescent="0.2">
      <c r="H104">
        <v>2</v>
      </c>
    </row>
    <row r="105" spans="8:8" x14ac:dyDescent="0.2">
      <c r="H105">
        <v>2</v>
      </c>
    </row>
    <row r="106" spans="8:8" x14ac:dyDescent="0.2">
      <c r="H106">
        <v>2</v>
      </c>
    </row>
    <row r="107" spans="8:8" x14ac:dyDescent="0.2">
      <c r="H107">
        <v>2</v>
      </c>
    </row>
    <row r="108" spans="8:8" x14ac:dyDescent="0.2">
      <c r="H108">
        <v>2</v>
      </c>
    </row>
    <row r="109" spans="8:8" x14ac:dyDescent="0.2">
      <c r="H109">
        <v>2</v>
      </c>
    </row>
    <row r="110" spans="8:8" x14ac:dyDescent="0.2">
      <c r="H110">
        <v>2</v>
      </c>
    </row>
    <row r="111" spans="8:8" x14ac:dyDescent="0.2">
      <c r="H111">
        <v>2</v>
      </c>
    </row>
    <row r="112" spans="8:8" x14ac:dyDescent="0.2">
      <c r="H112">
        <v>2</v>
      </c>
    </row>
    <row r="113" spans="8:8" x14ac:dyDescent="0.2">
      <c r="H113">
        <v>2</v>
      </c>
    </row>
    <row r="114" spans="8:8" x14ac:dyDescent="0.2">
      <c r="H114">
        <v>2</v>
      </c>
    </row>
    <row r="115" spans="8:8" x14ac:dyDescent="0.2">
      <c r="H115">
        <v>2</v>
      </c>
    </row>
    <row r="116" spans="8:8" x14ac:dyDescent="0.2">
      <c r="H116">
        <v>2</v>
      </c>
    </row>
    <row r="117" spans="8:8" x14ac:dyDescent="0.2">
      <c r="H117">
        <v>2</v>
      </c>
    </row>
    <row r="118" spans="8:8" x14ac:dyDescent="0.2">
      <c r="H118">
        <v>2</v>
      </c>
    </row>
    <row r="119" spans="8:8" x14ac:dyDescent="0.2">
      <c r="H119">
        <v>2</v>
      </c>
    </row>
    <row r="120" spans="8:8" x14ac:dyDescent="0.2">
      <c r="H120">
        <v>2</v>
      </c>
    </row>
    <row r="121" spans="8:8" x14ac:dyDescent="0.2">
      <c r="H121">
        <v>2</v>
      </c>
    </row>
    <row r="122" spans="8:8" x14ac:dyDescent="0.2">
      <c r="H122">
        <v>2</v>
      </c>
    </row>
    <row r="123" spans="8:8" x14ac:dyDescent="0.2">
      <c r="H123">
        <v>2</v>
      </c>
    </row>
    <row r="124" spans="8:8" x14ac:dyDescent="0.2">
      <c r="H124">
        <v>2</v>
      </c>
    </row>
    <row r="125" spans="8:8" x14ac:dyDescent="0.2">
      <c r="H125">
        <v>2</v>
      </c>
    </row>
    <row r="126" spans="8:8" x14ac:dyDescent="0.2">
      <c r="H126">
        <v>2</v>
      </c>
    </row>
    <row r="127" spans="8:8" x14ac:dyDescent="0.2">
      <c r="H127">
        <v>2</v>
      </c>
    </row>
    <row r="128" spans="8:8" x14ac:dyDescent="0.2">
      <c r="H128">
        <v>1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972E-7D37-4DC2-AEE8-85E70A96F25A}">
  <sheetPr codeName="Sheet6"/>
  <dimension ref="A1:I256"/>
  <sheetViews>
    <sheetView workbookViewId="0">
      <selection sqref="A1:IV65536"/>
    </sheetView>
  </sheetViews>
  <sheetFormatPr defaultColWidth="4.6640625" defaultRowHeight="13.2" x14ac:dyDescent="0.2"/>
  <cols>
    <col min="1" max="16384" width="4.6640625" style="1"/>
  </cols>
  <sheetData>
    <row r="1" spans="1:9" x14ac:dyDescent="0.2">
      <c r="A1" s="1">
        <v>1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</row>
    <row r="2" spans="1:9" x14ac:dyDescent="0.2">
      <c r="A2" s="1">
        <v>2</v>
      </c>
      <c r="B2" s="1">
        <v>4</v>
      </c>
      <c r="C2" s="1">
        <v>8</v>
      </c>
      <c r="D2" s="1">
        <v>16</v>
      </c>
      <c r="E2" s="1">
        <v>32</v>
      </c>
      <c r="F2" s="1">
        <v>64</v>
      </c>
      <c r="G2" s="1">
        <v>128</v>
      </c>
      <c r="H2" s="1">
        <v>256</v>
      </c>
      <c r="I2" s="1">
        <v>129</v>
      </c>
    </row>
    <row r="3" spans="1:9" x14ac:dyDescent="0.2">
      <c r="B3" s="1">
        <v>3</v>
      </c>
      <c r="C3" s="1">
        <v>5</v>
      </c>
      <c r="D3" s="1">
        <v>9</v>
      </c>
      <c r="E3" s="1">
        <v>17</v>
      </c>
      <c r="F3" s="1">
        <v>33</v>
      </c>
      <c r="G3" s="1">
        <v>65</v>
      </c>
      <c r="H3" s="1">
        <v>129</v>
      </c>
      <c r="I3" s="1">
        <v>128</v>
      </c>
    </row>
    <row r="4" spans="1:9" x14ac:dyDescent="0.2">
      <c r="B4" s="1">
        <v>2</v>
      </c>
      <c r="C4" s="1">
        <v>4</v>
      </c>
      <c r="D4" s="1">
        <v>8</v>
      </c>
      <c r="E4" s="1">
        <v>16</v>
      </c>
      <c r="F4" s="1">
        <v>32</v>
      </c>
      <c r="G4" s="1">
        <v>64</v>
      </c>
      <c r="H4" s="1">
        <v>128</v>
      </c>
      <c r="I4" s="1">
        <v>65</v>
      </c>
    </row>
    <row r="5" spans="1:9" x14ac:dyDescent="0.2">
      <c r="C5" s="1">
        <v>3</v>
      </c>
      <c r="D5" s="1">
        <v>5</v>
      </c>
      <c r="E5" s="1">
        <v>9</v>
      </c>
      <c r="F5" s="1">
        <v>17</v>
      </c>
      <c r="G5" s="1">
        <v>33</v>
      </c>
      <c r="H5" s="1">
        <v>65</v>
      </c>
      <c r="I5" s="1">
        <v>192</v>
      </c>
    </row>
    <row r="6" spans="1:9" x14ac:dyDescent="0.2">
      <c r="C6" s="1">
        <v>6</v>
      </c>
      <c r="D6" s="1">
        <v>12</v>
      </c>
      <c r="E6" s="1">
        <v>24</v>
      </c>
      <c r="F6" s="1">
        <v>48</v>
      </c>
      <c r="G6" s="1">
        <v>96</v>
      </c>
      <c r="H6" s="1">
        <v>192</v>
      </c>
      <c r="I6" s="1">
        <v>193</v>
      </c>
    </row>
    <row r="7" spans="1:9" x14ac:dyDescent="0.2">
      <c r="C7" s="1">
        <v>7</v>
      </c>
      <c r="D7" s="1">
        <v>13</v>
      </c>
      <c r="E7" s="1">
        <v>25</v>
      </c>
      <c r="F7" s="1">
        <v>49</v>
      </c>
      <c r="G7" s="1">
        <v>97</v>
      </c>
      <c r="H7" s="1">
        <v>193</v>
      </c>
      <c r="I7" s="1">
        <v>64</v>
      </c>
    </row>
    <row r="8" spans="1:9" x14ac:dyDescent="0.2">
      <c r="C8" s="1">
        <v>2</v>
      </c>
      <c r="D8" s="1">
        <v>4</v>
      </c>
      <c r="E8" s="1">
        <v>8</v>
      </c>
      <c r="F8" s="1">
        <v>16</v>
      </c>
      <c r="G8" s="1">
        <v>32</v>
      </c>
      <c r="H8" s="1">
        <v>64</v>
      </c>
      <c r="I8" s="1">
        <v>33</v>
      </c>
    </row>
    <row r="9" spans="1:9" x14ac:dyDescent="0.2">
      <c r="D9" s="1">
        <v>3</v>
      </c>
      <c r="E9" s="1">
        <v>5</v>
      </c>
      <c r="F9" s="1">
        <v>9</v>
      </c>
      <c r="G9" s="1">
        <v>17</v>
      </c>
      <c r="H9" s="1">
        <v>33</v>
      </c>
      <c r="I9" s="1">
        <v>224</v>
      </c>
    </row>
    <row r="10" spans="1:9" x14ac:dyDescent="0.2">
      <c r="D10" s="1">
        <v>14</v>
      </c>
      <c r="E10" s="1">
        <v>28</v>
      </c>
      <c r="F10" s="1">
        <v>56</v>
      </c>
      <c r="G10" s="1">
        <v>112</v>
      </c>
      <c r="H10" s="1">
        <v>224</v>
      </c>
      <c r="I10" s="1">
        <v>161</v>
      </c>
    </row>
    <row r="11" spans="1:9" x14ac:dyDescent="0.2">
      <c r="D11" s="1">
        <v>11</v>
      </c>
      <c r="E11" s="1">
        <v>21</v>
      </c>
      <c r="F11" s="1">
        <v>41</v>
      </c>
      <c r="G11" s="1">
        <v>81</v>
      </c>
      <c r="H11" s="1">
        <v>161</v>
      </c>
      <c r="I11" s="1">
        <v>96</v>
      </c>
    </row>
    <row r="12" spans="1:9" x14ac:dyDescent="0.2">
      <c r="D12" s="1">
        <v>6</v>
      </c>
      <c r="E12" s="1">
        <v>12</v>
      </c>
      <c r="F12" s="1">
        <v>24</v>
      </c>
      <c r="G12" s="1">
        <v>48</v>
      </c>
      <c r="H12" s="1">
        <v>96</v>
      </c>
      <c r="I12" s="1">
        <v>97</v>
      </c>
    </row>
    <row r="13" spans="1:9" x14ac:dyDescent="0.2">
      <c r="D13" s="1">
        <v>7</v>
      </c>
      <c r="E13" s="1">
        <v>13</v>
      </c>
      <c r="F13" s="1">
        <v>25</v>
      </c>
      <c r="G13" s="1">
        <v>49</v>
      </c>
      <c r="H13" s="1">
        <v>97</v>
      </c>
      <c r="I13" s="1">
        <v>160</v>
      </c>
    </row>
    <row r="14" spans="1:9" x14ac:dyDescent="0.2">
      <c r="D14" s="1">
        <v>10</v>
      </c>
      <c r="E14" s="1">
        <v>20</v>
      </c>
      <c r="F14" s="1">
        <v>40</v>
      </c>
      <c r="G14" s="1">
        <v>80</v>
      </c>
      <c r="H14" s="1">
        <v>160</v>
      </c>
      <c r="I14" s="1">
        <v>225</v>
      </c>
    </row>
    <row r="15" spans="1:9" x14ac:dyDescent="0.2">
      <c r="D15" s="1">
        <v>15</v>
      </c>
      <c r="E15" s="1">
        <v>29</v>
      </c>
      <c r="F15" s="1">
        <v>57</v>
      </c>
      <c r="G15" s="1">
        <v>113</v>
      </c>
      <c r="H15" s="1">
        <v>225</v>
      </c>
      <c r="I15" s="1">
        <v>32</v>
      </c>
    </row>
    <row r="16" spans="1:9" x14ac:dyDescent="0.2">
      <c r="D16" s="1">
        <v>2</v>
      </c>
      <c r="E16" s="1">
        <v>4</v>
      </c>
      <c r="F16" s="1">
        <v>8</v>
      </c>
      <c r="G16" s="1">
        <v>16</v>
      </c>
      <c r="H16" s="1">
        <v>32</v>
      </c>
      <c r="I16" s="1">
        <v>17</v>
      </c>
    </row>
    <row r="17" spans="5:9" x14ac:dyDescent="0.2">
      <c r="E17" s="1">
        <v>3</v>
      </c>
      <c r="F17" s="1">
        <v>5</v>
      </c>
      <c r="G17" s="1">
        <v>9</v>
      </c>
      <c r="H17" s="1">
        <v>17</v>
      </c>
      <c r="I17" s="1">
        <v>240</v>
      </c>
    </row>
    <row r="18" spans="5:9" x14ac:dyDescent="0.2">
      <c r="E18" s="1">
        <v>30</v>
      </c>
      <c r="F18" s="1">
        <v>60</v>
      </c>
      <c r="G18" s="1">
        <v>120</v>
      </c>
      <c r="H18" s="1">
        <v>240</v>
      </c>
      <c r="I18" s="1">
        <v>145</v>
      </c>
    </row>
    <row r="19" spans="5:9" x14ac:dyDescent="0.2">
      <c r="E19" s="1">
        <v>19</v>
      </c>
      <c r="F19" s="1">
        <v>37</v>
      </c>
      <c r="G19" s="1">
        <v>73</v>
      </c>
      <c r="H19" s="1">
        <v>145</v>
      </c>
      <c r="I19" s="1">
        <v>112</v>
      </c>
    </row>
    <row r="20" spans="5:9" x14ac:dyDescent="0.2">
      <c r="E20" s="1">
        <v>14</v>
      </c>
      <c r="F20" s="1">
        <v>28</v>
      </c>
      <c r="G20" s="1">
        <v>56</v>
      </c>
      <c r="H20" s="1">
        <v>112</v>
      </c>
      <c r="I20" s="1">
        <v>81</v>
      </c>
    </row>
    <row r="21" spans="5:9" x14ac:dyDescent="0.2">
      <c r="E21" s="1">
        <v>11</v>
      </c>
      <c r="F21" s="1">
        <v>21</v>
      </c>
      <c r="G21" s="1">
        <v>41</v>
      </c>
      <c r="H21" s="1">
        <v>81</v>
      </c>
      <c r="I21" s="1">
        <v>176</v>
      </c>
    </row>
    <row r="22" spans="5:9" x14ac:dyDescent="0.2">
      <c r="E22" s="1">
        <v>22</v>
      </c>
      <c r="F22" s="1">
        <v>44</v>
      </c>
      <c r="G22" s="1">
        <v>88</v>
      </c>
      <c r="H22" s="1">
        <v>176</v>
      </c>
      <c r="I22" s="1">
        <v>209</v>
      </c>
    </row>
    <row r="23" spans="5:9" x14ac:dyDescent="0.2">
      <c r="E23" s="1">
        <v>27</v>
      </c>
      <c r="F23" s="1">
        <v>53</v>
      </c>
      <c r="G23" s="1">
        <v>105</v>
      </c>
      <c r="H23" s="1">
        <v>209</v>
      </c>
      <c r="I23" s="1">
        <v>48</v>
      </c>
    </row>
    <row r="24" spans="5:9" x14ac:dyDescent="0.2">
      <c r="E24" s="1">
        <v>6</v>
      </c>
      <c r="F24" s="1">
        <v>12</v>
      </c>
      <c r="G24" s="1">
        <v>24</v>
      </c>
      <c r="H24" s="1">
        <v>48</v>
      </c>
      <c r="I24" s="1">
        <v>49</v>
      </c>
    </row>
    <row r="25" spans="5:9" x14ac:dyDescent="0.2">
      <c r="E25" s="1">
        <v>7</v>
      </c>
      <c r="F25" s="1">
        <v>13</v>
      </c>
      <c r="G25" s="1">
        <v>25</v>
      </c>
      <c r="H25" s="1">
        <v>49</v>
      </c>
      <c r="I25" s="1">
        <v>208</v>
      </c>
    </row>
    <row r="26" spans="5:9" x14ac:dyDescent="0.2">
      <c r="E26" s="1">
        <v>26</v>
      </c>
      <c r="F26" s="1">
        <v>52</v>
      </c>
      <c r="G26" s="1">
        <v>104</v>
      </c>
      <c r="H26" s="1">
        <v>208</v>
      </c>
      <c r="I26" s="1">
        <v>177</v>
      </c>
    </row>
    <row r="27" spans="5:9" x14ac:dyDescent="0.2">
      <c r="E27" s="1">
        <v>23</v>
      </c>
      <c r="F27" s="1">
        <v>45</v>
      </c>
      <c r="G27" s="1">
        <v>89</v>
      </c>
      <c r="H27" s="1">
        <v>177</v>
      </c>
      <c r="I27" s="1">
        <v>80</v>
      </c>
    </row>
    <row r="28" spans="5:9" x14ac:dyDescent="0.2">
      <c r="E28" s="1">
        <v>10</v>
      </c>
      <c r="F28" s="1">
        <v>20</v>
      </c>
      <c r="G28" s="1">
        <v>40</v>
      </c>
      <c r="H28" s="1">
        <v>80</v>
      </c>
      <c r="I28" s="1">
        <v>113</v>
      </c>
    </row>
    <row r="29" spans="5:9" x14ac:dyDescent="0.2">
      <c r="E29" s="1">
        <v>15</v>
      </c>
      <c r="F29" s="1">
        <v>29</v>
      </c>
      <c r="G29" s="1">
        <v>57</v>
      </c>
      <c r="H29" s="1">
        <v>113</v>
      </c>
      <c r="I29" s="1">
        <v>144</v>
      </c>
    </row>
    <row r="30" spans="5:9" x14ac:dyDescent="0.2">
      <c r="E30" s="1">
        <v>18</v>
      </c>
      <c r="F30" s="1">
        <v>36</v>
      </c>
      <c r="G30" s="1">
        <v>72</v>
      </c>
      <c r="H30" s="1">
        <v>144</v>
      </c>
      <c r="I30" s="1">
        <v>241</v>
      </c>
    </row>
    <row r="31" spans="5:9" x14ac:dyDescent="0.2">
      <c r="E31" s="1">
        <v>31</v>
      </c>
      <c r="F31" s="1">
        <v>61</v>
      </c>
      <c r="G31" s="1">
        <v>121</v>
      </c>
      <c r="H31" s="1">
        <v>241</v>
      </c>
      <c r="I31" s="1">
        <v>16</v>
      </c>
    </row>
    <row r="32" spans="5:9" x14ac:dyDescent="0.2">
      <c r="E32" s="1">
        <v>2</v>
      </c>
      <c r="F32" s="1">
        <v>4</v>
      </c>
      <c r="G32" s="1">
        <v>8</v>
      </c>
      <c r="H32" s="1">
        <v>16</v>
      </c>
      <c r="I32" s="1">
        <v>9</v>
      </c>
    </row>
    <row r="33" spans="6:9" x14ac:dyDescent="0.2">
      <c r="F33" s="1">
        <v>3</v>
      </c>
      <c r="G33" s="1">
        <v>5</v>
      </c>
      <c r="H33" s="1">
        <v>9</v>
      </c>
      <c r="I33" s="1">
        <v>248</v>
      </c>
    </row>
    <row r="34" spans="6:9" x14ac:dyDescent="0.2">
      <c r="F34" s="1">
        <v>62</v>
      </c>
      <c r="G34" s="1">
        <v>124</v>
      </c>
      <c r="H34" s="1">
        <v>248</v>
      </c>
      <c r="I34" s="1">
        <v>137</v>
      </c>
    </row>
    <row r="35" spans="6:9" x14ac:dyDescent="0.2">
      <c r="F35" s="1">
        <v>35</v>
      </c>
      <c r="G35" s="1">
        <v>69</v>
      </c>
      <c r="H35" s="1">
        <v>137</v>
      </c>
      <c r="I35" s="1">
        <v>120</v>
      </c>
    </row>
    <row r="36" spans="6:9" x14ac:dyDescent="0.2">
      <c r="F36" s="1">
        <v>30</v>
      </c>
      <c r="G36" s="1">
        <v>60</v>
      </c>
      <c r="H36" s="1">
        <v>120</v>
      </c>
      <c r="I36" s="1">
        <v>73</v>
      </c>
    </row>
    <row r="37" spans="6:9" x14ac:dyDescent="0.2">
      <c r="F37" s="1">
        <v>19</v>
      </c>
      <c r="G37" s="1">
        <v>37</v>
      </c>
      <c r="H37" s="1">
        <v>73</v>
      </c>
      <c r="I37" s="1">
        <v>184</v>
      </c>
    </row>
    <row r="38" spans="6:9" x14ac:dyDescent="0.2">
      <c r="F38" s="1">
        <v>46</v>
      </c>
      <c r="G38" s="1">
        <v>92</v>
      </c>
      <c r="H38" s="1">
        <v>184</v>
      </c>
      <c r="I38" s="1">
        <v>201</v>
      </c>
    </row>
    <row r="39" spans="6:9" x14ac:dyDescent="0.2">
      <c r="F39" s="1">
        <v>51</v>
      </c>
      <c r="G39" s="1">
        <v>101</v>
      </c>
      <c r="H39" s="1">
        <v>201</v>
      </c>
      <c r="I39" s="1">
        <v>56</v>
      </c>
    </row>
    <row r="40" spans="6:9" x14ac:dyDescent="0.2">
      <c r="F40" s="1">
        <v>14</v>
      </c>
      <c r="G40" s="1">
        <v>28</v>
      </c>
      <c r="H40" s="1">
        <v>56</v>
      </c>
      <c r="I40" s="1">
        <v>41</v>
      </c>
    </row>
    <row r="41" spans="6:9" x14ac:dyDescent="0.2">
      <c r="F41" s="1">
        <v>11</v>
      </c>
      <c r="G41" s="1">
        <v>21</v>
      </c>
      <c r="H41" s="1">
        <v>41</v>
      </c>
      <c r="I41" s="1">
        <v>216</v>
      </c>
    </row>
    <row r="42" spans="6:9" x14ac:dyDescent="0.2">
      <c r="F42" s="1">
        <v>54</v>
      </c>
      <c r="G42" s="1">
        <v>108</v>
      </c>
      <c r="H42" s="1">
        <v>216</v>
      </c>
      <c r="I42" s="1">
        <v>169</v>
      </c>
    </row>
    <row r="43" spans="6:9" x14ac:dyDescent="0.2">
      <c r="F43" s="1">
        <v>43</v>
      </c>
      <c r="G43" s="1">
        <v>85</v>
      </c>
      <c r="H43" s="1">
        <v>169</v>
      </c>
      <c r="I43" s="1">
        <v>88</v>
      </c>
    </row>
    <row r="44" spans="6:9" x14ac:dyDescent="0.2">
      <c r="F44" s="1">
        <v>22</v>
      </c>
      <c r="G44" s="1">
        <v>44</v>
      </c>
      <c r="H44" s="1">
        <v>88</v>
      </c>
      <c r="I44" s="1">
        <v>105</v>
      </c>
    </row>
    <row r="45" spans="6:9" x14ac:dyDescent="0.2">
      <c r="F45" s="1">
        <v>27</v>
      </c>
      <c r="G45" s="1">
        <v>53</v>
      </c>
      <c r="H45" s="1">
        <v>105</v>
      </c>
      <c r="I45" s="1">
        <v>152</v>
      </c>
    </row>
    <row r="46" spans="6:9" x14ac:dyDescent="0.2">
      <c r="F46" s="1">
        <v>38</v>
      </c>
      <c r="G46" s="1">
        <v>76</v>
      </c>
      <c r="H46" s="1">
        <v>152</v>
      </c>
      <c r="I46" s="1">
        <v>233</v>
      </c>
    </row>
    <row r="47" spans="6:9" x14ac:dyDescent="0.2">
      <c r="F47" s="1">
        <v>59</v>
      </c>
      <c r="G47" s="1">
        <v>117</v>
      </c>
      <c r="H47" s="1">
        <v>233</v>
      </c>
      <c r="I47" s="1">
        <v>24</v>
      </c>
    </row>
    <row r="48" spans="6:9" x14ac:dyDescent="0.2">
      <c r="F48" s="1">
        <v>6</v>
      </c>
      <c r="G48" s="1">
        <v>12</v>
      </c>
      <c r="H48" s="1">
        <v>24</v>
      </c>
      <c r="I48" s="1">
        <v>25</v>
      </c>
    </row>
    <row r="49" spans="6:9" x14ac:dyDescent="0.2">
      <c r="F49" s="1">
        <v>7</v>
      </c>
      <c r="G49" s="1">
        <v>13</v>
      </c>
      <c r="H49" s="1">
        <v>25</v>
      </c>
      <c r="I49" s="1">
        <v>232</v>
      </c>
    </row>
    <row r="50" spans="6:9" x14ac:dyDescent="0.2">
      <c r="F50" s="1">
        <v>58</v>
      </c>
      <c r="G50" s="1">
        <v>116</v>
      </c>
      <c r="H50" s="1">
        <v>232</v>
      </c>
      <c r="I50" s="1">
        <v>153</v>
      </c>
    </row>
    <row r="51" spans="6:9" x14ac:dyDescent="0.2">
      <c r="F51" s="1">
        <v>39</v>
      </c>
      <c r="G51" s="1">
        <v>77</v>
      </c>
      <c r="H51" s="1">
        <v>153</v>
      </c>
      <c r="I51" s="1">
        <v>104</v>
      </c>
    </row>
    <row r="52" spans="6:9" x14ac:dyDescent="0.2">
      <c r="F52" s="1">
        <v>26</v>
      </c>
      <c r="G52" s="1">
        <v>52</v>
      </c>
      <c r="H52" s="1">
        <v>104</v>
      </c>
      <c r="I52" s="1">
        <v>89</v>
      </c>
    </row>
    <row r="53" spans="6:9" x14ac:dyDescent="0.2">
      <c r="F53" s="1">
        <v>23</v>
      </c>
      <c r="G53" s="1">
        <v>45</v>
      </c>
      <c r="H53" s="1">
        <v>89</v>
      </c>
      <c r="I53" s="1">
        <v>168</v>
      </c>
    </row>
    <row r="54" spans="6:9" x14ac:dyDescent="0.2">
      <c r="F54" s="1">
        <v>42</v>
      </c>
      <c r="G54" s="1">
        <v>84</v>
      </c>
      <c r="H54" s="1">
        <v>168</v>
      </c>
      <c r="I54" s="1">
        <v>217</v>
      </c>
    </row>
    <row r="55" spans="6:9" x14ac:dyDescent="0.2">
      <c r="F55" s="1">
        <v>55</v>
      </c>
      <c r="G55" s="1">
        <v>109</v>
      </c>
      <c r="H55" s="1">
        <v>217</v>
      </c>
      <c r="I55" s="1">
        <v>40</v>
      </c>
    </row>
    <row r="56" spans="6:9" x14ac:dyDescent="0.2">
      <c r="F56" s="1">
        <v>10</v>
      </c>
      <c r="G56" s="1">
        <v>20</v>
      </c>
      <c r="H56" s="1">
        <v>40</v>
      </c>
      <c r="I56" s="1">
        <v>57</v>
      </c>
    </row>
    <row r="57" spans="6:9" x14ac:dyDescent="0.2">
      <c r="F57" s="1">
        <v>15</v>
      </c>
      <c r="G57" s="1">
        <v>29</v>
      </c>
      <c r="H57" s="1">
        <v>57</v>
      </c>
      <c r="I57" s="1">
        <v>200</v>
      </c>
    </row>
    <row r="58" spans="6:9" x14ac:dyDescent="0.2">
      <c r="F58" s="1">
        <v>50</v>
      </c>
      <c r="G58" s="1">
        <v>100</v>
      </c>
      <c r="H58" s="1">
        <v>200</v>
      </c>
      <c r="I58" s="1">
        <v>185</v>
      </c>
    </row>
    <row r="59" spans="6:9" x14ac:dyDescent="0.2">
      <c r="F59" s="1">
        <v>47</v>
      </c>
      <c r="G59" s="1">
        <v>93</v>
      </c>
      <c r="H59" s="1">
        <v>185</v>
      </c>
      <c r="I59" s="1">
        <v>72</v>
      </c>
    </row>
    <row r="60" spans="6:9" x14ac:dyDescent="0.2">
      <c r="F60" s="1">
        <v>18</v>
      </c>
      <c r="G60" s="1">
        <v>36</v>
      </c>
      <c r="H60" s="1">
        <v>72</v>
      </c>
      <c r="I60" s="1">
        <v>121</v>
      </c>
    </row>
    <row r="61" spans="6:9" x14ac:dyDescent="0.2">
      <c r="F61" s="1">
        <v>31</v>
      </c>
      <c r="G61" s="1">
        <v>61</v>
      </c>
      <c r="H61" s="1">
        <v>121</v>
      </c>
      <c r="I61" s="1">
        <v>136</v>
      </c>
    </row>
    <row r="62" spans="6:9" x14ac:dyDescent="0.2">
      <c r="F62" s="1">
        <v>34</v>
      </c>
      <c r="G62" s="1">
        <v>68</v>
      </c>
      <c r="H62" s="1">
        <v>136</v>
      </c>
      <c r="I62" s="1">
        <v>249</v>
      </c>
    </row>
    <row r="63" spans="6:9" x14ac:dyDescent="0.2">
      <c r="F63" s="1">
        <v>63</v>
      </c>
      <c r="G63" s="1">
        <v>125</v>
      </c>
      <c r="H63" s="1">
        <v>249</v>
      </c>
      <c r="I63" s="1">
        <v>8</v>
      </c>
    </row>
    <row r="64" spans="6:9" x14ac:dyDescent="0.2">
      <c r="F64" s="1">
        <v>2</v>
      </c>
      <c r="G64" s="1">
        <v>4</v>
      </c>
      <c r="H64" s="1">
        <v>8</v>
      </c>
      <c r="I64" s="1">
        <v>5</v>
      </c>
    </row>
    <row r="65" spans="7:9" x14ac:dyDescent="0.2">
      <c r="G65" s="1">
        <v>3</v>
      </c>
      <c r="H65" s="1">
        <v>5</v>
      </c>
      <c r="I65" s="1">
        <v>252</v>
      </c>
    </row>
    <row r="66" spans="7:9" x14ac:dyDescent="0.2">
      <c r="G66" s="1">
        <v>126</v>
      </c>
      <c r="H66" s="1">
        <v>252</v>
      </c>
      <c r="I66" s="1">
        <v>133</v>
      </c>
    </row>
    <row r="67" spans="7:9" x14ac:dyDescent="0.2">
      <c r="G67" s="1">
        <v>67</v>
      </c>
      <c r="H67" s="1">
        <v>133</v>
      </c>
      <c r="I67" s="1">
        <v>124</v>
      </c>
    </row>
    <row r="68" spans="7:9" x14ac:dyDescent="0.2">
      <c r="G68" s="1">
        <v>62</v>
      </c>
      <c r="H68" s="1">
        <v>124</v>
      </c>
      <c r="I68" s="1">
        <v>69</v>
      </c>
    </row>
    <row r="69" spans="7:9" x14ac:dyDescent="0.2">
      <c r="G69" s="1">
        <v>35</v>
      </c>
      <c r="H69" s="1">
        <v>69</v>
      </c>
      <c r="I69" s="1">
        <v>188</v>
      </c>
    </row>
    <row r="70" spans="7:9" x14ac:dyDescent="0.2">
      <c r="G70" s="1">
        <v>94</v>
      </c>
      <c r="H70" s="1">
        <v>188</v>
      </c>
      <c r="I70" s="1">
        <v>197</v>
      </c>
    </row>
    <row r="71" spans="7:9" x14ac:dyDescent="0.2">
      <c r="G71" s="1">
        <v>99</v>
      </c>
      <c r="H71" s="1">
        <v>197</v>
      </c>
      <c r="I71" s="1">
        <v>60</v>
      </c>
    </row>
    <row r="72" spans="7:9" x14ac:dyDescent="0.2">
      <c r="G72" s="1">
        <v>30</v>
      </c>
      <c r="H72" s="1">
        <v>60</v>
      </c>
      <c r="I72" s="1">
        <v>37</v>
      </c>
    </row>
    <row r="73" spans="7:9" x14ac:dyDescent="0.2">
      <c r="G73" s="1">
        <v>19</v>
      </c>
      <c r="H73" s="1">
        <v>37</v>
      </c>
      <c r="I73" s="1">
        <v>220</v>
      </c>
    </row>
    <row r="74" spans="7:9" x14ac:dyDescent="0.2">
      <c r="G74" s="1">
        <v>110</v>
      </c>
      <c r="H74" s="1">
        <v>220</v>
      </c>
      <c r="I74" s="1">
        <v>165</v>
      </c>
    </row>
    <row r="75" spans="7:9" x14ac:dyDescent="0.2">
      <c r="G75" s="1">
        <v>83</v>
      </c>
      <c r="H75" s="1">
        <v>165</v>
      </c>
      <c r="I75" s="1">
        <v>92</v>
      </c>
    </row>
    <row r="76" spans="7:9" x14ac:dyDescent="0.2">
      <c r="G76" s="1">
        <v>46</v>
      </c>
      <c r="H76" s="1">
        <v>92</v>
      </c>
      <c r="I76" s="1">
        <v>101</v>
      </c>
    </row>
    <row r="77" spans="7:9" x14ac:dyDescent="0.2">
      <c r="G77" s="1">
        <v>51</v>
      </c>
      <c r="H77" s="1">
        <v>101</v>
      </c>
      <c r="I77" s="1">
        <v>156</v>
      </c>
    </row>
    <row r="78" spans="7:9" x14ac:dyDescent="0.2">
      <c r="G78" s="1">
        <v>78</v>
      </c>
      <c r="H78" s="1">
        <v>156</v>
      </c>
      <c r="I78" s="1">
        <v>229</v>
      </c>
    </row>
    <row r="79" spans="7:9" x14ac:dyDescent="0.2">
      <c r="G79" s="1">
        <v>115</v>
      </c>
      <c r="H79" s="1">
        <v>229</v>
      </c>
      <c r="I79" s="1">
        <v>28</v>
      </c>
    </row>
    <row r="80" spans="7:9" x14ac:dyDescent="0.2">
      <c r="G80" s="1">
        <v>14</v>
      </c>
      <c r="H80" s="1">
        <v>28</v>
      </c>
      <c r="I80" s="1">
        <v>21</v>
      </c>
    </row>
    <row r="81" spans="7:9" x14ac:dyDescent="0.2">
      <c r="G81" s="1">
        <v>11</v>
      </c>
      <c r="H81" s="1">
        <v>21</v>
      </c>
      <c r="I81" s="1">
        <v>236</v>
      </c>
    </row>
    <row r="82" spans="7:9" x14ac:dyDescent="0.2">
      <c r="G82" s="1">
        <v>118</v>
      </c>
      <c r="H82" s="1">
        <v>236</v>
      </c>
      <c r="I82" s="1">
        <v>149</v>
      </c>
    </row>
    <row r="83" spans="7:9" x14ac:dyDescent="0.2">
      <c r="G83" s="1">
        <v>75</v>
      </c>
      <c r="H83" s="1">
        <v>149</v>
      </c>
      <c r="I83" s="1">
        <v>108</v>
      </c>
    </row>
    <row r="84" spans="7:9" x14ac:dyDescent="0.2">
      <c r="G84" s="1">
        <v>54</v>
      </c>
      <c r="H84" s="1">
        <v>108</v>
      </c>
      <c r="I84" s="1">
        <v>85</v>
      </c>
    </row>
    <row r="85" spans="7:9" x14ac:dyDescent="0.2">
      <c r="G85" s="1">
        <v>43</v>
      </c>
      <c r="H85" s="1">
        <v>85</v>
      </c>
      <c r="I85" s="1">
        <v>172</v>
      </c>
    </row>
    <row r="86" spans="7:9" x14ac:dyDescent="0.2">
      <c r="G86" s="1">
        <v>86</v>
      </c>
      <c r="H86" s="1">
        <v>172</v>
      </c>
      <c r="I86" s="1">
        <v>213</v>
      </c>
    </row>
    <row r="87" spans="7:9" x14ac:dyDescent="0.2">
      <c r="G87" s="1">
        <v>107</v>
      </c>
      <c r="H87" s="1">
        <v>213</v>
      </c>
      <c r="I87" s="1">
        <v>44</v>
      </c>
    </row>
    <row r="88" spans="7:9" x14ac:dyDescent="0.2">
      <c r="G88" s="1">
        <v>22</v>
      </c>
      <c r="H88" s="1">
        <v>44</v>
      </c>
      <c r="I88" s="1">
        <v>53</v>
      </c>
    </row>
    <row r="89" spans="7:9" x14ac:dyDescent="0.2">
      <c r="G89" s="1">
        <v>27</v>
      </c>
      <c r="H89" s="1">
        <v>53</v>
      </c>
      <c r="I89" s="1">
        <v>204</v>
      </c>
    </row>
    <row r="90" spans="7:9" x14ac:dyDescent="0.2">
      <c r="G90" s="1">
        <v>102</v>
      </c>
      <c r="H90" s="1">
        <v>204</v>
      </c>
      <c r="I90" s="1">
        <v>181</v>
      </c>
    </row>
    <row r="91" spans="7:9" x14ac:dyDescent="0.2">
      <c r="G91" s="1">
        <v>91</v>
      </c>
      <c r="H91" s="1">
        <v>181</v>
      </c>
      <c r="I91" s="1">
        <v>76</v>
      </c>
    </row>
    <row r="92" spans="7:9" x14ac:dyDescent="0.2">
      <c r="G92" s="1">
        <v>38</v>
      </c>
      <c r="H92" s="1">
        <v>76</v>
      </c>
      <c r="I92" s="1">
        <v>117</v>
      </c>
    </row>
    <row r="93" spans="7:9" x14ac:dyDescent="0.2">
      <c r="G93" s="1">
        <v>59</v>
      </c>
      <c r="H93" s="1">
        <v>117</v>
      </c>
      <c r="I93" s="1">
        <v>140</v>
      </c>
    </row>
    <row r="94" spans="7:9" x14ac:dyDescent="0.2">
      <c r="G94" s="1">
        <v>70</v>
      </c>
      <c r="H94" s="1">
        <v>140</v>
      </c>
      <c r="I94" s="1">
        <v>245</v>
      </c>
    </row>
    <row r="95" spans="7:9" x14ac:dyDescent="0.2">
      <c r="G95" s="1">
        <v>123</v>
      </c>
      <c r="H95" s="1">
        <v>245</v>
      </c>
      <c r="I95" s="1">
        <v>12</v>
      </c>
    </row>
    <row r="96" spans="7:9" x14ac:dyDescent="0.2">
      <c r="G96" s="1">
        <v>6</v>
      </c>
      <c r="H96" s="1">
        <v>12</v>
      </c>
      <c r="I96" s="1">
        <v>13</v>
      </c>
    </row>
    <row r="97" spans="7:9" x14ac:dyDescent="0.2">
      <c r="G97" s="1">
        <v>7</v>
      </c>
      <c r="H97" s="1">
        <v>13</v>
      </c>
      <c r="I97" s="1">
        <v>244</v>
      </c>
    </row>
    <row r="98" spans="7:9" x14ac:dyDescent="0.2">
      <c r="G98" s="1">
        <v>122</v>
      </c>
      <c r="H98" s="1">
        <v>244</v>
      </c>
      <c r="I98" s="1">
        <v>141</v>
      </c>
    </row>
    <row r="99" spans="7:9" x14ac:dyDescent="0.2">
      <c r="G99" s="1">
        <v>71</v>
      </c>
      <c r="H99" s="1">
        <v>141</v>
      </c>
      <c r="I99" s="1">
        <v>116</v>
      </c>
    </row>
    <row r="100" spans="7:9" x14ac:dyDescent="0.2">
      <c r="G100" s="1">
        <v>58</v>
      </c>
      <c r="H100" s="1">
        <v>116</v>
      </c>
      <c r="I100" s="1">
        <v>77</v>
      </c>
    </row>
    <row r="101" spans="7:9" x14ac:dyDescent="0.2">
      <c r="G101" s="1">
        <v>39</v>
      </c>
      <c r="H101" s="1">
        <v>77</v>
      </c>
      <c r="I101" s="1">
        <v>180</v>
      </c>
    </row>
    <row r="102" spans="7:9" x14ac:dyDescent="0.2">
      <c r="G102" s="1">
        <v>90</v>
      </c>
      <c r="H102" s="1">
        <v>180</v>
      </c>
      <c r="I102" s="1">
        <v>205</v>
      </c>
    </row>
    <row r="103" spans="7:9" x14ac:dyDescent="0.2">
      <c r="G103" s="1">
        <v>103</v>
      </c>
      <c r="H103" s="1">
        <v>205</v>
      </c>
      <c r="I103" s="1">
        <v>52</v>
      </c>
    </row>
    <row r="104" spans="7:9" x14ac:dyDescent="0.2">
      <c r="G104" s="1">
        <v>26</v>
      </c>
      <c r="H104" s="1">
        <v>52</v>
      </c>
      <c r="I104" s="1">
        <v>45</v>
      </c>
    </row>
    <row r="105" spans="7:9" x14ac:dyDescent="0.2">
      <c r="G105" s="1">
        <v>23</v>
      </c>
      <c r="H105" s="1">
        <v>45</v>
      </c>
      <c r="I105" s="1">
        <v>212</v>
      </c>
    </row>
    <row r="106" spans="7:9" x14ac:dyDescent="0.2">
      <c r="G106" s="1">
        <v>106</v>
      </c>
      <c r="H106" s="1">
        <v>212</v>
      </c>
      <c r="I106" s="1">
        <v>173</v>
      </c>
    </row>
    <row r="107" spans="7:9" x14ac:dyDescent="0.2">
      <c r="G107" s="1">
        <v>87</v>
      </c>
      <c r="H107" s="1">
        <v>173</v>
      </c>
      <c r="I107" s="1">
        <v>84</v>
      </c>
    </row>
    <row r="108" spans="7:9" x14ac:dyDescent="0.2">
      <c r="G108" s="1">
        <v>42</v>
      </c>
      <c r="H108" s="1">
        <v>84</v>
      </c>
      <c r="I108" s="1">
        <v>109</v>
      </c>
    </row>
    <row r="109" spans="7:9" x14ac:dyDescent="0.2">
      <c r="G109" s="1">
        <v>55</v>
      </c>
      <c r="H109" s="1">
        <v>109</v>
      </c>
      <c r="I109" s="1">
        <v>148</v>
      </c>
    </row>
    <row r="110" spans="7:9" x14ac:dyDescent="0.2">
      <c r="G110" s="1">
        <v>74</v>
      </c>
      <c r="H110" s="1">
        <v>148</v>
      </c>
      <c r="I110" s="1">
        <v>237</v>
      </c>
    </row>
    <row r="111" spans="7:9" x14ac:dyDescent="0.2">
      <c r="G111" s="1">
        <v>119</v>
      </c>
      <c r="H111" s="1">
        <v>237</v>
      </c>
      <c r="I111" s="1">
        <v>20</v>
      </c>
    </row>
    <row r="112" spans="7:9" x14ac:dyDescent="0.2">
      <c r="G112" s="1">
        <v>10</v>
      </c>
      <c r="H112" s="1">
        <v>20</v>
      </c>
      <c r="I112" s="1">
        <v>29</v>
      </c>
    </row>
    <row r="113" spans="7:9" x14ac:dyDescent="0.2">
      <c r="G113" s="1">
        <v>15</v>
      </c>
      <c r="H113" s="1">
        <v>29</v>
      </c>
      <c r="I113" s="1">
        <v>228</v>
      </c>
    </row>
    <row r="114" spans="7:9" x14ac:dyDescent="0.2">
      <c r="G114" s="1">
        <v>114</v>
      </c>
      <c r="H114" s="1">
        <v>228</v>
      </c>
      <c r="I114" s="1">
        <v>157</v>
      </c>
    </row>
    <row r="115" spans="7:9" x14ac:dyDescent="0.2">
      <c r="G115" s="1">
        <v>79</v>
      </c>
      <c r="H115" s="1">
        <v>157</v>
      </c>
      <c r="I115" s="1">
        <v>100</v>
      </c>
    </row>
    <row r="116" spans="7:9" x14ac:dyDescent="0.2">
      <c r="G116" s="1">
        <v>50</v>
      </c>
      <c r="H116" s="1">
        <v>100</v>
      </c>
      <c r="I116" s="1">
        <v>93</v>
      </c>
    </row>
    <row r="117" spans="7:9" x14ac:dyDescent="0.2">
      <c r="G117" s="1">
        <v>47</v>
      </c>
      <c r="H117" s="1">
        <v>93</v>
      </c>
      <c r="I117" s="1">
        <v>164</v>
      </c>
    </row>
    <row r="118" spans="7:9" x14ac:dyDescent="0.2">
      <c r="G118" s="1">
        <v>82</v>
      </c>
      <c r="H118" s="1">
        <v>164</v>
      </c>
      <c r="I118" s="1">
        <v>221</v>
      </c>
    </row>
    <row r="119" spans="7:9" x14ac:dyDescent="0.2">
      <c r="G119" s="1">
        <v>111</v>
      </c>
      <c r="H119" s="1">
        <v>221</v>
      </c>
      <c r="I119" s="1">
        <v>36</v>
      </c>
    </row>
    <row r="120" spans="7:9" x14ac:dyDescent="0.2">
      <c r="G120" s="1">
        <v>18</v>
      </c>
      <c r="H120" s="1">
        <v>36</v>
      </c>
      <c r="I120" s="1">
        <v>61</v>
      </c>
    </row>
    <row r="121" spans="7:9" x14ac:dyDescent="0.2">
      <c r="G121" s="1">
        <v>31</v>
      </c>
      <c r="H121" s="1">
        <v>61</v>
      </c>
      <c r="I121" s="1">
        <v>196</v>
      </c>
    </row>
    <row r="122" spans="7:9" x14ac:dyDescent="0.2">
      <c r="G122" s="1">
        <v>98</v>
      </c>
      <c r="H122" s="1">
        <v>196</v>
      </c>
      <c r="I122" s="1">
        <v>189</v>
      </c>
    </row>
    <row r="123" spans="7:9" x14ac:dyDescent="0.2">
      <c r="G123" s="1">
        <v>95</v>
      </c>
      <c r="H123" s="1">
        <v>189</v>
      </c>
      <c r="I123" s="1">
        <v>68</v>
      </c>
    </row>
    <row r="124" spans="7:9" x14ac:dyDescent="0.2">
      <c r="G124" s="1">
        <v>34</v>
      </c>
      <c r="H124" s="1">
        <v>68</v>
      </c>
      <c r="I124" s="1">
        <v>125</v>
      </c>
    </row>
    <row r="125" spans="7:9" x14ac:dyDescent="0.2">
      <c r="G125" s="1">
        <v>63</v>
      </c>
      <c r="H125" s="1">
        <v>125</v>
      </c>
      <c r="I125" s="1">
        <v>132</v>
      </c>
    </row>
    <row r="126" spans="7:9" x14ac:dyDescent="0.2">
      <c r="G126" s="1">
        <v>66</v>
      </c>
      <c r="H126" s="1">
        <v>132</v>
      </c>
      <c r="I126" s="1">
        <v>253</v>
      </c>
    </row>
    <row r="127" spans="7:9" x14ac:dyDescent="0.2">
      <c r="G127" s="1">
        <v>127</v>
      </c>
      <c r="H127" s="1">
        <v>253</v>
      </c>
      <c r="I127" s="1">
        <v>4</v>
      </c>
    </row>
    <row r="128" spans="7:9" x14ac:dyDescent="0.2">
      <c r="G128" s="1">
        <v>2</v>
      </c>
      <c r="H128" s="1">
        <v>4</v>
      </c>
      <c r="I128" s="1">
        <v>3</v>
      </c>
    </row>
    <row r="129" spans="8:9" x14ac:dyDescent="0.2">
      <c r="H129" s="1">
        <v>3</v>
      </c>
      <c r="I129" s="1">
        <v>131</v>
      </c>
    </row>
    <row r="130" spans="8:9" x14ac:dyDescent="0.2">
      <c r="H130" s="1">
        <v>254</v>
      </c>
      <c r="I130" s="1">
        <v>126</v>
      </c>
    </row>
    <row r="131" spans="8:9" x14ac:dyDescent="0.2">
      <c r="H131" s="1">
        <v>131</v>
      </c>
      <c r="I131" s="1">
        <v>67</v>
      </c>
    </row>
    <row r="132" spans="8:9" x14ac:dyDescent="0.2">
      <c r="H132" s="1">
        <v>126</v>
      </c>
      <c r="I132" s="1">
        <v>190</v>
      </c>
    </row>
    <row r="133" spans="8:9" x14ac:dyDescent="0.2">
      <c r="H133" s="1">
        <v>67</v>
      </c>
      <c r="I133" s="1">
        <v>195</v>
      </c>
    </row>
    <row r="134" spans="8:9" x14ac:dyDescent="0.2">
      <c r="H134" s="1">
        <v>190</v>
      </c>
      <c r="I134" s="1">
        <v>62</v>
      </c>
    </row>
    <row r="135" spans="8:9" x14ac:dyDescent="0.2">
      <c r="H135" s="1">
        <v>195</v>
      </c>
      <c r="I135" s="1">
        <v>35</v>
      </c>
    </row>
    <row r="136" spans="8:9" x14ac:dyDescent="0.2">
      <c r="H136" s="1">
        <v>62</v>
      </c>
      <c r="I136" s="1">
        <v>222</v>
      </c>
    </row>
    <row r="137" spans="8:9" x14ac:dyDescent="0.2">
      <c r="H137" s="1">
        <v>35</v>
      </c>
      <c r="I137" s="1">
        <v>163</v>
      </c>
    </row>
    <row r="138" spans="8:9" x14ac:dyDescent="0.2">
      <c r="H138" s="1">
        <v>222</v>
      </c>
      <c r="I138" s="1">
        <v>94</v>
      </c>
    </row>
    <row r="139" spans="8:9" x14ac:dyDescent="0.2">
      <c r="H139" s="1">
        <v>163</v>
      </c>
      <c r="I139" s="1">
        <v>99</v>
      </c>
    </row>
    <row r="140" spans="8:9" x14ac:dyDescent="0.2">
      <c r="H140" s="1">
        <v>94</v>
      </c>
      <c r="I140" s="1">
        <v>158</v>
      </c>
    </row>
    <row r="141" spans="8:9" x14ac:dyDescent="0.2">
      <c r="H141" s="1">
        <v>99</v>
      </c>
      <c r="I141" s="1">
        <v>227</v>
      </c>
    </row>
    <row r="142" spans="8:9" x14ac:dyDescent="0.2">
      <c r="H142" s="1">
        <v>158</v>
      </c>
      <c r="I142" s="1">
        <v>30</v>
      </c>
    </row>
    <row r="143" spans="8:9" x14ac:dyDescent="0.2">
      <c r="H143" s="1">
        <v>227</v>
      </c>
      <c r="I143" s="1">
        <v>19</v>
      </c>
    </row>
    <row r="144" spans="8:9" x14ac:dyDescent="0.2">
      <c r="H144" s="1">
        <v>30</v>
      </c>
      <c r="I144" s="1">
        <v>238</v>
      </c>
    </row>
    <row r="145" spans="8:9" x14ac:dyDescent="0.2">
      <c r="H145" s="1">
        <v>19</v>
      </c>
      <c r="I145" s="1">
        <v>147</v>
      </c>
    </row>
    <row r="146" spans="8:9" x14ac:dyDescent="0.2">
      <c r="H146" s="1">
        <v>238</v>
      </c>
      <c r="I146" s="1">
        <v>110</v>
      </c>
    </row>
    <row r="147" spans="8:9" x14ac:dyDescent="0.2">
      <c r="H147" s="1">
        <v>147</v>
      </c>
      <c r="I147" s="1">
        <v>83</v>
      </c>
    </row>
    <row r="148" spans="8:9" x14ac:dyDescent="0.2">
      <c r="H148" s="1">
        <v>110</v>
      </c>
      <c r="I148" s="1">
        <v>174</v>
      </c>
    </row>
    <row r="149" spans="8:9" x14ac:dyDescent="0.2">
      <c r="H149" s="1">
        <v>83</v>
      </c>
      <c r="I149" s="1">
        <v>211</v>
      </c>
    </row>
    <row r="150" spans="8:9" x14ac:dyDescent="0.2">
      <c r="H150" s="1">
        <v>174</v>
      </c>
      <c r="I150" s="1">
        <v>46</v>
      </c>
    </row>
    <row r="151" spans="8:9" x14ac:dyDescent="0.2">
      <c r="H151" s="1">
        <v>211</v>
      </c>
      <c r="I151" s="1">
        <v>51</v>
      </c>
    </row>
    <row r="152" spans="8:9" x14ac:dyDescent="0.2">
      <c r="H152" s="1">
        <v>46</v>
      </c>
      <c r="I152" s="1">
        <v>206</v>
      </c>
    </row>
    <row r="153" spans="8:9" x14ac:dyDescent="0.2">
      <c r="H153" s="1">
        <v>51</v>
      </c>
      <c r="I153" s="1">
        <v>179</v>
      </c>
    </row>
    <row r="154" spans="8:9" x14ac:dyDescent="0.2">
      <c r="H154" s="1">
        <v>206</v>
      </c>
      <c r="I154" s="1">
        <v>78</v>
      </c>
    </row>
    <row r="155" spans="8:9" x14ac:dyDescent="0.2">
      <c r="H155" s="1">
        <v>179</v>
      </c>
      <c r="I155" s="1">
        <v>115</v>
      </c>
    </row>
    <row r="156" spans="8:9" x14ac:dyDescent="0.2">
      <c r="H156" s="1">
        <v>78</v>
      </c>
      <c r="I156" s="1">
        <v>142</v>
      </c>
    </row>
    <row r="157" spans="8:9" x14ac:dyDescent="0.2">
      <c r="H157" s="1">
        <v>115</v>
      </c>
      <c r="I157" s="1">
        <v>243</v>
      </c>
    </row>
    <row r="158" spans="8:9" x14ac:dyDescent="0.2">
      <c r="H158" s="1">
        <v>142</v>
      </c>
      <c r="I158" s="1">
        <v>14</v>
      </c>
    </row>
    <row r="159" spans="8:9" x14ac:dyDescent="0.2">
      <c r="H159" s="1">
        <v>243</v>
      </c>
      <c r="I159" s="1">
        <v>11</v>
      </c>
    </row>
    <row r="160" spans="8:9" x14ac:dyDescent="0.2">
      <c r="H160" s="1">
        <v>14</v>
      </c>
      <c r="I160" s="1">
        <v>246</v>
      </c>
    </row>
    <row r="161" spans="8:9" x14ac:dyDescent="0.2">
      <c r="H161" s="1">
        <v>11</v>
      </c>
      <c r="I161" s="1">
        <v>139</v>
      </c>
    </row>
    <row r="162" spans="8:9" x14ac:dyDescent="0.2">
      <c r="H162" s="1">
        <v>246</v>
      </c>
      <c r="I162" s="1">
        <v>118</v>
      </c>
    </row>
    <row r="163" spans="8:9" x14ac:dyDescent="0.2">
      <c r="H163" s="1">
        <v>139</v>
      </c>
      <c r="I163" s="1">
        <v>75</v>
      </c>
    </row>
    <row r="164" spans="8:9" x14ac:dyDescent="0.2">
      <c r="H164" s="1">
        <v>118</v>
      </c>
      <c r="I164" s="1">
        <v>182</v>
      </c>
    </row>
    <row r="165" spans="8:9" x14ac:dyDescent="0.2">
      <c r="H165" s="1">
        <v>75</v>
      </c>
      <c r="I165" s="1">
        <v>203</v>
      </c>
    </row>
    <row r="166" spans="8:9" x14ac:dyDescent="0.2">
      <c r="H166" s="1">
        <v>182</v>
      </c>
      <c r="I166" s="1">
        <v>54</v>
      </c>
    </row>
    <row r="167" spans="8:9" x14ac:dyDescent="0.2">
      <c r="H167" s="1">
        <v>203</v>
      </c>
      <c r="I167" s="1">
        <v>43</v>
      </c>
    </row>
    <row r="168" spans="8:9" x14ac:dyDescent="0.2">
      <c r="H168" s="1">
        <v>54</v>
      </c>
      <c r="I168" s="1">
        <v>214</v>
      </c>
    </row>
    <row r="169" spans="8:9" x14ac:dyDescent="0.2">
      <c r="H169" s="1">
        <v>43</v>
      </c>
      <c r="I169" s="1">
        <v>171</v>
      </c>
    </row>
    <row r="170" spans="8:9" x14ac:dyDescent="0.2">
      <c r="H170" s="1">
        <v>214</v>
      </c>
      <c r="I170" s="1">
        <v>86</v>
      </c>
    </row>
    <row r="171" spans="8:9" x14ac:dyDescent="0.2">
      <c r="H171" s="1">
        <v>171</v>
      </c>
      <c r="I171" s="1">
        <v>107</v>
      </c>
    </row>
    <row r="172" spans="8:9" x14ac:dyDescent="0.2">
      <c r="H172" s="1">
        <v>86</v>
      </c>
      <c r="I172" s="1">
        <v>150</v>
      </c>
    </row>
    <row r="173" spans="8:9" x14ac:dyDescent="0.2">
      <c r="H173" s="1">
        <v>107</v>
      </c>
      <c r="I173" s="1">
        <v>235</v>
      </c>
    </row>
    <row r="174" spans="8:9" x14ac:dyDescent="0.2">
      <c r="H174" s="1">
        <v>150</v>
      </c>
      <c r="I174" s="1">
        <v>22</v>
      </c>
    </row>
    <row r="175" spans="8:9" x14ac:dyDescent="0.2">
      <c r="H175" s="1">
        <v>235</v>
      </c>
      <c r="I175" s="1">
        <v>27</v>
      </c>
    </row>
    <row r="176" spans="8:9" x14ac:dyDescent="0.2">
      <c r="H176" s="1">
        <v>22</v>
      </c>
      <c r="I176" s="1">
        <v>230</v>
      </c>
    </row>
    <row r="177" spans="8:9" x14ac:dyDescent="0.2">
      <c r="H177" s="1">
        <v>27</v>
      </c>
      <c r="I177" s="1">
        <v>155</v>
      </c>
    </row>
    <row r="178" spans="8:9" x14ac:dyDescent="0.2">
      <c r="H178" s="1">
        <v>230</v>
      </c>
      <c r="I178" s="1">
        <v>102</v>
      </c>
    </row>
    <row r="179" spans="8:9" x14ac:dyDescent="0.2">
      <c r="H179" s="1">
        <v>155</v>
      </c>
      <c r="I179" s="1">
        <v>91</v>
      </c>
    </row>
    <row r="180" spans="8:9" x14ac:dyDescent="0.2">
      <c r="H180" s="1">
        <v>102</v>
      </c>
      <c r="I180" s="1">
        <v>166</v>
      </c>
    </row>
    <row r="181" spans="8:9" x14ac:dyDescent="0.2">
      <c r="H181" s="1">
        <v>91</v>
      </c>
      <c r="I181" s="1">
        <v>219</v>
      </c>
    </row>
    <row r="182" spans="8:9" x14ac:dyDescent="0.2">
      <c r="H182" s="1">
        <v>166</v>
      </c>
      <c r="I182" s="1">
        <v>38</v>
      </c>
    </row>
    <row r="183" spans="8:9" x14ac:dyDescent="0.2">
      <c r="H183" s="1">
        <v>219</v>
      </c>
      <c r="I183" s="1">
        <v>59</v>
      </c>
    </row>
    <row r="184" spans="8:9" x14ac:dyDescent="0.2">
      <c r="H184" s="1">
        <v>38</v>
      </c>
      <c r="I184" s="1">
        <v>198</v>
      </c>
    </row>
    <row r="185" spans="8:9" x14ac:dyDescent="0.2">
      <c r="H185" s="1">
        <v>59</v>
      </c>
      <c r="I185" s="1">
        <v>187</v>
      </c>
    </row>
    <row r="186" spans="8:9" x14ac:dyDescent="0.2">
      <c r="H186" s="1">
        <v>198</v>
      </c>
      <c r="I186" s="1">
        <v>70</v>
      </c>
    </row>
    <row r="187" spans="8:9" x14ac:dyDescent="0.2">
      <c r="H187" s="1">
        <v>187</v>
      </c>
      <c r="I187" s="1">
        <v>123</v>
      </c>
    </row>
    <row r="188" spans="8:9" x14ac:dyDescent="0.2">
      <c r="H188" s="1">
        <v>70</v>
      </c>
      <c r="I188" s="1">
        <v>134</v>
      </c>
    </row>
    <row r="189" spans="8:9" x14ac:dyDescent="0.2">
      <c r="H189" s="1">
        <v>123</v>
      </c>
      <c r="I189" s="1">
        <v>251</v>
      </c>
    </row>
    <row r="190" spans="8:9" x14ac:dyDescent="0.2">
      <c r="H190" s="1">
        <v>134</v>
      </c>
      <c r="I190" s="1">
        <v>6</v>
      </c>
    </row>
    <row r="191" spans="8:9" x14ac:dyDescent="0.2">
      <c r="H191" s="1">
        <v>251</v>
      </c>
      <c r="I191" s="1">
        <v>7</v>
      </c>
    </row>
    <row r="192" spans="8:9" x14ac:dyDescent="0.2">
      <c r="H192" s="1">
        <v>6</v>
      </c>
      <c r="I192" s="1">
        <v>250</v>
      </c>
    </row>
    <row r="193" spans="8:9" x14ac:dyDescent="0.2">
      <c r="H193" s="1">
        <v>7</v>
      </c>
      <c r="I193" s="1">
        <v>135</v>
      </c>
    </row>
    <row r="194" spans="8:9" x14ac:dyDescent="0.2">
      <c r="H194" s="1">
        <v>250</v>
      </c>
      <c r="I194" s="1">
        <v>122</v>
      </c>
    </row>
    <row r="195" spans="8:9" x14ac:dyDescent="0.2">
      <c r="H195" s="1">
        <v>135</v>
      </c>
      <c r="I195" s="1">
        <v>71</v>
      </c>
    </row>
    <row r="196" spans="8:9" x14ac:dyDescent="0.2">
      <c r="H196" s="1">
        <v>122</v>
      </c>
      <c r="I196" s="1">
        <v>186</v>
      </c>
    </row>
    <row r="197" spans="8:9" x14ac:dyDescent="0.2">
      <c r="H197" s="1">
        <v>71</v>
      </c>
      <c r="I197" s="1">
        <v>199</v>
      </c>
    </row>
    <row r="198" spans="8:9" x14ac:dyDescent="0.2">
      <c r="H198" s="1">
        <v>186</v>
      </c>
      <c r="I198" s="1">
        <v>58</v>
      </c>
    </row>
    <row r="199" spans="8:9" x14ac:dyDescent="0.2">
      <c r="H199" s="1">
        <v>199</v>
      </c>
      <c r="I199" s="1">
        <v>39</v>
      </c>
    </row>
    <row r="200" spans="8:9" x14ac:dyDescent="0.2">
      <c r="H200" s="1">
        <v>58</v>
      </c>
      <c r="I200" s="1">
        <v>218</v>
      </c>
    </row>
    <row r="201" spans="8:9" x14ac:dyDescent="0.2">
      <c r="H201" s="1">
        <v>39</v>
      </c>
      <c r="I201" s="1">
        <v>167</v>
      </c>
    </row>
    <row r="202" spans="8:9" x14ac:dyDescent="0.2">
      <c r="H202" s="1">
        <v>218</v>
      </c>
      <c r="I202" s="1">
        <v>90</v>
      </c>
    </row>
    <row r="203" spans="8:9" x14ac:dyDescent="0.2">
      <c r="H203" s="1">
        <v>167</v>
      </c>
      <c r="I203" s="1">
        <v>103</v>
      </c>
    </row>
    <row r="204" spans="8:9" x14ac:dyDescent="0.2">
      <c r="H204" s="1">
        <v>90</v>
      </c>
      <c r="I204" s="1">
        <v>154</v>
      </c>
    </row>
    <row r="205" spans="8:9" x14ac:dyDescent="0.2">
      <c r="H205" s="1">
        <v>103</v>
      </c>
      <c r="I205" s="1">
        <v>231</v>
      </c>
    </row>
    <row r="206" spans="8:9" x14ac:dyDescent="0.2">
      <c r="H206" s="1">
        <v>154</v>
      </c>
      <c r="I206" s="1">
        <v>26</v>
      </c>
    </row>
    <row r="207" spans="8:9" x14ac:dyDescent="0.2">
      <c r="H207" s="1">
        <v>231</v>
      </c>
      <c r="I207" s="1">
        <v>23</v>
      </c>
    </row>
    <row r="208" spans="8:9" x14ac:dyDescent="0.2">
      <c r="H208" s="1">
        <v>26</v>
      </c>
      <c r="I208" s="1">
        <v>234</v>
      </c>
    </row>
    <row r="209" spans="8:9" x14ac:dyDescent="0.2">
      <c r="H209" s="1">
        <v>23</v>
      </c>
      <c r="I209" s="1">
        <v>151</v>
      </c>
    </row>
    <row r="210" spans="8:9" x14ac:dyDescent="0.2">
      <c r="H210" s="1">
        <v>234</v>
      </c>
      <c r="I210" s="1">
        <v>106</v>
      </c>
    </row>
    <row r="211" spans="8:9" x14ac:dyDescent="0.2">
      <c r="H211" s="1">
        <v>151</v>
      </c>
      <c r="I211" s="1">
        <v>87</v>
      </c>
    </row>
    <row r="212" spans="8:9" x14ac:dyDescent="0.2">
      <c r="H212" s="1">
        <v>106</v>
      </c>
      <c r="I212" s="1">
        <v>170</v>
      </c>
    </row>
    <row r="213" spans="8:9" x14ac:dyDescent="0.2">
      <c r="H213" s="1">
        <v>87</v>
      </c>
      <c r="I213" s="1">
        <v>215</v>
      </c>
    </row>
    <row r="214" spans="8:9" x14ac:dyDescent="0.2">
      <c r="H214" s="1">
        <v>170</v>
      </c>
      <c r="I214" s="1">
        <v>42</v>
      </c>
    </row>
    <row r="215" spans="8:9" x14ac:dyDescent="0.2">
      <c r="H215" s="1">
        <v>215</v>
      </c>
      <c r="I215" s="1">
        <v>55</v>
      </c>
    </row>
    <row r="216" spans="8:9" x14ac:dyDescent="0.2">
      <c r="H216" s="1">
        <v>42</v>
      </c>
      <c r="I216" s="1">
        <v>202</v>
      </c>
    </row>
    <row r="217" spans="8:9" x14ac:dyDescent="0.2">
      <c r="H217" s="1">
        <v>55</v>
      </c>
      <c r="I217" s="1">
        <v>183</v>
      </c>
    </row>
    <row r="218" spans="8:9" x14ac:dyDescent="0.2">
      <c r="H218" s="1">
        <v>202</v>
      </c>
      <c r="I218" s="1">
        <v>74</v>
      </c>
    </row>
    <row r="219" spans="8:9" x14ac:dyDescent="0.2">
      <c r="H219" s="1">
        <v>183</v>
      </c>
      <c r="I219" s="1">
        <v>119</v>
      </c>
    </row>
    <row r="220" spans="8:9" x14ac:dyDescent="0.2">
      <c r="H220" s="1">
        <v>74</v>
      </c>
      <c r="I220" s="1">
        <v>138</v>
      </c>
    </row>
    <row r="221" spans="8:9" x14ac:dyDescent="0.2">
      <c r="H221" s="1">
        <v>119</v>
      </c>
      <c r="I221" s="1">
        <v>247</v>
      </c>
    </row>
    <row r="222" spans="8:9" x14ac:dyDescent="0.2">
      <c r="H222" s="1">
        <v>138</v>
      </c>
      <c r="I222" s="1">
        <v>10</v>
      </c>
    </row>
    <row r="223" spans="8:9" x14ac:dyDescent="0.2">
      <c r="H223" s="1">
        <v>247</v>
      </c>
      <c r="I223" s="1">
        <v>15</v>
      </c>
    </row>
    <row r="224" spans="8:9" x14ac:dyDescent="0.2">
      <c r="H224" s="1">
        <v>10</v>
      </c>
      <c r="I224" s="1">
        <v>242</v>
      </c>
    </row>
    <row r="225" spans="8:9" x14ac:dyDescent="0.2">
      <c r="H225" s="1">
        <v>15</v>
      </c>
      <c r="I225" s="1">
        <v>143</v>
      </c>
    </row>
    <row r="226" spans="8:9" x14ac:dyDescent="0.2">
      <c r="H226" s="1">
        <v>242</v>
      </c>
      <c r="I226" s="1">
        <v>114</v>
      </c>
    </row>
    <row r="227" spans="8:9" x14ac:dyDescent="0.2">
      <c r="H227" s="1">
        <v>143</v>
      </c>
      <c r="I227" s="1">
        <v>79</v>
      </c>
    </row>
    <row r="228" spans="8:9" x14ac:dyDescent="0.2">
      <c r="H228" s="1">
        <v>114</v>
      </c>
      <c r="I228" s="1">
        <v>178</v>
      </c>
    </row>
    <row r="229" spans="8:9" x14ac:dyDescent="0.2">
      <c r="H229" s="1">
        <v>79</v>
      </c>
      <c r="I229" s="1">
        <v>207</v>
      </c>
    </row>
    <row r="230" spans="8:9" x14ac:dyDescent="0.2">
      <c r="H230" s="1">
        <v>178</v>
      </c>
      <c r="I230" s="1">
        <v>50</v>
      </c>
    </row>
    <row r="231" spans="8:9" x14ac:dyDescent="0.2">
      <c r="H231" s="1">
        <v>207</v>
      </c>
      <c r="I231" s="1">
        <v>47</v>
      </c>
    </row>
    <row r="232" spans="8:9" x14ac:dyDescent="0.2">
      <c r="H232" s="1">
        <v>50</v>
      </c>
      <c r="I232" s="1">
        <v>210</v>
      </c>
    </row>
    <row r="233" spans="8:9" x14ac:dyDescent="0.2">
      <c r="H233" s="1">
        <v>47</v>
      </c>
      <c r="I233" s="1">
        <v>175</v>
      </c>
    </row>
    <row r="234" spans="8:9" x14ac:dyDescent="0.2">
      <c r="H234" s="1">
        <v>210</v>
      </c>
      <c r="I234" s="1">
        <v>82</v>
      </c>
    </row>
    <row r="235" spans="8:9" x14ac:dyDescent="0.2">
      <c r="H235" s="1">
        <v>175</v>
      </c>
      <c r="I235" s="1">
        <v>111</v>
      </c>
    </row>
    <row r="236" spans="8:9" x14ac:dyDescent="0.2">
      <c r="H236" s="1">
        <v>82</v>
      </c>
      <c r="I236" s="1">
        <v>146</v>
      </c>
    </row>
    <row r="237" spans="8:9" x14ac:dyDescent="0.2">
      <c r="H237" s="1">
        <v>111</v>
      </c>
      <c r="I237" s="1">
        <v>239</v>
      </c>
    </row>
    <row r="238" spans="8:9" x14ac:dyDescent="0.2">
      <c r="H238" s="1">
        <v>146</v>
      </c>
      <c r="I238" s="1">
        <v>18</v>
      </c>
    </row>
    <row r="239" spans="8:9" x14ac:dyDescent="0.2">
      <c r="H239" s="1">
        <v>239</v>
      </c>
      <c r="I239" s="1">
        <v>31</v>
      </c>
    </row>
    <row r="240" spans="8:9" x14ac:dyDescent="0.2">
      <c r="H240" s="1">
        <v>18</v>
      </c>
      <c r="I240" s="1">
        <v>226</v>
      </c>
    </row>
    <row r="241" spans="8:9" x14ac:dyDescent="0.2">
      <c r="H241" s="1">
        <v>31</v>
      </c>
      <c r="I241" s="1">
        <v>159</v>
      </c>
    </row>
    <row r="242" spans="8:9" x14ac:dyDescent="0.2">
      <c r="H242" s="1">
        <v>226</v>
      </c>
      <c r="I242" s="1">
        <v>98</v>
      </c>
    </row>
    <row r="243" spans="8:9" x14ac:dyDescent="0.2">
      <c r="H243" s="1">
        <v>159</v>
      </c>
      <c r="I243" s="1">
        <v>95</v>
      </c>
    </row>
    <row r="244" spans="8:9" x14ac:dyDescent="0.2">
      <c r="H244" s="1">
        <v>98</v>
      </c>
      <c r="I244" s="1">
        <v>162</v>
      </c>
    </row>
    <row r="245" spans="8:9" x14ac:dyDescent="0.2">
      <c r="H245" s="1">
        <v>95</v>
      </c>
      <c r="I245" s="1">
        <v>223</v>
      </c>
    </row>
    <row r="246" spans="8:9" x14ac:dyDescent="0.2">
      <c r="H246" s="1">
        <v>162</v>
      </c>
      <c r="I246" s="1">
        <v>34</v>
      </c>
    </row>
    <row r="247" spans="8:9" x14ac:dyDescent="0.2">
      <c r="H247" s="1">
        <v>223</v>
      </c>
      <c r="I247" s="1">
        <v>63</v>
      </c>
    </row>
    <row r="248" spans="8:9" x14ac:dyDescent="0.2">
      <c r="H248" s="1">
        <v>34</v>
      </c>
      <c r="I248" s="1">
        <v>194</v>
      </c>
    </row>
    <row r="249" spans="8:9" x14ac:dyDescent="0.2">
      <c r="H249" s="1">
        <v>63</v>
      </c>
      <c r="I249" s="1">
        <v>191</v>
      </c>
    </row>
    <row r="250" spans="8:9" x14ac:dyDescent="0.2">
      <c r="H250" s="1">
        <v>194</v>
      </c>
      <c r="I250" s="1">
        <v>66</v>
      </c>
    </row>
    <row r="251" spans="8:9" x14ac:dyDescent="0.2">
      <c r="H251" s="1">
        <v>191</v>
      </c>
      <c r="I251" s="1">
        <v>127</v>
      </c>
    </row>
    <row r="252" spans="8:9" x14ac:dyDescent="0.2">
      <c r="H252" s="1">
        <v>66</v>
      </c>
      <c r="I252" s="1">
        <v>130</v>
      </c>
    </row>
    <row r="253" spans="8:9" x14ac:dyDescent="0.2">
      <c r="H253" s="1">
        <v>127</v>
      </c>
      <c r="I253" s="1">
        <v>2</v>
      </c>
    </row>
    <row r="254" spans="8:9" x14ac:dyDescent="0.2">
      <c r="H254" s="1">
        <v>130</v>
      </c>
    </row>
    <row r="255" spans="8:9" x14ac:dyDescent="0.2">
      <c r="H255" s="1">
        <v>255</v>
      </c>
    </row>
    <row r="256" spans="8:9" x14ac:dyDescent="0.2">
      <c r="H256" s="1">
        <v>2</v>
      </c>
    </row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F13D-D494-4FFB-87C4-14216261B87B}">
  <sheetPr codeName="Sheet9"/>
  <dimension ref="A1:CD103"/>
  <sheetViews>
    <sheetView workbookViewId="0">
      <pane xSplit="3" ySplit="3" topLeftCell="D4" activePane="bottomRight" state="frozen"/>
      <selection activeCell="F6" sqref="F6"/>
      <selection pane="topRight" activeCell="F6" sqref="F6"/>
      <selection pane="bottomLeft" activeCell="F6" sqref="F6"/>
      <selection pane="bottomRight" activeCell="D4" sqref="D4:BO103"/>
    </sheetView>
  </sheetViews>
  <sheetFormatPr defaultColWidth="9" defaultRowHeight="13.2" x14ac:dyDescent="0.2"/>
  <cols>
    <col min="1" max="1" width="4.6640625" style="36" bestFit="1" customWidth="1"/>
    <col min="2" max="2" width="11.44140625" style="36" bestFit="1" customWidth="1"/>
    <col min="3" max="3" width="9.33203125" style="36" bestFit="1" customWidth="1"/>
    <col min="4" max="67" width="4.6640625" style="38" customWidth="1"/>
    <col min="68" max="69" width="6" style="38" customWidth="1"/>
    <col min="70" max="70" width="6.6640625" style="38" customWidth="1"/>
    <col min="71" max="71" width="6.6640625" style="36" customWidth="1"/>
    <col min="72" max="73" width="7.21875" style="39" customWidth="1"/>
    <col min="74" max="81" width="7.21875" style="36" customWidth="1"/>
    <col min="82" max="82" width="4.6640625" style="39" customWidth="1"/>
    <col min="83" max="16384" width="9" style="36"/>
  </cols>
  <sheetData>
    <row r="1" spans="1:82" ht="15.75" customHeight="1" thickBot="1" x14ac:dyDescent="0.25">
      <c r="B1" s="37"/>
      <c r="C1" s="37"/>
    </row>
    <row r="2" spans="1:82" ht="15.75" customHeight="1" thickBot="1" x14ac:dyDescent="0.25">
      <c r="A2" s="310" t="s">
        <v>42</v>
      </c>
      <c r="B2" s="311"/>
      <c r="C2" s="59">
        <f>SUM(C4:C53)</f>
        <v>253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U2" s="312" t="s">
        <v>109</v>
      </c>
      <c r="BV2" s="313"/>
      <c r="BW2" s="119">
        <f>100-COUNTIF(BU4:BU103,0)</f>
        <v>32</v>
      </c>
      <c r="BX2" s="312" t="s">
        <v>114</v>
      </c>
      <c r="BY2" s="313"/>
      <c r="BZ2" s="119">
        <f>100-COUNTIF(BX4:BX103,0)</f>
        <v>26</v>
      </c>
      <c r="CA2" s="312" t="s">
        <v>116</v>
      </c>
      <c r="CB2" s="313"/>
      <c r="CC2" s="119">
        <f>100-COUNTIF(CA4:CA103,0)</f>
        <v>32</v>
      </c>
      <c r="CD2" s="89"/>
    </row>
    <row r="3" spans="1:82" ht="13.8" thickBot="1" x14ac:dyDescent="0.25">
      <c r="A3" s="41"/>
      <c r="B3" s="42" t="s">
        <v>11</v>
      </c>
      <c r="C3" s="43" t="s">
        <v>12</v>
      </c>
      <c r="D3" s="44" t="s">
        <v>46</v>
      </c>
      <c r="E3" s="45" t="s">
        <v>13</v>
      </c>
      <c r="F3" s="45" t="s">
        <v>14</v>
      </c>
      <c r="G3" s="45" t="s">
        <v>15</v>
      </c>
      <c r="H3" s="45" t="s">
        <v>16</v>
      </c>
      <c r="I3" s="45" t="s">
        <v>17</v>
      </c>
      <c r="J3" s="45" t="s">
        <v>18</v>
      </c>
      <c r="K3" s="45" t="s">
        <v>19</v>
      </c>
      <c r="L3" s="45" t="s">
        <v>20</v>
      </c>
      <c r="M3" s="45" t="s">
        <v>21</v>
      </c>
      <c r="N3" s="45" t="s">
        <v>22</v>
      </c>
      <c r="O3" s="45" t="s">
        <v>23</v>
      </c>
      <c r="P3" s="45" t="s">
        <v>24</v>
      </c>
      <c r="Q3" s="45" t="s">
        <v>25</v>
      </c>
      <c r="R3" s="45" t="s">
        <v>26</v>
      </c>
      <c r="S3" s="45" t="s">
        <v>27</v>
      </c>
      <c r="T3" s="45" t="s">
        <v>28</v>
      </c>
      <c r="U3" s="45" t="s">
        <v>29</v>
      </c>
      <c r="V3" s="45" t="s">
        <v>30</v>
      </c>
      <c r="W3" s="46" t="s">
        <v>31</v>
      </c>
      <c r="X3" s="46" t="s">
        <v>32</v>
      </c>
      <c r="Y3" s="46" t="s">
        <v>33</v>
      </c>
      <c r="Z3" s="46" t="s">
        <v>34</v>
      </c>
      <c r="AA3" s="46" t="s">
        <v>35</v>
      </c>
      <c r="AB3" s="46" t="s">
        <v>36</v>
      </c>
      <c r="AC3" s="46" t="s">
        <v>37</v>
      </c>
      <c r="AD3" s="46" t="s">
        <v>38</v>
      </c>
      <c r="AE3" s="46" t="s">
        <v>39</v>
      </c>
      <c r="AF3" s="46" t="s">
        <v>40</v>
      </c>
      <c r="AG3" s="46" t="s">
        <v>41</v>
      </c>
      <c r="AH3" s="46" t="s">
        <v>51</v>
      </c>
      <c r="AI3" s="46" t="s">
        <v>52</v>
      </c>
      <c r="AJ3" s="46" t="s">
        <v>74</v>
      </c>
      <c r="AK3" s="46" t="s">
        <v>75</v>
      </c>
      <c r="AL3" s="46" t="s">
        <v>76</v>
      </c>
      <c r="AM3" s="46" t="s">
        <v>77</v>
      </c>
      <c r="AN3" s="46" t="s">
        <v>78</v>
      </c>
      <c r="AO3" s="46" t="s">
        <v>79</v>
      </c>
      <c r="AP3" s="46" t="s">
        <v>80</v>
      </c>
      <c r="AQ3" s="46" t="s">
        <v>81</v>
      </c>
      <c r="AR3" s="46" t="s">
        <v>82</v>
      </c>
      <c r="AS3" s="46" t="s">
        <v>83</v>
      </c>
      <c r="AT3" s="46" t="s">
        <v>84</v>
      </c>
      <c r="AU3" s="46" t="s">
        <v>85</v>
      </c>
      <c r="AV3" s="46" t="s">
        <v>86</v>
      </c>
      <c r="AW3" s="46" t="s">
        <v>87</v>
      </c>
      <c r="AX3" s="46" t="s">
        <v>88</v>
      </c>
      <c r="AY3" s="46" t="s">
        <v>89</v>
      </c>
      <c r="AZ3" s="46" t="s">
        <v>90</v>
      </c>
      <c r="BA3" s="46" t="s">
        <v>91</v>
      </c>
      <c r="BB3" s="46" t="s">
        <v>92</v>
      </c>
      <c r="BC3" s="46" t="s">
        <v>93</v>
      </c>
      <c r="BD3" s="46" t="s">
        <v>94</v>
      </c>
      <c r="BE3" s="46" t="s">
        <v>95</v>
      </c>
      <c r="BF3" s="46" t="s">
        <v>96</v>
      </c>
      <c r="BG3" s="46" t="s">
        <v>97</v>
      </c>
      <c r="BH3" s="46" t="s">
        <v>98</v>
      </c>
      <c r="BI3" s="46" t="s">
        <v>99</v>
      </c>
      <c r="BJ3" s="46" t="s">
        <v>100</v>
      </c>
      <c r="BK3" s="46" t="s">
        <v>101</v>
      </c>
      <c r="BL3" s="46" t="s">
        <v>102</v>
      </c>
      <c r="BM3" s="46" t="s">
        <v>103</v>
      </c>
      <c r="BN3" s="46" t="s">
        <v>104</v>
      </c>
      <c r="BO3" s="46" t="s">
        <v>105</v>
      </c>
      <c r="BP3" s="90" t="s">
        <v>50</v>
      </c>
      <c r="BQ3" s="94" t="s">
        <v>54</v>
      </c>
      <c r="BR3" s="94" t="s">
        <v>107</v>
      </c>
      <c r="BS3" s="98" t="s">
        <v>108</v>
      </c>
      <c r="BT3" s="47" t="s">
        <v>43</v>
      </c>
      <c r="BU3" s="64" t="s">
        <v>53</v>
      </c>
      <c r="BV3" s="98" t="s">
        <v>110</v>
      </c>
      <c r="BW3" s="113" t="s">
        <v>106</v>
      </c>
      <c r="BX3" s="112" t="s">
        <v>111</v>
      </c>
      <c r="BY3" s="98" t="s">
        <v>112</v>
      </c>
      <c r="BZ3" s="113" t="s">
        <v>113</v>
      </c>
      <c r="CA3" s="112" t="s">
        <v>115</v>
      </c>
      <c r="CB3" s="98" t="s">
        <v>117</v>
      </c>
      <c r="CC3" s="113" t="s">
        <v>118</v>
      </c>
      <c r="CD3" s="62" t="s">
        <v>44</v>
      </c>
    </row>
    <row r="4" spans="1:82" x14ac:dyDescent="0.2">
      <c r="A4" s="107">
        <v>1</v>
      </c>
      <c r="B4" s="48" t="e">
        <f>IF(#REF!="","",#REF!)</f>
        <v>#REF!</v>
      </c>
      <c r="C4" s="49">
        <f>COUNTA(D4:AI4)</f>
        <v>4</v>
      </c>
      <c r="D4" s="19">
        <v>5</v>
      </c>
      <c r="E4" s="20">
        <v>4</v>
      </c>
      <c r="F4" s="20">
        <v>4</v>
      </c>
      <c r="G4" s="20">
        <v>4</v>
      </c>
      <c r="H4" s="21"/>
      <c r="I4" s="21"/>
      <c r="J4" s="21"/>
      <c r="K4" s="21"/>
      <c r="L4" s="22"/>
      <c r="M4" s="23"/>
      <c r="N4" s="20"/>
      <c r="O4" s="20"/>
      <c r="P4" s="20"/>
      <c r="Q4" s="20"/>
      <c r="R4" s="21"/>
      <c r="S4" s="21"/>
      <c r="T4" s="21"/>
      <c r="U4" s="21"/>
      <c r="V4" s="22"/>
      <c r="W4" s="23"/>
      <c r="X4" s="20"/>
      <c r="Y4" s="20"/>
      <c r="Z4" s="20"/>
      <c r="AA4" s="20"/>
      <c r="AB4" s="21"/>
      <c r="AC4" s="21"/>
      <c r="AD4" s="21"/>
      <c r="AE4" s="21"/>
      <c r="AF4" s="22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91">
        <f>COUNTIF(D4:BO4,"&gt;100")</f>
        <v>0</v>
      </c>
      <c r="BQ4" s="95">
        <f>C4-COUNTIF(D4:AI4,4)</f>
        <v>1</v>
      </c>
      <c r="BR4" s="95">
        <f>IF(C4&lt;=2,0,2^INT(LN(C4)/LN(2)))</f>
        <v>4</v>
      </c>
      <c r="BS4" s="99">
        <f>C4-BR4</f>
        <v>0</v>
      </c>
      <c r="BT4" s="85">
        <v>0.7055475115776062</v>
      </c>
      <c r="BU4" s="88">
        <f>IF(BQ4=0,0,BP4*1000+BR4*100+BQ4+BT4)</f>
        <v>401.70554751157761</v>
      </c>
      <c r="BV4" s="99">
        <f>RANK(BU4,$BU$4:$BU$103,0)</f>
        <v>27</v>
      </c>
      <c r="BW4" s="114">
        <f>BV4</f>
        <v>27</v>
      </c>
      <c r="BX4" s="120">
        <f>IF(BS4=0,0,C4+BT4)</f>
        <v>0</v>
      </c>
      <c r="BY4" s="99">
        <f>RANK(BX4,$BX$4:$BX$103,0)</f>
        <v>27</v>
      </c>
      <c r="BZ4" s="114">
        <f>BY4</f>
        <v>27</v>
      </c>
      <c r="CA4" s="120">
        <f>IF(C4=0,0,C4+BT4)</f>
        <v>4.7055475115776062</v>
      </c>
      <c r="CB4" s="99">
        <f>RANK(CA4,$CA$4:$CA$103,0)</f>
        <v>27</v>
      </c>
      <c r="CC4" s="114">
        <f>CB4</f>
        <v>27</v>
      </c>
      <c r="CD4" s="63">
        <v>1</v>
      </c>
    </row>
    <row r="5" spans="1:82" x14ac:dyDescent="0.2">
      <c r="A5" s="108">
        <v>2</v>
      </c>
      <c r="B5" s="50" t="e">
        <f>IF(#REF!="","",#REF!)</f>
        <v>#REF!</v>
      </c>
      <c r="C5" s="51">
        <f t="shared" ref="C5:C53" si="0">COUNTA(D5:AI5)</f>
        <v>0</v>
      </c>
      <c r="D5" s="24"/>
      <c r="E5" s="25"/>
      <c r="F5" s="25"/>
      <c r="G5" s="25"/>
      <c r="H5" s="26"/>
      <c r="I5" s="26"/>
      <c r="J5" s="26"/>
      <c r="K5" s="26"/>
      <c r="L5" s="27"/>
      <c r="M5" s="28"/>
      <c r="N5" s="25"/>
      <c r="O5" s="25"/>
      <c r="P5" s="25"/>
      <c r="Q5" s="25"/>
      <c r="R5" s="26"/>
      <c r="S5" s="26"/>
      <c r="T5" s="26"/>
      <c r="U5" s="26"/>
      <c r="V5" s="27"/>
      <c r="W5" s="28"/>
      <c r="X5" s="25"/>
      <c r="Y5" s="25"/>
      <c r="Z5" s="25"/>
      <c r="AA5" s="25"/>
      <c r="AB5" s="26"/>
      <c r="AC5" s="26"/>
      <c r="AD5" s="26"/>
      <c r="AE5" s="26"/>
      <c r="AF5" s="27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92">
        <f>COUNTIF(D5:AI5,"&gt;100")</f>
        <v>0</v>
      </c>
      <c r="BQ5" s="96">
        <f t="shared" ref="BQ5:BQ53" si="1">C5-COUNTIF(D5:AI5,4)</f>
        <v>0</v>
      </c>
      <c r="BR5" s="96">
        <f t="shared" ref="BR5:BR68" si="2">IF(C5&lt;=2,0,2^INT(LN(C5)/LN(2)))</f>
        <v>0</v>
      </c>
      <c r="BS5" s="100">
        <f t="shared" ref="BS5:BS68" si="3">C5-BR5</f>
        <v>0</v>
      </c>
      <c r="BT5" s="86">
        <v>0.5334240198135376</v>
      </c>
      <c r="BU5" s="117">
        <f t="shared" ref="BU5:BU68" si="4">IF(BQ5=0,0,BP5*1000+BR5*100+BQ5+BT5)</f>
        <v>0</v>
      </c>
      <c r="BV5" s="100">
        <f t="shared" ref="BV5:BV68" si="5">RANK(BU5,$BU$4:$BU$103,0)</f>
        <v>33</v>
      </c>
      <c r="BW5" s="115">
        <f>COUNTIF($BV$4:BV4,BV5)+BV5</f>
        <v>33</v>
      </c>
      <c r="BX5" s="121">
        <f t="shared" ref="BX5:BX68" si="6">IF(BS5=0,0,C5+BT5)</f>
        <v>0</v>
      </c>
      <c r="BY5" s="100">
        <f t="shared" ref="BY5:BY68" si="7">RANK(BX5,$BX$4:$BX$103,0)</f>
        <v>27</v>
      </c>
      <c r="BZ5" s="115">
        <f>COUNTIF($BY$4:BY4,BY5)+BY5</f>
        <v>28</v>
      </c>
      <c r="CA5" s="121">
        <f t="shared" ref="CA5:CA68" si="8">IF(C5=0,0,C5+BT5)</f>
        <v>0</v>
      </c>
      <c r="CB5" s="100">
        <f t="shared" ref="CB5:CB68" si="9">RANK(CA5,$CA$4:$CA$103,0)</f>
        <v>33</v>
      </c>
      <c r="CC5" s="115">
        <f>COUNTIF($CB$4:CB4,CB5)+CB5</f>
        <v>33</v>
      </c>
      <c r="CD5" s="60">
        <v>2</v>
      </c>
    </row>
    <row r="6" spans="1:82" x14ac:dyDescent="0.2">
      <c r="A6" s="108">
        <v>3</v>
      </c>
      <c r="B6" s="50" t="e">
        <f>IF(#REF!="","",#REF!)</f>
        <v>#REF!</v>
      </c>
      <c r="C6" s="51">
        <f t="shared" si="0"/>
        <v>0</v>
      </c>
      <c r="D6" s="24"/>
      <c r="E6" s="25"/>
      <c r="F6" s="26"/>
      <c r="G6" s="26"/>
      <c r="H6" s="26"/>
      <c r="I6" s="26"/>
      <c r="J6" s="26"/>
      <c r="K6" s="26"/>
      <c r="L6" s="27"/>
      <c r="M6" s="28"/>
      <c r="N6" s="25"/>
      <c r="O6" s="25"/>
      <c r="P6" s="26"/>
      <c r="Q6" s="26"/>
      <c r="R6" s="26"/>
      <c r="S6" s="26"/>
      <c r="T6" s="26"/>
      <c r="U6" s="26"/>
      <c r="V6" s="27"/>
      <c r="W6" s="28"/>
      <c r="X6" s="25"/>
      <c r="Y6" s="25"/>
      <c r="Z6" s="26"/>
      <c r="AA6" s="26"/>
      <c r="AB6" s="26"/>
      <c r="AC6" s="26"/>
      <c r="AD6" s="26"/>
      <c r="AE6" s="26"/>
      <c r="AF6" s="27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92">
        <f t="shared" ref="BP6:BP53" si="10">COUNTIF(D6:AI6,"&gt;100")</f>
        <v>0</v>
      </c>
      <c r="BQ6" s="96">
        <f t="shared" si="1"/>
        <v>0</v>
      </c>
      <c r="BR6" s="96">
        <f t="shared" si="2"/>
        <v>0</v>
      </c>
      <c r="BS6" s="100">
        <f t="shared" si="3"/>
        <v>0</v>
      </c>
      <c r="BT6" s="86">
        <v>0.57951861619949341</v>
      </c>
      <c r="BU6" s="117">
        <f t="shared" si="4"/>
        <v>0</v>
      </c>
      <c r="BV6" s="100">
        <f t="shared" si="5"/>
        <v>33</v>
      </c>
      <c r="BW6" s="115">
        <f>COUNTIF($BV$4:BV5,BV6)+BV6</f>
        <v>34</v>
      </c>
      <c r="BX6" s="121">
        <f t="shared" si="6"/>
        <v>0</v>
      </c>
      <c r="BY6" s="100">
        <f t="shared" si="7"/>
        <v>27</v>
      </c>
      <c r="BZ6" s="115">
        <f>COUNTIF($BY$4:BY5,BY6)+BY6</f>
        <v>29</v>
      </c>
      <c r="CA6" s="121">
        <f t="shared" si="8"/>
        <v>0</v>
      </c>
      <c r="CB6" s="100">
        <f t="shared" si="9"/>
        <v>33</v>
      </c>
      <c r="CC6" s="115">
        <f>COUNTIF($CB$4:CB5,CB6)+CB6</f>
        <v>34</v>
      </c>
      <c r="CD6" s="60">
        <v>3</v>
      </c>
    </row>
    <row r="7" spans="1:82" x14ac:dyDescent="0.2">
      <c r="A7" s="108">
        <v>4</v>
      </c>
      <c r="B7" s="50" t="e">
        <f>IF(#REF!="","",#REF!)</f>
        <v>#REF!</v>
      </c>
      <c r="C7" s="51">
        <f t="shared" si="0"/>
        <v>0</v>
      </c>
      <c r="D7" s="24"/>
      <c r="E7" s="25"/>
      <c r="F7" s="25"/>
      <c r="G7" s="25"/>
      <c r="H7" s="26"/>
      <c r="I7" s="26"/>
      <c r="J7" s="26"/>
      <c r="K7" s="26"/>
      <c r="L7" s="27"/>
      <c r="M7" s="28"/>
      <c r="N7" s="25"/>
      <c r="O7" s="25"/>
      <c r="P7" s="25"/>
      <c r="Q7" s="25"/>
      <c r="R7" s="26"/>
      <c r="S7" s="26"/>
      <c r="T7" s="26"/>
      <c r="U7" s="26"/>
      <c r="V7" s="27"/>
      <c r="W7" s="28"/>
      <c r="X7" s="25"/>
      <c r="Y7" s="25"/>
      <c r="Z7" s="25"/>
      <c r="AA7" s="25"/>
      <c r="AB7" s="26"/>
      <c r="AC7" s="26"/>
      <c r="AD7" s="26"/>
      <c r="AE7" s="26"/>
      <c r="AF7" s="27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92">
        <f t="shared" si="10"/>
        <v>0</v>
      </c>
      <c r="BQ7" s="96">
        <f t="shared" si="1"/>
        <v>0</v>
      </c>
      <c r="BR7" s="96">
        <f t="shared" si="2"/>
        <v>0</v>
      </c>
      <c r="BS7" s="100">
        <f t="shared" si="3"/>
        <v>0</v>
      </c>
      <c r="BT7" s="86">
        <v>0.28956246376037598</v>
      </c>
      <c r="BU7" s="117">
        <f t="shared" si="4"/>
        <v>0</v>
      </c>
      <c r="BV7" s="100">
        <f t="shared" si="5"/>
        <v>33</v>
      </c>
      <c r="BW7" s="115">
        <f>COUNTIF($BV$4:BV6,BV7)+BV7</f>
        <v>35</v>
      </c>
      <c r="BX7" s="121">
        <f t="shared" si="6"/>
        <v>0</v>
      </c>
      <c r="BY7" s="100">
        <f t="shared" si="7"/>
        <v>27</v>
      </c>
      <c r="BZ7" s="115">
        <f>COUNTIF($BY$4:BY6,BY7)+BY7</f>
        <v>30</v>
      </c>
      <c r="CA7" s="121">
        <f t="shared" si="8"/>
        <v>0</v>
      </c>
      <c r="CB7" s="100">
        <f t="shared" si="9"/>
        <v>33</v>
      </c>
      <c r="CC7" s="115">
        <f>COUNTIF($CB$4:CB6,CB7)+CB7</f>
        <v>35</v>
      </c>
      <c r="CD7" s="60">
        <v>4</v>
      </c>
    </row>
    <row r="8" spans="1:82" ht="13.8" thickBot="1" x14ac:dyDescent="0.25">
      <c r="A8" s="109">
        <v>5</v>
      </c>
      <c r="B8" s="52" t="e">
        <f>IF(#REF!="","",#REF!)</f>
        <v>#REF!</v>
      </c>
      <c r="C8" s="53">
        <f t="shared" si="0"/>
        <v>0</v>
      </c>
      <c r="D8" s="29"/>
      <c r="E8" s="30"/>
      <c r="F8" s="30"/>
      <c r="G8" s="31"/>
      <c r="H8" s="31"/>
      <c r="I8" s="31"/>
      <c r="J8" s="31"/>
      <c r="K8" s="31"/>
      <c r="L8" s="32"/>
      <c r="M8" s="33"/>
      <c r="N8" s="30"/>
      <c r="O8" s="30"/>
      <c r="P8" s="30"/>
      <c r="Q8" s="31"/>
      <c r="R8" s="31"/>
      <c r="S8" s="31"/>
      <c r="T8" s="31"/>
      <c r="U8" s="31"/>
      <c r="V8" s="32"/>
      <c r="W8" s="33"/>
      <c r="X8" s="30"/>
      <c r="Y8" s="30"/>
      <c r="Z8" s="30"/>
      <c r="AA8" s="31"/>
      <c r="AB8" s="31"/>
      <c r="AC8" s="31"/>
      <c r="AD8" s="31"/>
      <c r="AE8" s="31"/>
      <c r="AF8" s="32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93">
        <f t="shared" si="10"/>
        <v>0</v>
      </c>
      <c r="BQ8" s="97">
        <f t="shared" si="1"/>
        <v>0</v>
      </c>
      <c r="BR8" s="97">
        <f t="shared" si="2"/>
        <v>0</v>
      </c>
      <c r="BS8" s="101">
        <f t="shared" si="3"/>
        <v>0</v>
      </c>
      <c r="BT8" s="87">
        <v>0.30194801092147827</v>
      </c>
      <c r="BU8" s="118">
        <f t="shared" si="4"/>
        <v>0</v>
      </c>
      <c r="BV8" s="101">
        <f t="shared" si="5"/>
        <v>33</v>
      </c>
      <c r="BW8" s="116">
        <f>COUNTIF($BV$4:BV7,BV8)+BV8</f>
        <v>36</v>
      </c>
      <c r="BX8" s="122">
        <f t="shared" si="6"/>
        <v>0</v>
      </c>
      <c r="BY8" s="101">
        <f t="shared" si="7"/>
        <v>27</v>
      </c>
      <c r="BZ8" s="116">
        <f>COUNTIF($BY$4:BY7,BY8)+BY8</f>
        <v>31</v>
      </c>
      <c r="CA8" s="122">
        <f t="shared" si="8"/>
        <v>0</v>
      </c>
      <c r="CB8" s="101">
        <f t="shared" si="9"/>
        <v>33</v>
      </c>
      <c r="CC8" s="116">
        <f>COUNTIF($CB$4:CB7,CB8)+CB8</f>
        <v>36</v>
      </c>
      <c r="CD8" s="61">
        <v>5</v>
      </c>
    </row>
    <row r="9" spans="1:82" x14ac:dyDescent="0.2">
      <c r="A9" s="107">
        <v>6</v>
      </c>
      <c r="B9" s="54" t="e">
        <f>IF(#REF!="","",#REF!)</f>
        <v>#REF!</v>
      </c>
      <c r="C9" s="49">
        <f t="shared" si="0"/>
        <v>9</v>
      </c>
      <c r="D9" s="19">
        <v>107</v>
      </c>
      <c r="E9" s="20">
        <v>5</v>
      </c>
      <c r="F9" s="20">
        <v>5</v>
      </c>
      <c r="G9" s="20">
        <v>4</v>
      </c>
      <c r="H9" s="21">
        <v>4</v>
      </c>
      <c r="I9" s="21">
        <v>4</v>
      </c>
      <c r="J9" s="21">
        <v>4</v>
      </c>
      <c r="K9" s="21">
        <v>2</v>
      </c>
      <c r="L9" s="22">
        <v>1</v>
      </c>
      <c r="M9" s="23"/>
      <c r="N9" s="20"/>
      <c r="O9" s="20"/>
      <c r="P9" s="20"/>
      <c r="Q9" s="20"/>
      <c r="R9" s="21"/>
      <c r="S9" s="21"/>
      <c r="T9" s="21"/>
      <c r="U9" s="21"/>
      <c r="V9" s="22"/>
      <c r="W9" s="23"/>
      <c r="X9" s="20"/>
      <c r="Y9" s="20"/>
      <c r="Z9" s="20"/>
      <c r="AA9" s="20"/>
      <c r="AB9" s="21"/>
      <c r="AC9" s="21"/>
      <c r="AD9" s="21"/>
      <c r="AE9" s="21"/>
      <c r="AF9" s="22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91">
        <f t="shared" si="10"/>
        <v>1</v>
      </c>
      <c r="BQ9" s="95">
        <f t="shared" si="1"/>
        <v>5</v>
      </c>
      <c r="BR9" s="95">
        <f t="shared" si="2"/>
        <v>8</v>
      </c>
      <c r="BS9" s="99">
        <f t="shared" si="3"/>
        <v>1</v>
      </c>
      <c r="BT9" s="85">
        <v>0.77474009990692139</v>
      </c>
      <c r="BU9" s="88">
        <f t="shared" si="4"/>
        <v>1805.7747400999069</v>
      </c>
      <c r="BV9" s="99">
        <f t="shared" si="5"/>
        <v>10</v>
      </c>
      <c r="BW9" s="114">
        <f>COUNTIF($BV$4:BV8,BV9)+BV9</f>
        <v>10</v>
      </c>
      <c r="BX9" s="123">
        <f t="shared" si="6"/>
        <v>9.7747400999069214</v>
      </c>
      <c r="BY9" s="99">
        <f t="shared" si="7"/>
        <v>9</v>
      </c>
      <c r="BZ9" s="114">
        <f>COUNTIF($BY$4:BY8,BY9)+BY9</f>
        <v>9</v>
      </c>
      <c r="CA9" s="123">
        <f t="shared" si="8"/>
        <v>9.7747400999069214</v>
      </c>
      <c r="CB9" s="99">
        <f t="shared" si="9"/>
        <v>10</v>
      </c>
      <c r="CC9" s="114">
        <f>COUNTIF($CB$4:CB8,CB9)+CB9</f>
        <v>10</v>
      </c>
      <c r="CD9" s="63">
        <v>6</v>
      </c>
    </row>
    <row r="10" spans="1:82" x14ac:dyDescent="0.2">
      <c r="A10" s="108">
        <v>7</v>
      </c>
      <c r="B10" s="55" t="e">
        <f>IF(#REF!="","",#REF!)</f>
        <v>#REF!</v>
      </c>
      <c r="C10" s="51">
        <f t="shared" si="0"/>
        <v>7</v>
      </c>
      <c r="D10" s="24">
        <v>5</v>
      </c>
      <c r="E10" s="25">
        <v>4</v>
      </c>
      <c r="F10" s="25">
        <v>4</v>
      </c>
      <c r="G10" s="25">
        <v>4</v>
      </c>
      <c r="H10" s="26">
        <v>4</v>
      </c>
      <c r="I10" s="26">
        <v>4</v>
      </c>
      <c r="J10" s="26">
        <v>2</v>
      </c>
      <c r="K10" s="26"/>
      <c r="L10" s="27"/>
      <c r="M10" s="28"/>
      <c r="N10" s="25"/>
      <c r="O10" s="25"/>
      <c r="P10" s="25"/>
      <c r="Q10" s="25"/>
      <c r="R10" s="26"/>
      <c r="S10" s="26"/>
      <c r="T10" s="26"/>
      <c r="U10" s="26"/>
      <c r="V10" s="27"/>
      <c r="W10" s="28"/>
      <c r="X10" s="25"/>
      <c r="Y10" s="25"/>
      <c r="Z10" s="25"/>
      <c r="AA10" s="25"/>
      <c r="AB10" s="26"/>
      <c r="AC10" s="26"/>
      <c r="AD10" s="26"/>
      <c r="AE10" s="26"/>
      <c r="AF10" s="27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92">
        <f t="shared" si="10"/>
        <v>0</v>
      </c>
      <c r="BQ10" s="96">
        <f t="shared" si="1"/>
        <v>2</v>
      </c>
      <c r="BR10" s="96">
        <f t="shared" si="2"/>
        <v>4</v>
      </c>
      <c r="BS10" s="100">
        <f t="shared" si="3"/>
        <v>3</v>
      </c>
      <c r="BT10" s="86">
        <v>1.4017641544342041E-2</v>
      </c>
      <c r="BU10" s="117">
        <f t="shared" si="4"/>
        <v>402.01401764154434</v>
      </c>
      <c r="BV10" s="100">
        <f t="shared" si="5"/>
        <v>23</v>
      </c>
      <c r="BW10" s="115">
        <f>COUNTIF($BV$4:BV9,BV10)+BV10</f>
        <v>23</v>
      </c>
      <c r="BX10" s="121">
        <f t="shared" si="6"/>
        <v>7.014017641544342</v>
      </c>
      <c r="BY10" s="100">
        <f t="shared" si="7"/>
        <v>11</v>
      </c>
      <c r="BZ10" s="115">
        <f>COUNTIF($BY$4:BY9,BY10)+BY10</f>
        <v>11</v>
      </c>
      <c r="CA10" s="121">
        <f t="shared" si="8"/>
        <v>7.014017641544342</v>
      </c>
      <c r="CB10" s="100">
        <f t="shared" si="9"/>
        <v>15</v>
      </c>
      <c r="CC10" s="115">
        <f>COUNTIF($CB$4:CB9,CB10)+CB10</f>
        <v>15</v>
      </c>
      <c r="CD10" s="60">
        <v>7</v>
      </c>
    </row>
    <row r="11" spans="1:82" x14ac:dyDescent="0.2">
      <c r="A11" s="108">
        <v>8</v>
      </c>
      <c r="B11" s="55" t="e">
        <f>IF(#REF!="","",#REF!)</f>
        <v>#REF!</v>
      </c>
      <c r="C11" s="51">
        <f t="shared" si="0"/>
        <v>5</v>
      </c>
      <c r="D11" s="24">
        <v>5</v>
      </c>
      <c r="E11" s="25">
        <v>4</v>
      </c>
      <c r="F11" s="26">
        <v>4</v>
      </c>
      <c r="G11" s="26">
        <v>4</v>
      </c>
      <c r="H11" s="26">
        <v>4</v>
      </c>
      <c r="I11" s="26"/>
      <c r="J11" s="26"/>
      <c r="K11" s="26"/>
      <c r="L11" s="27"/>
      <c r="M11" s="28"/>
      <c r="N11" s="25"/>
      <c r="O11" s="25"/>
      <c r="P11" s="26"/>
      <c r="Q11" s="26"/>
      <c r="R11" s="26"/>
      <c r="S11" s="26"/>
      <c r="T11" s="26"/>
      <c r="U11" s="26"/>
      <c r="V11" s="27"/>
      <c r="W11" s="28"/>
      <c r="X11" s="25"/>
      <c r="Y11" s="25"/>
      <c r="Z11" s="26"/>
      <c r="AA11" s="26"/>
      <c r="AB11" s="26"/>
      <c r="AC11" s="26"/>
      <c r="AD11" s="26"/>
      <c r="AE11" s="26"/>
      <c r="AF11" s="27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92">
        <f t="shared" si="10"/>
        <v>0</v>
      </c>
      <c r="BQ11" s="96">
        <f t="shared" si="1"/>
        <v>1</v>
      </c>
      <c r="BR11" s="96">
        <f t="shared" si="2"/>
        <v>4</v>
      </c>
      <c r="BS11" s="100">
        <f t="shared" si="3"/>
        <v>1</v>
      </c>
      <c r="BT11" s="86">
        <v>0.76072359085083008</v>
      </c>
      <c r="BU11" s="117">
        <f t="shared" si="4"/>
        <v>401.76072359085083</v>
      </c>
      <c r="BV11" s="100">
        <f t="shared" si="5"/>
        <v>26</v>
      </c>
      <c r="BW11" s="115">
        <f>COUNTIF($BV$4:BV10,BV11)+BV11</f>
        <v>26</v>
      </c>
      <c r="BX11" s="121">
        <f t="shared" si="6"/>
        <v>5.7607235908508301</v>
      </c>
      <c r="BY11" s="100">
        <f t="shared" si="7"/>
        <v>19</v>
      </c>
      <c r="BZ11" s="115">
        <f>COUNTIF($BY$4:BY10,BY11)+BY11</f>
        <v>19</v>
      </c>
      <c r="CA11" s="121">
        <f t="shared" si="8"/>
        <v>5.7607235908508301</v>
      </c>
      <c r="CB11" s="100">
        <f t="shared" si="9"/>
        <v>23</v>
      </c>
      <c r="CC11" s="115">
        <f>COUNTIF($CB$4:CB10,CB11)+CB11</f>
        <v>23</v>
      </c>
      <c r="CD11" s="60">
        <v>8</v>
      </c>
    </row>
    <row r="12" spans="1:82" x14ac:dyDescent="0.2">
      <c r="A12" s="108">
        <v>9</v>
      </c>
      <c r="B12" s="55" t="e">
        <f>IF(#REF!="","",#REF!)</f>
        <v>#REF!</v>
      </c>
      <c r="C12" s="51">
        <f t="shared" si="0"/>
        <v>5</v>
      </c>
      <c r="D12" s="24">
        <v>5</v>
      </c>
      <c r="E12" s="25">
        <v>4</v>
      </c>
      <c r="F12" s="25">
        <v>4</v>
      </c>
      <c r="G12" s="25">
        <v>4</v>
      </c>
      <c r="H12" s="26">
        <v>4</v>
      </c>
      <c r="I12" s="26"/>
      <c r="J12" s="26"/>
      <c r="K12" s="26"/>
      <c r="L12" s="27"/>
      <c r="M12" s="28"/>
      <c r="N12" s="25"/>
      <c r="O12" s="25"/>
      <c r="P12" s="25"/>
      <c r="Q12" s="25"/>
      <c r="R12" s="26"/>
      <c r="S12" s="26"/>
      <c r="T12" s="26"/>
      <c r="U12" s="26"/>
      <c r="V12" s="27"/>
      <c r="W12" s="28"/>
      <c r="X12" s="25"/>
      <c r="Y12" s="25"/>
      <c r="Z12" s="25"/>
      <c r="AA12" s="25"/>
      <c r="AB12" s="26"/>
      <c r="AC12" s="26"/>
      <c r="AD12" s="26"/>
      <c r="AE12" s="26"/>
      <c r="AF12" s="27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92">
        <f t="shared" si="10"/>
        <v>0</v>
      </c>
      <c r="BQ12" s="96">
        <f t="shared" si="1"/>
        <v>1</v>
      </c>
      <c r="BR12" s="96">
        <f t="shared" si="2"/>
        <v>4</v>
      </c>
      <c r="BS12" s="100">
        <f t="shared" si="3"/>
        <v>1</v>
      </c>
      <c r="BT12" s="86">
        <v>0.81449002027511597</v>
      </c>
      <c r="BU12" s="117">
        <f t="shared" si="4"/>
        <v>401.81449002027512</v>
      </c>
      <c r="BV12" s="100">
        <f t="shared" si="5"/>
        <v>25</v>
      </c>
      <c r="BW12" s="115">
        <f>COUNTIF($BV$4:BV11,BV12)+BV12</f>
        <v>25</v>
      </c>
      <c r="BX12" s="121">
        <f t="shared" si="6"/>
        <v>5.814490020275116</v>
      </c>
      <c r="BY12" s="100">
        <f t="shared" si="7"/>
        <v>18</v>
      </c>
      <c r="BZ12" s="115">
        <f>COUNTIF($BY$4:BY11,BY12)+BY12</f>
        <v>18</v>
      </c>
      <c r="CA12" s="121">
        <f t="shared" si="8"/>
        <v>5.814490020275116</v>
      </c>
      <c r="CB12" s="100">
        <f t="shared" si="9"/>
        <v>22</v>
      </c>
      <c r="CC12" s="115">
        <f>COUNTIF($CB$4:CB11,CB12)+CB12</f>
        <v>22</v>
      </c>
      <c r="CD12" s="60">
        <v>9</v>
      </c>
    </row>
    <row r="13" spans="1:82" ht="13.8" thickBot="1" x14ac:dyDescent="0.25">
      <c r="A13" s="110">
        <v>10</v>
      </c>
      <c r="B13" s="56" t="e">
        <f>IF(#REF!="","",#REF!)</f>
        <v>#REF!</v>
      </c>
      <c r="C13" s="53">
        <f t="shared" si="0"/>
        <v>8</v>
      </c>
      <c r="D13" s="29">
        <v>107</v>
      </c>
      <c r="E13" s="30">
        <v>107</v>
      </c>
      <c r="F13" s="30">
        <v>106</v>
      </c>
      <c r="G13" s="31">
        <v>106</v>
      </c>
      <c r="H13" s="31">
        <v>106</v>
      </c>
      <c r="I13" s="31">
        <v>4</v>
      </c>
      <c r="J13" s="31">
        <v>4</v>
      </c>
      <c r="K13" s="31">
        <v>4</v>
      </c>
      <c r="L13" s="32"/>
      <c r="M13" s="33"/>
      <c r="N13" s="30"/>
      <c r="O13" s="30"/>
      <c r="P13" s="30"/>
      <c r="Q13" s="31"/>
      <c r="R13" s="31"/>
      <c r="S13" s="31"/>
      <c r="T13" s="31"/>
      <c r="U13" s="31"/>
      <c r="V13" s="32"/>
      <c r="W13" s="33"/>
      <c r="X13" s="30"/>
      <c r="Y13" s="30"/>
      <c r="Z13" s="30"/>
      <c r="AA13" s="31"/>
      <c r="AB13" s="31"/>
      <c r="AC13" s="31"/>
      <c r="AD13" s="31"/>
      <c r="AE13" s="31"/>
      <c r="AF13" s="32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93">
        <f t="shared" si="10"/>
        <v>5</v>
      </c>
      <c r="BQ13" s="97">
        <f t="shared" si="1"/>
        <v>5</v>
      </c>
      <c r="BR13" s="97">
        <f t="shared" si="2"/>
        <v>8</v>
      </c>
      <c r="BS13" s="101">
        <f t="shared" si="3"/>
        <v>0</v>
      </c>
      <c r="BT13" s="87">
        <v>0.7090378999710083</v>
      </c>
      <c r="BU13" s="118">
        <f t="shared" si="4"/>
        <v>5805.709037899971</v>
      </c>
      <c r="BV13" s="101">
        <f t="shared" si="5"/>
        <v>2</v>
      </c>
      <c r="BW13" s="116">
        <f>COUNTIF($BV$4:BV12,BV13)+BV13</f>
        <v>2</v>
      </c>
      <c r="BX13" s="122">
        <f t="shared" si="6"/>
        <v>0</v>
      </c>
      <c r="BY13" s="101">
        <f t="shared" si="7"/>
        <v>27</v>
      </c>
      <c r="BZ13" s="116">
        <f>COUNTIF($BY$4:BY12,BY13)+BY13</f>
        <v>32</v>
      </c>
      <c r="CA13" s="122">
        <f t="shared" si="8"/>
        <v>8.7090378999710083</v>
      </c>
      <c r="CB13" s="101">
        <f t="shared" si="9"/>
        <v>13</v>
      </c>
      <c r="CC13" s="116">
        <f>COUNTIF($CB$4:CB12,CB13)+CB13</f>
        <v>13</v>
      </c>
      <c r="CD13" s="61">
        <v>10</v>
      </c>
    </row>
    <row r="14" spans="1:82" x14ac:dyDescent="0.2">
      <c r="A14" s="111">
        <v>11</v>
      </c>
      <c r="B14" s="57" t="e">
        <f>IF(#REF!="","",#REF!)</f>
        <v>#REF!</v>
      </c>
      <c r="C14" s="49">
        <f t="shared" si="0"/>
        <v>5</v>
      </c>
      <c r="D14" s="19">
        <v>106</v>
      </c>
      <c r="E14" s="20">
        <v>5</v>
      </c>
      <c r="F14" s="20">
        <v>4</v>
      </c>
      <c r="G14" s="20">
        <v>4</v>
      </c>
      <c r="H14" s="21">
        <v>4</v>
      </c>
      <c r="I14" s="21"/>
      <c r="J14" s="21"/>
      <c r="K14" s="21"/>
      <c r="L14" s="22"/>
      <c r="M14" s="23"/>
      <c r="N14" s="20"/>
      <c r="O14" s="20"/>
      <c r="P14" s="20"/>
      <c r="Q14" s="20"/>
      <c r="R14" s="21"/>
      <c r="S14" s="21"/>
      <c r="T14" s="21"/>
      <c r="U14" s="21"/>
      <c r="V14" s="22"/>
      <c r="W14" s="23"/>
      <c r="X14" s="20"/>
      <c r="Y14" s="20"/>
      <c r="Z14" s="20"/>
      <c r="AA14" s="20"/>
      <c r="AB14" s="21"/>
      <c r="AC14" s="21"/>
      <c r="AD14" s="21"/>
      <c r="AE14" s="21"/>
      <c r="AF14" s="22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91">
        <f t="shared" si="10"/>
        <v>1</v>
      </c>
      <c r="BQ14" s="95">
        <f t="shared" si="1"/>
        <v>2</v>
      </c>
      <c r="BR14" s="95">
        <f t="shared" si="2"/>
        <v>4</v>
      </c>
      <c r="BS14" s="99">
        <f t="shared" si="3"/>
        <v>1</v>
      </c>
      <c r="BT14" s="85">
        <v>4.5352756977081299E-2</v>
      </c>
      <c r="BU14" s="88">
        <f t="shared" si="4"/>
        <v>1402.0453527569771</v>
      </c>
      <c r="BV14" s="99">
        <f t="shared" si="5"/>
        <v>13</v>
      </c>
      <c r="BW14" s="114">
        <f>COUNTIF($BV$4:BV13,BV14)+BV14</f>
        <v>13</v>
      </c>
      <c r="BX14" s="123">
        <f t="shared" si="6"/>
        <v>5.0453527569770813</v>
      </c>
      <c r="BY14" s="99">
        <f t="shared" si="7"/>
        <v>21</v>
      </c>
      <c r="BZ14" s="114">
        <f>COUNTIF($BY$4:BY13,BY14)+BY14</f>
        <v>21</v>
      </c>
      <c r="CA14" s="123">
        <f t="shared" si="8"/>
        <v>5.0453527569770813</v>
      </c>
      <c r="CB14" s="99">
        <f t="shared" si="9"/>
        <v>25</v>
      </c>
      <c r="CC14" s="114">
        <f>COUNTIF($CB$4:CB13,CB14)+CB14</f>
        <v>25</v>
      </c>
      <c r="CD14" s="63">
        <v>11</v>
      </c>
    </row>
    <row r="15" spans="1:82" x14ac:dyDescent="0.2">
      <c r="A15" s="108">
        <v>12</v>
      </c>
      <c r="B15" s="55" t="e">
        <f>IF(#REF!="","",#REF!)</f>
        <v>#REF!</v>
      </c>
      <c r="C15" s="51">
        <f t="shared" si="0"/>
        <v>12</v>
      </c>
      <c r="D15" s="24">
        <v>5</v>
      </c>
      <c r="E15" s="25">
        <v>5</v>
      </c>
      <c r="F15" s="25">
        <v>4</v>
      </c>
      <c r="G15" s="34">
        <v>4</v>
      </c>
      <c r="H15" s="25">
        <v>4</v>
      </c>
      <c r="I15" s="25">
        <v>4</v>
      </c>
      <c r="J15" s="25">
        <v>4</v>
      </c>
      <c r="K15" s="25">
        <v>4</v>
      </c>
      <c r="L15" s="26">
        <v>4</v>
      </c>
      <c r="M15" s="28">
        <v>4</v>
      </c>
      <c r="N15" s="25">
        <v>2</v>
      </c>
      <c r="O15" s="25">
        <v>1</v>
      </c>
      <c r="P15" s="25"/>
      <c r="Q15" s="25"/>
      <c r="R15" s="26"/>
      <c r="S15" s="26"/>
      <c r="T15" s="26"/>
      <c r="U15" s="26"/>
      <c r="V15" s="27"/>
      <c r="W15" s="28"/>
      <c r="X15" s="25"/>
      <c r="Y15" s="25"/>
      <c r="Z15" s="25"/>
      <c r="AA15" s="25"/>
      <c r="AB15" s="26"/>
      <c r="AC15" s="26"/>
      <c r="AD15" s="26"/>
      <c r="AE15" s="26"/>
      <c r="AF15" s="27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92">
        <f t="shared" si="10"/>
        <v>0</v>
      </c>
      <c r="BQ15" s="96">
        <f t="shared" si="1"/>
        <v>4</v>
      </c>
      <c r="BR15" s="96">
        <f t="shared" si="2"/>
        <v>8</v>
      </c>
      <c r="BS15" s="100">
        <f t="shared" si="3"/>
        <v>4</v>
      </c>
      <c r="BT15" s="86">
        <v>0.4140326976776123</v>
      </c>
      <c r="BU15" s="117">
        <f t="shared" si="4"/>
        <v>804.41403269767761</v>
      </c>
      <c r="BV15" s="100">
        <f t="shared" si="5"/>
        <v>15</v>
      </c>
      <c r="BW15" s="115">
        <f>COUNTIF($BV$4:BV14,BV15)+BV15</f>
        <v>15</v>
      </c>
      <c r="BX15" s="121">
        <f t="shared" si="6"/>
        <v>12.414032697677612</v>
      </c>
      <c r="BY15" s="100">
        <f t="shared" si="7"/>
        <v>5</v>
      </c>
      <c r="BZ15" s="115">
        <f>COUNTIF($BY$4:BY14,BY15)+BY15</f>
        <v>5</v>
      </c>
      <c r="CA15" s="121">
        <f t="shared" si="8"/>
        <v>12.414032697677612</v>
      </c>
      <c r="CB15" s="100">
        <f t="shared" si="9"/>
        <v>6</v>
      </c>
      <c r="CC15" s="115">
        <f>COUNTIF($CB$4:CB14,CB15)+CB15</f>
        <v>6</v>
      </c>
      <c r="CD15" s="60">
        <v>12</v>
      </c>
    </row>
    <row r="16" spans="1:82" x14ac:dyDescent="0.2">
      <c r="A16" s="108">
        <v>13</v>
      </c>
      <c r="B16" s="55" t="e">
        <f>IF(#REF!="","",#REF!)</f>
        <v>#REF!</v>
      </c>
      <c r="C16" s="51">
        <f t="shared" si="0"/>
        <v>16</v>
      </c>
      <c r="D16" s="24">
        <v>5</v>
      </c>
      <c r="E16" s="25">
        <v>4</v>
      </c>
      <c r="F16" s="35">
        <v>4</v>
      </c>
      <c r="G16" s="34">
        <v>4</v>
      </c>
      <c r="H16" s="25">
        <v>4</v>
      </c>
      <c r="I16" s="25">
        <v>4</v>
      </c>
      <c r="J16" s="35">
        <v>4</v>
      </c>
      <c r="K16" s="25">
        <v>4</v>
      </c>
      <c r="L16" s="25">
        <v>4</v>
      </c>
      <c r="M16" s="26">
        <v>4</v>
      </c>
      <c r="N16" s="26">
        <v>4</v>
      </c>
      <c r="O16" s="26">
        <v>4</v>
      </c>
      <c r="P16" s="26">
        <v>4</v>
      </c>
      <c r="Q16" s="26">
        <v>2</v>
      </c>
      <c r="R16" s="26">
        <v>1</v>
      </c>
      <c r="S16" s="26">
        <v>1</v>
      </c>
      <c r="T16" s="26"/>
      <c r="U16" s="26"/>
      <c r="V16" s="27"/>
      <c r="W16" s="28"/>
      <c r="X16" s="25"/>
      <c r="Y16" s="25"/>
      <c r="Z16" s="26"/>
      <c r="AA16" s="26"/>
      <c r="AB16" s="26"/>
      <c r="AC16" s="26"/>
      <c r="AD16" s="26"/>
      <c r="AE16" s="26"/>
      <c r="AF16" s="27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92">
        <f t="shared" si="10"/>
        <v>0</v>
      </c>
      <c r="BQ16" s="96">
        <f t="shared" si="1"/>
        <v>4</v>
      </c>
      <c r="BR16" s="96">
        <f t="shared" si="2"/>
        <v>16</v>
      </c>
      <c r="BS16" s="100">
        <f t="shared" si="3"/>
        <v>0</v>
      </c>
      <c r="BT16" s="86">
        <v>0.86261934041976929</v>
      </c>
      <c r="BU16" s="117">
        <f t="shared" si="4"/>
        <v>1604.8626193404198</v>
      </c>
      <c r="BV16" s="100">
        <f t="shared" si="5"/>
        <v>12</v>
      </c>
      <c r="BW16" s="115">
        <f>COUNTIF($BV$4:BV15,BV16)+BV16</f>
        <v>12</v>
      </c>
      <c r="BX16" s="121">
        <f t="shared" si="6"/>
        <v>0</v>
      </c>
      <c r="BY16" s="100">
        <f t="shared" si="7"/>
        <v>27</v>
      </c>
      <c r="BZ16" s="115">
        <f>COUNTIF($BY$4:BY15,BY16)+BY16</f>
        <v>33</v>
      </c>
      <c r="CA16" s="121">
        <f t="shared" si="8"/>
        <v>16.862619340419769</v>
      </c>
      <c r="CB16" s="100">
        <f t="shared" si="9"/>
        <v>3</v>
      </c>
      <c r="CC16" s="115">
        <f>COUNTIF($CB$4:CB15,CB16)+CB16</f>
        <v>3</v>
      </c>
      <c r="CD16" s="60">
        <v>13</v>
      </c>
    </row>
    <row r="17" spans="1:82" x14ac:dyDescent="0.2">
      <c r="A17" s="108">
        <v>14</v>
      </c>
      <c r="B17" s="55" t="e">
        <f>IF(#REF!="","",#REF!)</f>
        <v>#REF!</v>
      </c>
      <c r="C17" s="51">
        <f t="shared" si="0"/>
        <v>9</v>
      </c>
      <c r="D17" s="24">
        <v>5</v>
      </c>
      <c r="E17" s="25">
        <v>4</v>
      </c>
      <c r="F17" s="25">
        <v>4</v>
      </c>
      <c r="G17" s="25">
        <v>4</v>
      </c>
      <c r="H17" s="26">
        <v>4</v>
      </c>
      <c r="I17" s="26">
        <v>4</v>
      </c>
      <c r="J17" s="26">
        <v>4</v>
      </c>
      <c r="K17" s="26">
        <v>2</v>
      </c>
      <c r="L17" s="27">
        <v>1</v>
      </c>
      <c r="M17" s="28"/>
      <c r="N17" s="25"/>
      <c r="O17" s="25"/>
      <c r="P17" s="25"/>
      <c r="Q17" s="25"/>
      <c r="R17" s="26"/>
      <c r="S17" s="26"/>
      <c r="T17" s="26"/>
      <c r="U17" s="26"/>
      <c r="V17" s="27"/>
      <c r="W17" s="28"/>
      <c r="X17" s="25"/>
      <c r="Y17" s="25"/>
      <c r="Z17" s="25"/>
      <c r="AA17" s="25"/>
      <c r="AB17" s="26"/>
      <c r="AC17" s="26"/>
      <c r="AD17" s="26"/>
      <c r="AE17" s="26"/>
      <c r="AF17" s="27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92">
        <f t="shared" si="10"/>
        <v>0</v>
      </c>
      <c r="BQ17" s="96">
        <f t="shared" si="1"/>
        <v>3</v>
      </c>
      <c r="BR17" s="96">
        <f t="shared" si="2"/>
        <v>8</v>
      </c>
      <c r="BS17" s="100">
        <f t="shared" si="3"/>
        <v>1</v>
      </c>
      <c r="BT17" s="86">
        <v>0.79048001766204834</v>
      </c>
      <c r="BU17" s="117">
        <f t="shared" si="4"/>
        <v>803.79048001766205</v>
      </c>
      <c r="BV17" s="100">
        <f t="shared" si="5"/>
        <v>17</v>
      </c>
      <c r="BW17" s="115">
        <f>COUNTIF($BV$4:BV16,BV17)+BV17</f>
        <v>17</v>
      </c>
      <c r="BX17" s="121">
        <f t="shared" si="6"/>
        <v>9.7904800176620483</v>
      </c>
      <c r="BY17" s="100">
        <f t="shared" si="7"/>
        <v>8</v>
      </c>
      <c r="BZ17" s="115">
        <f>COUNTIF($BY$4:BY16,BY17)+BY17</f>
        <v>8</v>
      </c>
      <c r="CA17" s="121">
        <f t="shared" si="8"/>
        <v>9.7904800176620483</v>
      </c>
      <c r="CB17" s="100">
        <f t="shared" si="9"/>
        <v>9</v>
      </c>
      <c r="CC17" s="115">
        <f>COUNTIF($CB$4:CB16,CB17)+CB17</f>
        <v>9</v>
      </c>
      <c r="CD17" s="60">
        <v>14</v>
      </c>
    </row>
    <row r="18" spans="1:82" ht="13.8" thickBot="1" x14ac:dyDescent="0.25">
      <c r="A18" s="109">
        <v>15</v>
      </c>
      <c r="B18" s="58" t="e">
        <f>IF(#REF!="","",#REF!)</f>
        <v>#REF!</v>
      </c>
      <c r="C18" s="53">
        <f t="shared" si="0"/>
        <v>0</v>
      </c>
      <c r="D18" s="29"/>
      <c r="E18" s="30"/>
      <c r="F18" s="30"/>
      <c r="G18" s="31"/>
      <c r="H18" s="31"/>
      <c r="I18" s="31"/>
      <c r="J18" s="31"/>
      <c r="K18" s="31"/>
      <c r="L18" s="32"/>
      <c r="M18" s="33"/>
      <c r="N18" s="30"/>
      <c r="O18" s="30"/>
      <c r="P18" s="30"/>
      <c r="Q18" s="31"/>
      <c r="R18" s="31"/>
      <c r="S18" s="31"/>
      <c r="T18" s="31"/>
      <c r="U18" s="31"/>
      <c r="V18" s="32"/>
      <c r="W18" s="33"/>
      <c r="X18" s="30"/>
      <c r="Y18" s="30"/>
      <c r="Z18" s="30"/>
      <c r="AA18" s="31"/>
      <c r="AB18" s="31"/>
      <c r="AC18" s="31"/>
      <c r="AD18" s="31"/>
      <c r="AE18" s="31"/>
      <c r="AF18" s="32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93">
        <f t="shared" si="10"/>
        <v>0</v>
      </c>
      <c r="BQ18" s="97">
        <f>C18-COUNTIF(D18:AI18,4)</f>
        <v>0</v>
      </c>
      <c r="BR18" s="97">
        <f t="shared" si="2"/>
        <v>0</v>
      </c>
      <c r="BS18" s="101">
        <f t="shared" si="3"/>
        <v>0</v>
      </c>
      <c r="BT18" s="87">
        <v>0.37353616952896118</v>
      </c>
      <c r="BU18" s="118">
        <f t="shared" si="4"/>
        <v>0</v>
      </c>
      <c r="BV18" s="101">
        <f t="shared" si="5"/>
        <v>33</v>
      </c>
      <c r="BW18" s="116">
        <f>COUNTIF($BV$4:BV17,BV18)+BV18</f>
        <v>37</v>
      </c>
      <c r="BX18" s="122">
        <f t="shared" si="6"/>
        <v>0</v>
      </c>
      <c r="BY18" s="101">
        <f t="shared" si="7"/>
        <v>27</v>
      </c>
      <c r="BZ18" s="116">
        <f>COUNTIF($BY$4:BY17,BY18)+BY18</f>
        <v>34</v>
      </c>
      <c r="CA18" s="122">
        <f t="shared" si="8"/>
        <v>0</v>
      </c>
      <c r="CB18" s="101">
        <f t="shared" si="9"/>
        <v>33</v>
      </c>
      <c r="CC18" s="116">
        <f>COUNTIF($CB$4:CB17,CB18)+CB18</f>
        <v>37</v>
      </c>
      <c r="CD18" s="61">
        <v>15</v>
      </c>
    </row>
    <row r="19" spans="1:82" x14ac:dyDescent="0.2">
      <c r="A19" s="107">
        <v>16</v>
      </c>
      <c r="B19" s="54" t="e">
        <f>IF(#REF!="","",#REF!)</f>
        <v>#REF!</v>
      </c>
      <c r="C19" s="49">
        <f t="shared" si="0"/>
        <v>0</v>
      </c>
      <c r="D19" s="19"/>
      <c r="E19" s="20"/>
      <c r="F19" s="20"/>
      <c r="G19" s="20"/>
      <c r="H19" s="21"/>
      <c r="I19" s="21"/>
      <c r="J19" s="21"/>
      <c r="K19" s="21"/>
      <c r="L19" s="22"/>
      <c r="M19" s="23"/>
      <c r="N19" s="20"/>
      <c r="O19" s="20"/>
      <c r="P19" s="20"/>
      <c r="Q19" s="20"/>
      <c r="R19" s="21"/>
      <c r="S19" s="21"/>
      <c r="T19" s="21"/>
      <c r="U19" s="21"/>
      <c r="V19" s="22"/>
      <c r="W19" s="23"/>
      <c r="X19" s="20"/>
      <c r="Y19" s="20"/>
      <c r="Z19" s="20"/>
      <c r="AA19" s="20"/>
      <c r="AB19" s="21"/>
      <c r="AC19" s="21"/>
      <c r="AD19" s="21"/>
      <c r="AE19" s="21"/>
      <c r="AF19" s="22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91">
        <f t="shared" si="10"/>
        <v>0</v>
      </c>
      <c r="BQ19" s="95">
        <f t="shared" si="1"/>
        <v>0</v>
      </c>
      <c r="BR19" s="95">
        <f t="shared" si="2"/>
        <v>0</v>
      </c>
      <c r="BS19" s="99">
        <f t="shared" si="3"/>
        <v>0</v>
      </c>
      <c r="BT19" s="85">
        <v>0.96195316314697266</v>
      </c>
      <c r="BU19" s="88">
        <f t="shared" si="4"/>
        <v>0</v>
      </c>
      <c r="BV19" s="99">
        <f t="shared" si="5"/>
        <v>33</v>
      </c>
      <c r="BW19" s="114">
        <f>COUNTIF($BV$4:BV18,BV19)+BV19</f>
        <v>38</v>
      </c>
      <c r="BX19" s="123">
        <f t="shared" si="6"/>
        <v>0</v>
      </c>
      <c r="BY19" s="99">
        <f t="shared" si="7"/>
        <v>27</v>
      </c>
      <c r="BZ19" s="114">
        <f>COUNTIF($BY$4:BY18,BY19)+BY19</f>
        <v>35</v>
      </c>
      <c r="CA19" s="123">
        <f t="shared" si="8"/>
        <v>0</v>
      </c>
      <c r="CB19" s="99">
        <f t="shared" si="9"/>
        <v>33</v>
      </c>
      <c r="CC19" s="114">
        <f>COUNTIF($CB$4:CB18,CB19)+CB19</f>
        <v>38</v>
      </c>
      <c r="CD19" s="63">
        <v>16</v>
      </c>
    </row>
    <row r="20" spans="1:82" x14ac:dyDescent="0.2">
      <c r="A20" s="108">
        <v>17</v>
      </c>
      <c r="B20" s="55" t="e">
        <f>IF(#REF!="","",#REF!)</f>
        <v>#REF!</v>
      </c>
      <c r="C20" s="51">
        <f t="shared" si="0"/>
        <v>0</v>
      </c>
      <c r="D20" s="24"/>
      <c r="E20" s="25"/>
      <c r="F20" s="25"/>
      <c r="G20" s="25"/>
      <c r="H20" s="26"/>
      <c r="I20" s="26"/>
      <c r="J20" s="26"/>
      <c r="K20" s="26"/>
      <c r="L20" s="27"/>
      <c r="M20" s="28"/>
      <c r="N20" s="25"/>
      <c r="O20" s="25"/>
      <c r="P20" s="25"/>
      <c r="Q20" s="25"/>
      <c r="R20" s="26"/>
      <c r="S20" s="26"/>
      <c r="T20" s="26"/>
      <c r="U20" s="26"/>
      <c r="V20" s="27"/>
      <c r="W20" s="28"/>
      <c r="X20" s="25"/>
      <c r="Y20" s="25"/>
      <c r="Z20" s="25"/>
      <c r="AA20" s="25"/>
      <c r="AB20" s="26"/>
      <c r="AC20" s="26"/>
      <c r="AD20" s="26"/>
      <c r="AE20" s="26"/>
      <c r="AF20" s="27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92">
        <f t="shared" si="10"/>
        <v>0</v>
      </c>
      <c r="BQ20" s="96">
        <f t="shared" si="1"/>
        <v>0</v>
      </c>
      <c r="BR20" s="96">
        <f t="shared" si="2"/>
        <v>0</v>
      </c>
      <c r="BS20" s="100">
        <f t="shared" si="3"/>
        <v>0</v>
      </c>
      <c r="BT20" s="86">
        <v>0.87144583463668823</v>
      </c>
      <c r="BU20" s="117">
        <f t="shared" si="4"/>
        <v>0</v>
      </c>
      <c r="BV20" s="100">
        <f t="shared" si="5"/>
        <v>33</v>
      </c>
      <c r="BW20" s="115">
        <f>COUNTIF($BV$4:BV19,BV20)+BV20</f>
        <v>39</v>
      </c>
      <c r="BX20" s="121">
        <f t="shared" si="6"/>
        <v>0</v>
      </c>
      <c r="BY20" s="100">
        <f t="shared" si="7"/>
        <v>27</v>
      </c>
      <c r="BZ20" s="115">
        <f>COUNTIF($BY$4:BY19,BY20)+BY20</f>
        <v>36</v>
      </c>
      <c r="CA20" s="121">
        <f t="shared" si="8"/>
        <v>0</v>
      </c>
      <c r="CB20" s="100">
        <f t="shared" si="9"/>
        <v>33</v>
      </c>
      <c r="CC20" s="115">
        <f>COUNTIF($CB$4:CB19,CB20)+CB20</f>
        <v>39</v>
      </c>
      <c r="CD20" s="60">
        <v>17</v>
      </c>
    </row>
    <row r="21" spans="1:82" x14ac:dyDescent="0.2">
      <c r="A21" s="108">
        <v>18</v>
      </c>
      <c r="B21" s="55" t="e">
        <f>IF(#REF!="","",#REF!)</f>
        <v>#REF!</v>
      </c>
      <c r="C21" s="51">
        <f t="shared" si="0"/>
        <v>15</v>
      </c>
      <c r="D21" s="24">
        <v>5</v>
      </c>
      <c r="E21" s="25">
        <v>106</v>
      </c>
      <c r="F21" s="26">
        <v>5</v>
      </c>
      <c r="G21" s="26">
        <v>4</v>
      </c>
      <c r="H21" s="26">
        <v>4</v>
      </c>
      <c r="I21" s="26">
        <v>4</v>
      </c>
      <c r="J21" s="26">
        <v>4</v>
      </c>
      <c r="K21" s="26">
        <v>4</v>
      </c>
      <c r="L21" s="27">
        <v>4</v>
      </c>
      <c r="M21" s="28">
        <v>4</v>
      </c>
      <c r="N21" s="25">
        <v>4</v>
      </c>
      <c r="O21" s="25">
        <v>4</v>
      </c>
      <c r="P21" s="26">
        <v>2</v>
      </c>
      <c r="Q21" s="26">
        <v>1</v>
      </c>
      <c r="R21" s="26">
        <v>1</v>
      </c>
      <c r="S21" s="26"/>
      <c r="T21" s="26"/>
      <c r="U21" s="26"/>
      <c r="V21" s="27"/>
      <c r="W21" s="28"/>
      <c r="X21" s="25"/>
      <c r="Y21" s="25"/>
      <c r="Z21" s="26"/>
      <c r="AA21" s="26"/>
      <c r="AB21" s="26"/>
      <c r="AC21" s="26"/>
      <c r="AD21" s="26"/>
      <c r="AE21" s="26"/>
      <c r="AF21" s="27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92">
        <f t="shared" si="10"/>
        <v>1</v>
      </c>
      <c r="BQ21" s="96">
        <f t="shared" si="1"/>
        <v>6</v>
      </c>
      <c r="BR21" s="96">
        <f t="shared" si="2"/>
        <v>8</v>
      </c>
      <c r="BS21" s="100">
        <f t="shared" si="3"/>
        <v>7</v>
      </c>
      <c r="BT21" s="86">
        <v>5.6236863136291504E-2</v>
      </c>
      <c r="BU21" s="117">
        <f t="shared" si="4"/>
        <v>1806.0562368631363</v>
      </c>
      <c r="BV21" s="100">
        <f t="shared" si="5"/>
        <v>9</v>
      </c>
      <c r="BW21" s="115">
        <f>COUNTIF($BV$4:BV20,BV21)+BV21</f>
        <v>9</v>
      </c>
      <c r="BX21" s="121">
        <f t="shared" si="6"/>
        <v>15.056236863136292</v>
      </c>
      <c r="BY21" s="100">
        <f t="shared" si="7"/>
        <v>4</v>
      </c>
      <c r="BZ21" s="115">
        <f>COUNTIF($BY$4:BY20,BY21)+BY21</f>
        <v>4</v>
      </c>
      <c r="CA21" s="121">
        <f t="shared" si="8"/>
        <v>15.056236863136292</v>
      </c>
      <c r="CB21" s="100">
        <f t="shared" si="9"/>
        <v>5</v>
      </c>
      <c r="CC21" s="115">
        <f>COUNTIF($CB$4:CB20,CB21)+CB21</f>
        <v>5</v>
      </c>
      <c r="CD21" s="60">
        <v>18</v>
      </c>
    </row>
    <row r="22" spans="1:82" x14ac:dyDescent="0.2">
      <c r="A22" s="108">
        <v>19</v>
      </c>
      <c r="B22" s="55" t="e">
        <f>IF(#REF!="","",#REF!)</f>
        <v>#REF!</v>
      </c>
      <c r="C22" s="51">
        <f t="shared" si="0"/>
        <v>0</v>
      </c>
      <c r="D22" s="24"/>
      <c r="E22" s="25"/>
      <c r="F22" s="25"/>
      <c r="G22" s="25"/>
      <c r="H22" s="26"/>
      <c r="I22" s="26"/>
      <c r="J22" s="26"/>
      <c r="K22" s="26"/>
      <c r="L22" s="27"/>
      <c r="M22" s="28"/>
      <c r="N22" s="25"/>
      <c r="O22" s="25"/>
      <c r="P22" s="25"/>
      <c r="Q22" s="25"/>
      <c r="R22" s="26"/>
      <c r="S22" s="26"/>
      <c r="T22" s="26"/>
      <c r="U22" s="26"/>
      <c r="V22" s="27"/>
      <c r="W22" s="28"/>
      <c r="X22" s="25"/>
      <c r="Y22" s="25"/>
      <c r="Z22" s="25"/>
      <c r="AA22" s="25"/>
      <c r="AB22" s="26"/>
      <c r="AC22" s="26"/>
      <c r="AD22" s="26"/>
      <c r="AE22" s="26"/>
      <c r="AF22" s="27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92">
        <f t="shared" si="10"/>
        <v>0</v>
      </c>
      <c r="BQ22" s="96">
        <f t="shared" si="1"/>
        <v>0</v>
      </c>
      <c r="BR22" s="96">
        <f t="shared" si="2"/>
        <v>0</v>
      </c>
      <c r="BS22" s="100">
        <f t="shared" si="3"/>
        <v>0</v>
      </c>
      <c r="BT22" s="86">
        <v>0.94955664873123169</v>
      </c>
      <c r="BU22" s="117">
        <f t="shared" si="4"/>
        <v>0</v>
      </c>
      <c r="BV22" s="100">
        <f t="shared" si="5"/>
        <v>33</v>
      </c>
      <c r="BW22" s="115">
        <f>COUNTIF($BV$4:BV21,BV22)+BV22</f>
        <v>40</v>
      </c>
      <c r="BX22" s="121">
        <f t="shared" si="6"/>
        <v>0</v>
      </c>
      <c r="BY22" s="100">
        <f t="shared" si="7"/>
        <v>27</v>
      </c>
      <c r="BZ22" s="115">
        <f>COUNTIF($BY$4:BY21,BY22)+BY22</f>
        <v>37</v>
      </c>
      <c r="CA22" s="121">
        <f t="shared" si="8"/>
        <v>0</v>
      </c>
      <c r="CB22" s="100">
        <f t="shared" si="9"/>
        <v>33</v>
      </c>
      <c r="CC22" s="115">
        <f>COUNTIF($CB$4:CB21,CB22)+CB22</f>
        <v>40</v>
      </c>
      <c r="CD22" s="60">
        <v>19</v>
      </c>
    </row>
    <row r="23" spans="1:82" ht="13.8" thickBot="1" x14ac:dyDescent="0.25">
      <c r="A23" s="110">
        <v>20</v>
      </c>
      <c r="B23" s="56" t="e">
        <f>IF(#REF!="","",#REF!)</f>
        <v>#REF!</v>
      </c>
      <c r="C23" s="53">
        <f t="shared" si="0"/>
        <v>0</v>
      </c>
      <c r="D23" s="29"/>
      <c r="E23" s="30"/>
      <c r="F23" s="30"/>
      <c r="G23" s="31"/>
      <c r="H23" s="31"/>
      <c r="I23" s="31"/>
      <c r="J23" s="31"/>
      <c r="K23" s="31"/>
      <c r="L23" s="32"/>
      <c r="M23" s="33"/>
      <c r="N23" s="30"/>
      <c r="O23" s="30"/>
      <c r="P23" s="30"/>
      <c r="Q23" s="31"/>
      <c r="R23" s="31"/>
      <c r="S23" s="31"/>
      <c r="T23" s="31"/>
      <c r="U23" s="31"/>
      <c r="V23" s="32"/>
      <c r="W23" s="33"/>
      <c r="X23" s="30"/>
      <c r="Y23" s="30"/>
      <c r="Z23" s="30"/>
      <c r="AA23" s="31"/>
      <c r="AB23" s="31"/>
      <c r="AC23" s="31"/>
      <c r="AD23" s="31"/>
      <c r="AE23" s="31"/>
      <c r="AF23" s="32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93">
        <f t="shared" si="10"/>
        <v>0</v>
      </c>
      <c r="BQ23" s="97">
        <f t="shared" si="1"/>
        <v>0</v>
      </c>
      <c r="BR23" s="97">
        <f t="shared" si="2"/>
        <v>0</v>
      </c>
      <c r="BS23" s="101">
        <f t="shared" si="3"/>
        <v>0</v>
      </c>
      <c r="BT23" s="87">
        <v>0.36401867866516113</v>
      </c>
      <c r="BU23" s="118">
        <f t="shared" si="4"/>
        <v>0</v>
      </c>
      <c r="BV23" s="101">
        <f t="shared" si="5"/>
        <v>33</v>
      </c>
      <c r="BW23" s="116">
        <f>COUNTIF($BV$4:BV22,BV23)+BV23</f>
        <v>41</v>
      </c>
      <c r="BX23" s="122">
        <f t="shared" si="6"/>
        <v>0</v>
      </c>
      <c r="BY23" s="101">
        <f t="shared" si="7"/>
        <v>27</v>
      </c>
      <c r="BZ23" s="116">
        <f>COUNTIF($BY$4:BY22,BY23)+BY23</f>
        <v>38</v>
      </c>
      <c r="CA23" s="122">
        <f t="shared" si="8"/>
        <v>0</v>
      </c>
      <c r="CB23" s="101">
        <f t="shared" si="9"/>
        <v>33</v>
      </c>
      <c r="CC23" s="116">
        <f>COUNTIF($CB$4:CB22,CB23)+CB23</f>
        <v>41</v>
      </c>
      <c r="CD23" s="61">
        <v>20</v>
      </c>
    </row>
    <row r="24" spans="1:82" x14ac:dyDescent="0.2">
      <c r="A24" s="111">
        <v>21</v>
      </c>
      <c r="B24" s="57" t="e">
        <f>IF(#REF!="","",#REF!)</f>
        <v>#REF!</v>
      </c>
      <c r="C24" s="49">
        <f t="shared" si="0"/>
        <v>15</v>
      </c>
      <c r="D24" s="19">
        <v>106</v>
      </c>
      <c r="E24" s="20">
        <v>106</v>
      </c>
      <c r="F24" s="20">
        <v>106</v>
      </c>
      <c r="G24" s="20">
        <v>106</v>
      </c>
      <c r="H24" s="21">
        <v>4</v>
      </c>
      <c r="I24" s="21">
        <v>4</v>
      </c>
      <c r="J24" s="21">
        <v>4</v>
      </c>
      <c r="K24" s="21">
        <v>4</v>
      </c>
      <c r="L24" s="22">
        <v>4</v>
      </c>
      <c r="M24" s="23">
        <v>4</v>
      </c>
      <c r="N24" s="20">
        <v>4</v>
      </c>
      <c r="O24" s="20">
        <v>4</v>
      </c>
      <c r="P24" s="20">
        <v>4</v>
      </c>
      <c r="Q24" s="20">
        <v>2</v>
      </c>
      <c r="R24" s="21">
        <v>1</v>
      </c>
      <c r="S24" s="21"/>
      <c r="T24" s="21"/>
      <c r="U24" s="21"/>
      <c r="V24" s="22"/>
      <c r="W24" s="23"/>
      <c r="X24" s="20"/>
      <c r="Y24" s="20"/>
      <c r="Z24" s="20"/>
      <c r="AA24" s="20"/>
      <c r="AB24" s="21"/>
      <c r="AC24" s="21"/>
      <c r="AD24" s="21"/>
      <c r="AE24" s="21"/>
      <c r="AF24" s="22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91">
        <f t="shared" si="10"/>
        <v>4</v>
      </c>
      <c r="BQ24" s="95">
        <f t="shared" si="1"/>
        <v>6</v>
      </c>
      <c r="BR24" s="95">
        <f t="shared" si="2"/>
        <v>8</v>
      </c>
      <c r="BS24" s="99">
        <f t="shared" si="3"/>
        <v>7</v>
      </c>
      <c r="BT24" s="85">
        <v>0.5248684287071228</v>
      </c>
      <c r="BU24" s="88">
        <f t="shared" si="4"/>
        <v>4806.5248684287071</v>
      </c>
      <c r="BV24" s="99">
        <f t="shared" si="5"/>
        <v>4</v>
      </c>
      <c r="BW24" s="114">
        <f>COUNTIF($BV$4:BV23,BV24)+BV24</f>
        <v>4</v>
      </c>
      <c r="BX24" s="123">
        <f t="shared" si="6"/>
        <v>15.524868428707123</v>
      </c>
      <c r="BY24" s="99">
        <f t="shared" si="7"/>
        <v>3</v>
      </c>
      <c r="BZ24" s="114">
        <f>COUNTIF($BY$4:BY23,BY24)+BY24</f>
        <v>3</v>
      </c>
      <c r="CA24" s="123">
        <f t="shared" si="8"/>
        <v>15.524868428707123</v>
      </c>
      <c r="CB24" s="99">
        <f t="shared" si="9"/>
        <v>4</v>
      </c>
      <c r="CC24" s="114">
        <f>COUNTIF($CB$4:CB23,CB24)+CB24</f>
        <v>4</v>
      </c>
      <c r="CD24" s="63">
        <v>21</v>
      </c>
    </row>
    <row r="25" spans="1:82" x14ac:dyDescent="0.2">
      <c r="A25" s="108">
        <v>22</v>
      </c>
      <c r="B25" s="55" t="e">
        <f>IF(#REF!="","",#REF!)</f>
        <v>#REF!</v>
      </c>
      <c r="C25" s="51">
        <f t="shared" si="0"/>
        <v>0</v>
      </c>
      <c r="D25" s="24"/>
      <c r="E25" s="25"/>
      <c r="F25" s="25"/>
      <c r="G25" s="25"/>
      <c r="H25" s="26"/>
      <c r="I25" s="26"/>
      <c r="J25" s="26"/>
      <c r="K25" s="26"/>
      <c r="L25" s="27"/>
      <c r="M25" s="28"/>
      <c r="N25" s="25"/>
      <c r="O25" s="25"/>
      <c r="P25" s="25"/>
      <c r="Q25" s="25"/>
      <c r="R25" s="26"/>
      <c r="S25" s="26"/>
      <c r="T25" s="26"/>
      <c r="U25" s="26"/>
      <c r="V25" s="27"/>
      <c r="W25" s="28"/>
      <c r="X25" s="25"/>
      <c r="Y25" s="25"/>
      <c r="Z25" s="25"/>
      <c r="AA25" s="25"/>
      <c r="AB25" s="26"/>
      <c r="AC25" s="26"/>
      <c r="AD25" s="26"/>
      <c r="AE25" s="26"/>
      <c r="AF25" s="27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92">
        <f t="shared" si="10"/>
        <v>0</v>
      </c>
      <c r="BQ25" s="96">
        <f t="shared" si="1"/>
        <v>0</v>
      </c>
      <c r="BR25" s="96">
        <f t="shared" si="2"/>
        <v>0</v>
      </c>
      <c r="BS25" s="100">
        <f t="shared" si="3"/>
        <v>0</v>
      </c>
      <c r="BT25" s="86">
        <v>0.76711165904998779</v>
      </c>
      <c r="BU25" s="117">
        <f t="shared" si="4"/>
        <v>0</v>
      </c>
      <c r="BV25" s="100">
        <f t="shared" si="5"/>
        <v>33</v>
      </c>
      <c r="BW25" s="115">
        <f>COUNTIF($BV$4:BV24,BV25)+BV25</f>
        <v>42</v>
      </c>
      <c r="BX25" s="121">
        <f t="shared" si="6"/>
        <v>0</v>
      </c>
      <c r="BY25" s="100">
        <f t="shared" si="7"/>
        <v>27</v>
      </c>
      <c r="BZ25" s="115">
        <f>COUNTIF($BY$4:BY24,BY25)+BY25</f>
        <v>39</v>
      </c>
      <c r="CA25" s="121">
        <f t="shared" si="8"/>
        <v>0</v>
      </c>
      <c r="CB25" s="100">
        <f t="shared" si="9"/>
        <v>33</v>
      </c>
      <c r="CC25" s="115">
        <f>COUNTIF($CB$4:CB24,CB25)+CB25</f>
        <v>42</v>
      </c>
      <c r="CD25" s="60">
        <v>22</v>
      </c>
    </row>
    <row r="26" spans="1:82" x14ac:dyDescent="0.2">
      <c r="A26" s="108">
        <v>23</v>
      </c>
      <c r="B26" s="55" t="e">
        <f>IF(#REF!="","",#REF!)</f>
        <v>#REF!</v>
      </c>
      <c r="C26" s="51">
        <f t="shared" si="0"/>
        <v>6</v>
      </c>
      <c r="D26" s="24">
        <v>5</v>
      </c>
      <c r="E26" s="25">
        <v>4</v>
      </c>
      <c r="F26" s="26">
        <v>4</v>
      </c>
      <c r="G26" s="26">
        <v>4</v>
      </c>
      <c r="H26" s="26">
        <v>4</v>
      </c>
      <c r="I26" s="26">
        <v>2</v>
      </c>
      <c r="J26" s="26"/>
      <c r="K26" s="26"/>
      <c r="L26" s="27"/>
      <c r="M26" s="28"/>
      <c r="N26" s="25"/>
      <c r="O26" s="25"/>
      <c r="P26" s="26"/>
      <c r="Q26" s="26"/>
      <c r="R26" s="26"/>
      <c r="S26" s="26"/>
      <c r="T26" s="26"/>
      <c r="U26" s="26"/>
      <c r="V26" s="27"/>
      <c r="W26" s="28"/>
      <c r="X26" s="25"/>
      <c r="Y26" s="25"/>
      <c r="Z26" s="26"/>
      <c r="AA26" s="26"/>
      <c r="AB26" s="26"/>
      <c r="AC26" s="26"/>
      <c r="AD26" s="26"/>
      <c r="AE26" s="26"/>
      <c r="AF26" s="27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92">
        <f t="shared" si="10"/>
        <v>0</v>
      </c>
      <c r="BQ26" s="96">
        <f t="shared" si="1"/>
        <v>2</v>
      </c>
      <c r="BR26" s="96">
        <f t="shared" si="2"/>
        <v>4</v>
      </c>
      <c r="BS26" s="100">
        <f t="shared" si="3"/>
        <v>2</v>
      </c>
      <c r="BT26" s="86">
        <v>5.3504526615142822E-2</v>
      </c>
      <c r="BU26" s="117">
        <f t="shared" si="4"/>
        <v>402.05350452661514</v>
      </c>
      <c r="BV26" s="100">
        <f t="shared" si="5"/>
        <v>22</v>
      </c>
      <c r="BW26" s="115">
        <f>COUNTIF($BV$4:BV25,BV26)+BV26</f>
        <v>22</v>
      </c>
      <c r="BX26" s="121">
        <f t="shared" si="6"/>
        <v>6.0535045266151428</v>
      </c>
      <c r="BY26" s="100">
        <f t="shared" si="7"/>
        <v>16</v>
      </c>
      <c r="BZ26" s="115">
        <f>COUNTIF($BY$4:BY25,BY26)+BY26</f>
        <v>16</v>
      </c>
      <c r="CA26" s="121">
        <f t="shared" si="8"/>
        <v>6.0535045266151428</v>
      </c>
      <c r="CB26" s="100">
        <f t="shared" si="9"/>
        <v>20</v>
      </c>
      <c r="CC26" s="115">
        <f>COUNTIF($CB$4:CB25,CB26)+CB26</f>
        <v>20</v>
      </c>
      <c r="CD26" s="60">
        <v>23</v>
      </c>
    </row>
    <row r="27" spans="1:82" x14ac:dyDescent="0.2">
      <c r="A27" s="108">
        <v>24</v>
      </c>
      <c r="B27" s="55" t="e">
        <f>IF(#REF!="","",#REF!)</f>
        <v>#REF!</v>
      </c>
      <c r="C27" s="51">
        <f t="shared" si="0"/>
        <v>11</v>
      </c>
      <c r="D27" s="24">
        <v>106</v>
      </c>
      <c r="E27" s="25">
        <v>106</v>
      </c>
      <c r="F27" s="25">
        <v>4</v>
      </c>
      <c r="G27" s="25">
        <v>4</v>
      </c>
      <c r="H27" s="26">
        <v>5</v>
      </c>
      <c r="I27" s="26">
        <v>4</v>
      </c>
      <c r="J27" s="26">
        <v>4</v>
      </c>
      <c r="K27" s="26">
        <v>4</v>
      </c>
      <c r="L27" s="27">
        <v>4</v>
      </c>
      <c r="M27" s="28">
        <v>2</v>
      </c>
      <c r="N27" s="25">
        <v>1</v>
      </c>
      <c r="O27" s="25"/>
      <c r="P27" s="25"/>
      <c r="Q27" s="25"/>
      <c r="R27" s="26"/>
      <c r="S27" s="26"/>
      <c r="T27" s="26"/>
      <c r="U27" s="26"/>
      <c r="V27" s="27"/>
      <c r="W27" s="28"/>
      <c r="X27" s="25"/>
      <c r="Y27" s="25"/>
      <c r="Z27" s="25"/>
      <c r="AA27" s="25"/>
      <c r="AB27" s="26"/>
      <c r="AC27" s="26"/>
      <c r="AD27" s="26"/>
      <c r="AE27" s="26"/>
      <c r="AF27" s="27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92">
        <f t="shared" si="10"/>
        <v>2</v>
      </c>
      <c r="BQ27" s="96">
        <f t="shared" si="1"/>
        <v>5</v>
      </c>
      <c r="BR27" s="96">
        <f t="shared" si="2"/>
        <v>8</v>
      </c>
      <c r="BS27" s="100">
        <f t="shared" si="3"/>
        <v>3</v>
      </c>
      <c r="BT27" s="86">
        <v>0.59245824813842773</v>
      </c>
      <c r="BU27" s="117">
        <f t="shared" si="4"/>
        <v>2805.5924582481384</v>
      </c>
      <c r="BV27" s="100">
        <f t="shared" si="5"/>
        <v>6</v>
      </c>
      <c r="BW27" s="115">
        <f>COUNTIF($BV$4:BV26,BV27)+BV27</f>
        <v>6</v>
      </c>
      <c r="BX27" s="121">
        <f t="shared" si="6"/>
        <v>11.592458248138428</v>
      </c>
      <c r="BY27" s="100">
        <f t="shared" si="7"/>
        <v>6</v>
      </c>
      <c r="BZ27" s="115">
        <f>COUNTIF($BY$4:BY26,BY27)+BY27</f>
        <v>6</v>
      </c>
      <c r="CA27" s="121">
        <f t="shared" si="8"/>
        <v>11.592458248138428</v>
      </c>
      <c r="CB27" s="100">
        <f t="shared" si="9"/>
        <v>7</v>
      </c>
      <c r="CC27" s="115">
        <f>COUNTIF($CB$4:CB26,CB27)+CB27</f>
        <v>7</v>
      </c>
      <c r="CD27" s="60">
        <v>24</v>
      </c>
    </row>
    <row r="28" spans="1:82" ht="13.8" thickBot="1" x14ac:dyDescent="0.25">
      <c r="A28" s="109">
        <v>25</v>
      </c>
      <c r="B28" s="58" t="e">
        <f>IF(#REF!="","",#REF!)</f>
        <v>#REF!</v>
      </c>
      <c r="C28" s="53">
        <f t="shared" si="0"/>
        <v>0</v>
      </c>
      <c r="D28" s="29"/>
      <c r="E28" s="30"/>
      <c r="F28" s="30"/>
      <c r="G28" s="31"/>
      <c r="H28" s="31"/>
      <c r="I28" s="31"/>
      <c r="J28" s="31"/>
      <c r="K28" s="31"/>
      <c r="L28" s="32"/>
      <c r="M28" s="33"/>
      <c r="N28" s="30"/>
      <c r="O28" s="30"/>
      <c r="P28" s="30"/>
      <c r="Q28" s="31"/>
      <c r="R28" s="31"/>
      <c r="S28" s="31"/>
      <c r="T28" s="31"/>
      <c r="U28" s="31"/>
      <c r="V28" s="32"/>
      <c r="W28" s="33"/>
      <c r="X28" s="30"/>
      <c r="Y28" s="30"/>
      <c r="Z28" s="30"/>
      <c r="AA28" s="31"/>
      <c r="AB28" s="31"/>
      <c r="AC28" s="31"/>
      <c r="AD28" s="31"/>
      <c r="AE28" s="31"/>
      <c r="AF28" s="32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93">
        <f t="shared" si="10"/>
        <v>0</v>
      </c>
      <c r="BQ28" s="97">
        <f t="shared" si="1"/>
        <v>0</v>
      </c>
      <c r="BR28" s="97">
        <f t="shared" si="2"/>
        <v>0</v>
      </c>
      <c r="BS28" s="101">
        <f t="shared" si="3"/>
        <v>0</v>
      </c>
      <c r="BT28" s="87">
        <v>0.468700110912323</v>
      </c>
      <c r="BU28" s="118">
        <f t="shared" si="4"/>
        <v>0</v>
      </c>
      <c r="BV28" s="101">
        <f t="shared" si="5"/>
        <v>33</v>
      </c>
      <c r="BW28" s="116">
        <f>COUNTIF($BV$4:BV27,BV28)+BV28</f>
        <v>43</v>
      </c>
      <c r="BX28" s="122">
        <f t="shared" si="6"/>
        <v>0</v>
      </c>
      <c r="BY28" s="101">
        <f t="shared" si="7"/>
        <v>27</v>
      </c>
      <c r="BZ28" s="116">
        <f>COUNTIF($BY$4:BY27,BY28)+BY28</f>
        <v>40</v>
      </c>
      <c r="CA28" s="122">
        <f t="shared" si="8"/>
        <v>0</v>
      </c>
      <c r="CB28" s="101">
        <f t="shared" si="9"/>
        <v>33</v>
      </c>
      <c r="CC28" s="116">
        <f>COUNTIF($CB$4:CB27,CB28)+CB28</f>
        <v>43</v>
      </c>
      <c r="CD28" s="61">
        <v>25</v>
      </c>
    </row>
    <row r="29" spans="1:82" x14ac:dyDescent="0.2">
      <c r="A29" s="107">
        <v>26</v>
      </c>
      <c r="B29" s="54" t="e">
        <f>IF(#REF!="","",#REF!)</f>
        <v>#REF!</v>
      </c>
      <c r="C29" s="49">
        <f t="shared" si="0"/>
        <v>9</v>
      </c>
      <c r="D29" s="19">
        <v>5</v>
      </c>
      <c r="E29" s="20">
        <v>4</v>
      </c>
      <c r="F29" s="20">
        <v>4</v>
      </c>
      <c r="G29" s="20">
        <v>4</v>
      </c>
      <c r="H29" s="21">
        <v>4</v>
      </c>
      <c r="I29" s="21">
        <v>4</v>
      </c>
      <c r="J29" s="21">
        <v>4</v>
      </c>
      <c r="K29" s="21">
        <v>2</v>
      </c>
      <c r="L29" s="22">
        <v>1</v>
      </c>
      <c r="M29" s="23"/>
      <c r="N29" s="20"/>
      <c r="O29" s="20"/>
      <c r="P29" s="20"/>
      <c r="Q29" s="20"/>
      <c r="R29" s="21"/>
      <c r="S29" s="21"/>
      <c r="T29" s="21"/>
      <c r="U29" s="21"/>
      <c r="V29" s="22"/>
      <c r="W29" s="23"/>
      <c r="X29" s="20"/>
      <c r="Y29" s="20"/>
      <c r="Z29" s="20"/>
      <c r="AA29" s="20"/>
      <c r="AB29" s="21"/>
      <c r="AC29" s="21"/>
      <c r="AD29" s="21"/>
      <c r="AE29" s="21"/>
      <c r="AF29" s="22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91">
        <f t="shared" si="10"/>
        <v>0</v>
      </c>
      <c r="BQ29" s="95">
        <f t="shared" si="1"/>
        <v>3</v>
      </c>
      <c r="BR29" s="95">
        <f t="shared" si="2"/>
        <v>8</v>
      </c>
      <c r="BS29" s="99">
        <f t="shared" si="3"/>
        <v>1</v>
      </c>
      <c r="BT29" s="85">
        <v>0.29816544055938721</v>
      </c>
      <c r="BU29" s="88">
        <f t="shared" si="4"/>
        <v>803.29816544055939</v>
      </c>
      <c r="BV29" s="99">
        <f t="shared" si="5"/>
        <v>18</v>
      </c>
      <c r="BW29" s="114">
        <f>COUNTIF($BV$4:BV28,BV29)+BV29</f>
        <v>18</v>
      </c>
      <c r="BX29" s="123">
        <f t="shared" si="6"/>
        <v>9.2981654405593872</v>
      </c>
      <c r="BY29" s="99">
        <f t="shared" si="7"/>
        <v>10</v>
      </c>
      <c r="BZ29" s="114">
        <f>COUNTIF($BY$4:BY28,BY29)+BY29</f>
        <v>10</v>
      </c>
      <c r="CA29" s="123">
        <f t="shared" si="8"/>
        <v>9.2981654405593872</v>
      </c>
      <c r="CB29" s="99">
        <f t="shared" si="9"/>
        <v>11</v>
      </c>
      <c r="CC29" s="114">
        <f>COUNTIF($CB$4:CB28,CB29)+CB29</f>
        <v>11</v>
      </c>
      <c r="CD29" s="63">
        <v>26</v>
      </c>
    </row>
    <row r="30" spans="1:82" x14ac:dyDescent="0.2">
      <c r="A30" s="108">
        <v>27</v>
      </c>
      <c r="B30" s="55" t="e">
        <f>IF(#REF!="","",#REF!)</f>
        <v>#REF!</v>
      </c>
      <c r="C30" s="51">
        <f t="shared" si="0"/>
        <v>22</v>
      </c>
      <c r="D30" s="24">
        <v>106</v>
      </c>
      <c r="E30" s="25">
        <v>5</v>
      </c>
      <c r="F30" s="25">
        <v>4</v>
      </c>
      <c r="G30" s="25">
        <v>4</v>
      </c>
      <c r="H30" s="26">
        <v>4</v>
      </c>
      <c r="I30" s="26">
        <v>4</v>
      </c>
      <c r="J30" s="26">
        <v>4</v>
      </c>
      <c r="K30" s="26">
        <v>4</v>
      </c>
      <c r="L30" s="27">
        <v>4</v>
      </c>
      <c r="M30" s="28">
        <v>4</v>
      </c>
      <c r="N30" s="25">
        <v>4</v>
      </c>
      <c r="O30" s="25">
        <v>4</v>
      </c>
      <c r="P30" s="25">
        <v>4</v>
      </c>
      <c r="Q30" s="25">
        <v>4</v>
      </c>
      <c r="R30" s="26">
        <v>4</v>
      </c>
      <c r="S30" s="26">
        <v>4</v>
      </c>
      <c r="T30" s="26">
        <v>4</v>
      </c>
      <c r="U30" s="26">
        <v>4</v>
      </c>
      <c r="V30" s="27">
        <v>4</v>
      </c>
      <c r="W30" s="28">
        <v>2</v>
      </c>
      <c r="X30" s="25">
        <v>1</v>
      </c>
      <c r="Y30" s="25">
        <v>1</v>
      </c>
      <c r="Z30" s="25"/>
      <c r="AA30" s="25"/>
      <c r="AB30" s="26"/>
      <c r="AC30" s="26"/>
      <c r="AD30" s="26"/>
      <c r="AE30" s="26"/>
      <c r="AF30" s="27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92">
        <f t="shared" si="10"/>
        <v>1</v>
      </c>
      <c r="BQ30" s="96">
        <f t="shared" si="1"/>
        <v>5</v>
      </c>
      <c r="BR30" s="96">
        <f t="shared" si="2"/>
        <v>16</v>
      </c>
      <c r="BS30" s="100">
        <f t="shared" si="3"/>
        <v>6</v>
      </c>
      <c r="BT30" s="86">
        <v>0.62269669771194458</v>
      </c>
      <c r="BU30" s="117">
        <f t="shared" si="4"/>
        <v>2605.6226966977119</v>
      </c>
      <c r="BV30" s="100">
        <f t="shared" si="5"/>
        <v>7</v>
      </c>
      <c r="BW30" s="115">
        <f>COUNTIF($BV$4:BV29,BV30)+BV30</f>
        <v>7</v>
      </c>
      <c r="BX30" s="121">
        <f t="shared" si="6"/>
        <v>22.622696697711945</v>
      </c>
      <c r="BY30" s="100">
        <f t="shared" si="7"/>
        <v>1</v>
      </c>
      <c r="BZ30" s="115">
        <f>COUNTIF($BY$4:BY29,BY30)+BY30</f>
        <v>1</v>
      </c>
      <c r="CA30" s="121">
        <f t="shared" si="8"/>
        <v>22.622696697711945</v>
      </c>
      <c r="CB30" s="100">
        <f t="shared" si="9"/>
        <v>1</v>
      </c>
      <c r="CC30" s="115">
        <f>COUNTIF($CB$4:CB29,CB30)+CB30</f>
        <v>1</v>
      </c>
      <c r="CD30" s="60">
        <v>27</v>
      </c>
    </row>
    <row r="31" spans="1:82" x14ac:dyDescent="0.2">
      <c r="A31" s="108">
        <v>28</v>
      </c>
      <c r="B31" s="55" t="e">
        <f>IF(#REF!="","",#REF!)</f>
        <v>#REF!</v>
      </c>
      <c r="C31" s="51">
        <f t="shared" si="0"/>
        <v>6</v>
      </c>
      <c r="D31" s="24">
        <v>5</v>
      </c>
      <c r="E31" s="25">
        <v>4</v>
      </c>
      <c r="F31" s="26">
        <v>4</v>
      </c>
      <c r="G31" s="26">
        <v>4</v>
      </c>
      <c r="H31" s="26">
        <v>4</v>
      </c>
      <c r="I31" s="26">
        <v>2</v>
      </c>
      <c r="J31" s="26"/>
      <c r="K31" s="26"/>
      <c r="L31" s="27"/>
      <c r="M31" s="28"/>
      <c r="N31" s="25"/>
      <c r="O31" s="25"/>
      <c r="P31" s="26"/>
      <c r="Q31" s="26"/>
      <c r="R31" s="26"/>
      <c r="S31" s="26"/>
      <c r="T31" s="26"/>
      <c r="U31" s="26"/>
      <c r="V31" s="27"/>
      <c r="W31" s="28"/>
      <c r="X31" s="25"/>
      <c r="Y31" s="25"/>
      <c r="Z31" s="26"/>
      <c r="AA31" s="26"/>
      <c r="AB31" s="26"/>
      <c r="AC31" s="26"/>
      <c r="AD31" s="26"/>
      <c r="AE31" s="26"/>
      <c r="AF31" s="27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92">
        <f t="shared" si="10"/>
        <v>0</v>
      </c>
      <c r="BQ31" s="96">
        <f t="shared" si="1"/>
        <v>2</v>
      </c>
      <c r="BR31" s="96">
        <f t="shared" si="2"/>
        <v>4</v>
      </c>
      <c r="BS31" s="100">
        <f t="shared" si="3"/>
        <v>2</v>
      </c>
      <c r="BT31" s="86">
        <v>0.64782118797302246</v>
      </c>
      <c r="BU31" s="117">
        <f t="shared" si="4"/>
        <v>402.64782118797302</v>
      </c>
      <c r="BV31" s="100">
        <f t="shared" si="5"/>
        <v>21</v>
      </c>
      <c r="BW31" s="115">
        <f>COUNTIF($BV$4:BV30,BV31)+BV31</f>
        <v>21</v>
      </c>
      <c r="BX31" s="121">
        <f t="shared" si="6"/>
        <v>6.6478211879730225</v>
      </c>
      <c r="BY31" s="100">
        <f t="shared" si="7"/>
        <v>14</v>
      </c>
      <c r="BZ31" s="115">
        <f>COUNTIF($BY$4:BY30,BY31)+BY31</f>
        <v>14</v>
      </c>
      <c r="CA31" s="121">
        <f t="shared" si="8"/>
        <v>6.6478211879730225</v>
      </c>
      <c r="CB31" s="100">
        <f t="shared" si="9"/>
        <v>18</v>
      </c>
      <c r="CC31" s="115">
        <f>COUNTIF($CB$4:CB30,CB31)+CB31</f>
        <v>18</v>
      </c>
      <c r="CD31" s="60">
        <v>28</v>
      </c>
    </row>
    <row r="32" spans="1:82" x14ac:dyDescent="0.2">
      <c r="A32" s="108">
        <v>29</v>
      </c>
      <c r="B32" s="55" t="e">
        <f>IF(#REF!="","",#REF!)</f>
        <v>#REF!</v>
      </c>
      <c r="C32" s="51">
        <f t="shared" si="0"/>
        <v>3</v>
      </c>
      <c r="D32" s="24">
        <v>5</v>
      </c>
      <c r="E32" s="25">
        <v>4</v>
      </c>
      <c r="F32" s="25">
        <v>4</v>
      </c>
      <c r="G32" s="25"/>
      <c r="H32" s="26"/>
      <c r="I32" s="26"/>
      <c r="J32" s="26"/>
      <c r="K32" s="26"/>
      <c r="L32" s="27"/>
      <c r="M32" s="28"/>
      <c r="N32" s="25"/>
      <c r="O32" s="25"/>
      <c r="P32" s="25"/>
      <c r="Q32" s="25"/>
      <c r="R32" s="26"/>
      <c r="S32" s="26"/>
      <c r="T32" s="26"/>
      <c r="U32" s="26"/>
      <c r="V32" s="27"/>
      <c r="W32" s="28"/>
      <c r="X32" s="25"/>
      <c r="Y32" s="25"/>
      <c r="Z32" s="25"/>
      <c r="AA32" s="25"/>
      <c r="AB32" s="26"/>
      <c r="AC32" s="26"/>
      <c r="AD32" s="26"/>
      <c r="AE32" s="26"/>
      <c r="AF32" s="27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92">
        <f t="shared" si="10"/>
        <v>0</v>
      </c>
      <c r="BQ32" s="96">
        <f t="shared" si="1"/>
        <v>1</v>
      </c>
      <c r="BR32" s="96">
        <f t="shared" si="2"/>
        <v>2</v>
      </c>
      <c r="BS32" s="100">
        <f t="shared" si="3"/>
        <v>1</v>
      </c>
      <c r="BT32" s="86">
        <v>0.26379293203353882</v>
      </c>
      <c r="BU32" s="117">
        <f t="shared" si="4"/>
        <v>201.26379293203354</v>
      </c>
      <c r="BV32" s="100">
        <f t="shared" si="5"/>
        <v>31</v>
      </c>
      <c r="BW32" s="115">
        <f>COUNTIF($BV$4:BV31,BV32)+BV32</f>
        <v>31</v>
      </c>
      <c r="BX32" s="121">
        <f t="shared" si="6"/>
        <v>3.2637929320335388</v>
      </c>
      <c r="BY32" s="100">
        <f t="shared" si="7"/>
        <v>24</v>
      </c>
      <c r="BZ32" s="115">
        <f>COUNTIF($BY$4:BY31,BY32)+BY32</f>
        <v>24</v>
      </c>
      <c r="CA32" s="121">
        <f t="shared" si="8"/>
        <v>3.2637929320335388</v>
      </c>
      <c r="CB32" s="100">
        <f t="shared" si="9"/>
        <v>30</v>
      </c>
      <c r="CC32" s="115">
        <f>COUNTIF($CB$4:CB31,CB32)+CB32</f>
        <v>30</v>
      </c>
      <c r="CD32" s="60">
        <v>29</v>
      </c>
    </row>
    <row r="33" spans="1:82" ht="13.8" thickBot="1" x14ac:dyDescent="0.25">
      <c r="A33" s="110">
        <v>30</v>
      </c>
      <c r="B33" s="56" t="e">
        <f>IF(#REF!="","",#REF!)</f>
        <v>#REF!</v>
      </c>
      <c r="C33" s="53">
        <f t="shared" si="0"/>
        <v>6</v>
      </c>
      <c r="D33" s="29">
        <v>5</v>
      </c>
      <c r="E33" s="30">
        <v>4</v>
      </c>
      <c r="F33" s="30">
        <v>4</v>
      </c>
      <c r="G33" s="31">
        <v>4</v>
      </c>
      <c r="H33" s="31">
        <v>4</v>
      </c>
      <c r="I33" s="31">
        <v>4</v>
      </c>
      <c r="J33" s="31"/>
      <c r="K33" s="31"/>
      <c r="L33" s="32"/>
      <c r="M33" s="33"/>
      <c r="N33" s="30"/>
      <c r="O33" s="30"/>
      <c r="P33" s="30"/>
      <c r="Q33" s="31"/>
      <c r="R33" s="31"/>
      <c r="S33" s="31"/>
      <c r="T33" s="31"/>
      <c r="U33" s="31"/>
      <c r="V33" s="32"/>
      <c r="W33" s="33"/>
      <c r="X33" s="30"/>
      <c r="Y33" s="30"/>
      <c r="Z33" s="30"/>
      <c r="AA33" s="31"/>
      <c r="AB33" s="31"/>
      <c r="AC33" s="31"/>
      <c r="AD33" s="31"/>
      <c r="AE33" s="31"/>
      <c r="AF33" s="32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93">
        <f t="shared" si="10"/>
        <v>0</v>
      </c>
      <c r="BQ33" s="97">
        <f t="shared" si="1"/>
        <v>1</v>
      </c>
      <c r="BR33" s="97">
        <f t="shared" si="2"/>
        <v>4</v>
      </c>
      <c r="BS33" s="101">
        <f t="shared" si="3"/>
        <v>2</v>
      </c>
      <c r="BT33" s="87">
        <v>0.27934205532073975</v>
      </c>
      <c r="BU33" s="118">
        <f t="shared" si="4"/>
        <v>401.27934205532074</v>
      </c>
      <c r="BV33" s="101">
        <f t="shared" si="5"/>
        <v>29</v>
      </c>
      <c r="BW33" s="116">
        <f>COUNTIF($BV$4:BV32,BV33)+BV33</f>
        <v>29</v>
      </c>
      <c r="BX33" s="122">
        <f t="shared" si="6"/>
        <v>6.2793420553207397</v>
      </c>
      <c r="BY33" s="101">
        <f t="shared" si="7"/>
        <v>15</v>
      </c>
      <c r="BZ33" s="116">
        <f>COUNTIF($BY$4:BY32,BY33)+BY33</f>
        <v>15</v>
      </c>
      <c r="CA33" s="122">
        <f t="shared" si="8"/>
        <v>6.2793420553207397</v>
      </c>
      <c r="CB33" s="101">
        <f t="shared" si="9"/>
        <v>19</v>
      </c>
      <c r="CC33" s="116">
        <f>COUNTIF($CB$4:CB32,CB33)+CB33</f>
        <v>19</v>
      </c>
      <c r="CD33" s="61">
        <v>30</v>
      </c>
    </row>
    <row r="34" spans="1:82" x14ac:dyDescent="0.2">
      <c r="A34" s="111">
        <v>31</v>
      </c>
      <c r="B34" s="57" t="e">
        <f>IF(#REF!="","",#REF!)</f>
        <v>#REF!</v>
      </c>
      <c r="C34" s="49">
        <f t="shared" si="0"/>
        <v>10</v>
      </c>
      <c r="D34" s="19">
        <v>5</v>
      </c>
      <c r="E34" s="20">
        <v>4</v>
      </c>
      <c r="F34" s="20">
        <v>4</v>
      </c>
      <c r="G34" s="20">
        <v>4</v>
      </c>
      <c r="H34" s="21">
        <v>4</v>
      </c>
      <c r="I34" s="21">
        <v>4</v>
      </c>
      <c r="J34" s="21">
        <v>4</v>
      </c>
      <c r="K34" s="21">
        <v>4</v>
      </c>
      <c r="L34" s="22">
        <v>2</v>
      </c>
      <c r="M34" s="23">
        <v>1</v>
      </c>
      <c r="N34" s="20"/>
      <c r="O34" s="20"/>
      <c r="P34" s="20"/>
      <c r="Q34" s="20"/>
      <c r="R34" s="21"/>
      <c r="S34" s="21"/>
      <c r="T34" s="21"/>
      <c r="U34" s="21"/>
      <c r="V34" s="22"/>
      <c r="W34" s="23"/>
      <c r="X34" s="20"/>
      <c r="Y34" s="20"/>
      <c r="Z34" s="20"/>
      <c r="AA34" s="20"/>
      <c r="AB34" s="21"/>
      <c r="AC34" s="21"/>
      <c r="AD34" s="21"/>
      <c r="AE34" s="21"/>
      <c r="AF34" s="22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91">
        <f t="shared" si="10"/>
        <v>0</v>
      </c>
      <c r="BQ34" s="95">
        <f t="shared" si="1"/>
        <v>3</v>
      </c>
      <c r="BR34" s="95">
        <f t="shared" si="2"/>
        <v>8</v>
      </c>
      <c r="BS34" s="99">
        <f t="shared" si="3"/>
        <v>2</v>
      </c>
      <c r="BT34" s="85">
        <v>0.82980161905288696</v>
      </c>
      <c r="BU34" s="88">
        <f t="shared" si="4"/>
        <v>803.82980161905289</v>
      </c>
      <c r="BV34" s="99">
        <f t="shared" si="5"/>
        <v>16</v>
      </c>
      <c r="BW34" s="114">
        <f>COUNTIF($BV$4:BV33,BV34)+BV34</f>
        <v>16</v>
      </c>
      <c r="BX34" s="123">
        <f t="shared" si="6"/>
        <v>10.829801619052887</v>
      </c>
      <c r="BY34" s="99">
        <f t="shared" si="7"/>
        <v>7</v>
      </c>
      <c r="BZ34" s="114">
        <f>COUNTIF($BY$4:BY33,BY34)+BY34</f>
        <v>7</v>
      </c>
      <c r="CA34" s="123">
        <f t="shared" si="8"/>
        <v>10.829801619052887</v>
      </c>
      <c r="CB34" s="99">
        <f t="shared" si="9"/>
        <v>8</v>
      </c>
      <c r="CC34" s="114">
        <f>COUNTIF($CB$4:CB33,CB34)+CB34</f>
        <v>8</v>
      </c>
      <c r="CD34" s="63">
        <v>31</v>
      </c>
    </row>
    <row r="35" spans="1:82" x14ac:dyDescent="0.2">
      <c r="A35" s="108">
        <v>32</v>
      </c>
      <c r="B35" s="55" t="e">
        <f>IF(#REF!="","",#REF!)</f>
        <v>#REF!</v>
      </c>
      <c r="C35" s="51">
        <f t="shared" si="0"/>
        <v>8</v>
      </c>
      <c r="D35" s="24">
        <v>107</v>
      </c>
      <c r="E35" s="25">
        <v>107</v>
      </c>
      <c r="F35" s="25">
        <v>107</v>
      </c>
      <c r="G35" s="25">
        <v>106</v>
      </c>
      <c r="H35" s="26">
        <v>106</v>
      </c>
      <c r="I35" s="26">
        <v>107</v>
      </c>
      <c r="J35" s="26">
        <v>5</v>
      </c>
      <c r="K35" s="26">
        <v>5</v>
      </c>
      <c r="L35" s="27"/>
      <c r="M35" s="28"/>
      <c r="N35" s="25"/>
      <c r="O35" s="25"/>
      <c r="P35" s="25"/>
      <c r="Q35" s="25"/>
      <c r="R35" s="26"/>
      <c r="S35" s="26"/>
      <c r="T35" s="26"/>
      <c r="U35" s="26"/>
      <c r="V35" s="27"/>
      <c r="W35" s="28"/>
      <c r="X35" s="25"/>
      <c r="Y35" s="25"/>
      <c r="Z35" s="25"/>
      <c r="AA35" s="25"/>
      <c r="AB35" s="26"/>
      <c r="AC35" s="26"/>
      <c r="AD35" s="26"/>
      <c r="AE35" s="26"/>
      <c r="AF35" s="27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92">
        <f t="shared" si="10"/>
        <v>6</v>
      </c>
      <c r="BQ35" s="96">
        <f t="shared" si="1"/>
        <v>8</v>
      </c>
      <c r="BR35" s="96">
        <f t="shared" si="2"/>
        <v>8</v>
      </c>
      <c r="BS35" s="100">
        <f t="shared" si="3"/>
        <v>0</v>
      </c>
      <c r="BT35" s="86">
        <v>0.82460212707519531</v>
      </c>
      <c r="BU35" s="117">
        <f t="shared" si="4"/>
        <v>6808.8246021270752</v>
      </c>
      <c r="BV35" s="100">
        <f t="shared" si="5"/>
        <v>1</v>
      </c>
      <c r="BW35" s="115">
        <f>COUNTIF($BV$4:BV34,BV35)+BV35</f>
        <v>1</v>
      </c>
      <c r="BX35" s="121">
        <f t="shared" si="6"/>
        <v>0</v>
      </c>
      <c r="BY35" s="100">
        <f t="shared" si="7"/>
        <v>27</v>
      </c>
      <c r="BZ35" s="115">
        <f>COUNTIF($BY$4:BY34,BY35)+BY35</f>
        <v>41</v>
      </c>
      <c r="CA35" s="121">
        <f t="shared" si="8"/>
        <v>8.8246021270751953</v>
      </c>
      <c r="CB35" s="100">
        <f t="shared" si="9"/>
        <v>12</v>
      </c>
      <c r="CC35" s="115">
        <f>COUNTIF($CB$4:CB34,CB35)+CB35</f>
        <v>12</v>
      </c>
      <c r="CD35" s="60">
        <v>32</v>
      </c>
    </row>
    <row r="36" spans="1:82" x14ac:dyDescent="0.2">
      <c r="A36" s="108">
        <v>33</v>
      </c>
      <c r="B36" s="55" t="e">
        <f>IF(#REF!="","",#REF!)</f>
        <v>#REF!</v>
      </c>
      <c r="C36" s="51">
        <f t="shared" si="0"/>
        <v>5</v>
      </c>
      <c r="D36" s="24">
        <v>5</v>
      </c>
      <c r="E36" s="25">
        <v>4</v>
      </c>
      <c r="F36" s="26">
        <v>4</v>
      </c>
      <c r="G36" s="26">
        <v>4</v>
      </c>
      <c r="H36" s="26">
        <v>4</v>
      </c>
      <c r="I36" s="26"/>
      <c r="J36" s="26"/>
      <c r="K36" s="26"/>
      <c r="L36" s="27"/>
      <c r="M36" s="28"/>
      <c r="N36" s="25"/>
      <c r="O36" s="25"/>
      <c r="P36" s="26"/>
      <c r="Q36" s="26"/>
      <c r="R36" s="26"/>
      <c r="S36" s="26"/>
      <c r="T36" s="26"/>
      <c r="U36" s="26"/>
      <c r="V36" s="27"/>
      <c r="W36" s="28"/>
      <c r="X36" s="25"/>
      <c r="Y36" s="25"/>
      <c r="Z36" s="26"/>
      <c r="AA36" s="26"/>
      <c r="AB36" s="26"/>
      <c r="AC36" s="26"/>
      <c r="AD36" s="26"/>
      <c r="AE36" s="26"/>
      <c r="AF36" s="27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92">
        <f t="shared" si="10"/>
        <v>0</v>
      </c>
      <c r="BQ36" s="96">
        <f t="shared" si="1"/>
        <v>1</v>
      </c>
      <c r="BR36" s="96">
        <f t="shared" si="2"/>
        <v>4</v>
      </c>
      <c r="BS36" s="100">
        <f t="shared" si="3"/>
        <v>1</v>
      </c>
      <c r="BT36" s="86">
        <v>0.58916300535202026</v>
      </c>
      <c r="BU36" s="117">
        <f t="shared" si="4"/>
        <v>401.58916300535202</v>
      </c>
      <c r="BV36" s="100">
        <f t="shared" si="5"/>
        <v>28</v>
      </c>
      <c r="BW36" s="115">
        <f>COUNTIF($BV$4:BV35,BV36)+BV36</f>
        <v>28</v>
      </c>
      <c r="BX36" s="121">
        <f t="shared" si="6"/>
        <v>5.5891630053520203</v>
      </c>
      <c r="BY36" s="100">
        <f t="shared" si="7"/>
        <v>20</v>
      </c>
      <c r="BZ36" s="115">
        <f>COUNTIF($BY$4:BY35,BY36)+BY36</f>
        <v>20</v>
      </c>
      <c r="CA36" s="121">
        <f t="shared" si="8"/>
        <v>5.5891630053520203</v>
      </c>
      <c r="CB36" s="100">
        <f t="shared" si="9"/>
        <v>24</v>
      </c>
      <c r="CC36" s="115">
        <f>COUNTIF($CB$4:CB35,CB36)+CB36</f>
        <v>24</v>
      </c>
      <c r="CD36" s="60">
        <v>33</v>
      </c>
    </row>
    <row r="37" spans="1:82" x14ac:dyDescent="0.2">
      <c r="A37" s="108">
        <v>34</v>
      </c>
      <c r="B37" s="55" t="e">
        <f>IF(#REF!="","",#REF!)</f>
        <v>#REF!</v>
      </c>
      <c r="C37" s="51">
        <f t="shared" si="0"/>
        <v>4</v>
      </c>
      <c r="D37" s="24">
        <v>5</v>
      </c>
      <c r="E37" s="25">
        <v>4</v>
      </c>
      <c r="F37" s="25">
        <v>4</v>
      </c>
      <c r="G37" s="25">
        <v>4</v>
      </c>
      <c r="H37" s="26"/>
      <c r="I37" s="26"/>
      <c r="J37" s="26"/>
      <c r="K37" s="26"/>
      <c r="L37" s="27"/>
      <c r="M37" s="28"/>
      <c r="N37" s="25"/>
      <c r="O37" s="25"/>
      <c r="P37" s="25"/>
      <c r="Q37" s="25"/>
      <c r="R37" s="26"/>
      <c r="S37" s="26"/>
      <c r="T37" s="26"/>
      <c r="U37" s="26"/>
      <c r="V37" s="27"/>
      <c r="W37" s="28"/>
      <c r="X37" s="25"/>
      <c r="Y37" s="25"/>
      <c r="Z37" s="25"/>
      <c r="AA37" s="25"/>
      <c r="AB37" s="26"/>
      <c r="AC37" s="26"/>
      <c r="AD37" s="26"/>
      <c r="AE37" s="26"/>
      <c r="AF37" s="27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92">
        <f t="shared" si="10"/>
        <v>0</v>
      </c>
      <c r="BQ37" s="96">
        <f t="shared" si="1"/>
        <v>1</v>
      </c>
      <c r="BR37" s="96">
        <f t="shared" si="2"/>
        <v>4</v>
      </c>
      <c r="BS37" s="100">
        <f t="shared" si="3"/>
        <v>0</v>
      </c>
      <c r="BT37" s="86">
        <v>0.98609316349029541</v>
      </c>
      <c r="BU37" s="117">
        <f t="shared" si="4"/>
        <v>401.9860931634903</v>
      </c>
      <c r="BV37" s="100">
        <f t="shared" si="5"/>
        <v>24</v>
      </c>
      <c r="BW37" s="115">
        <f>COUNTIF($BV$4:BV36,BV37)+BV37</f>
        <v>24</v>
      </c>
      <c r="BX37" s="121">
        <f t="shared" si="6"/>
        <v>0</v>
      </c>
      <c r="BY37" s="100">
        <f t="shared" si="7"/>
        <v>27</v>
      </c>
      <c r="BZ37" s="115">
        <f>COUNTIF($BY$4:BY36,BY37)+BY37</f>
        <v>42</v>
      </c>
      <c r="CA37" s="121">
        <f t="shared" si="8"/>
        <v>4.9860931634902954</v>
      </c>
      <c r="CB37" s="100">
        <f t="shared" si="9"/>
        <v>26</v>
      </c>
      <c r="CC37" s="115">
        <f>COUNTIF($CB$4:CB36,CB37)+CB37</f>
        <v>26</v>
      </c>
      <c r="CD37" s="60">
        <v>34</v>
      </c>
    </row>
    <row r="38" spans="1:82" ht="13.8" thickBot="1" x14ac:dyDescent="0.25">
      <c r="A38" s="109">
        <v>35</v>
      </c>
      <c r="B38" s="58" t="e">
        <f>IF(#REF!="","",#REF!)</f>
        <v>#REF!</v>
      </c>
      <c r="C38" s="53">
        <f t="shared" si="0"/>
        <v>6</v>
      </c>
      <c r="D38" s="29">
        <v>107</v>
      </c>
      <c r="E38" s="30">
        <v>106</v>
      </c>
      <c r="F38" s="30">
        <v>5</v>
      </c>
      <c r="G38" s="31">
        <v>4</v>
      </c>
      <c r="H38" s="31">
        <v>4</v>
      </c>
      <c r="I38" s="31">
        <v>4</v>
      </c>
      <c r="J38" s="31"/>
      <c r="K38" s="31"/>
      <c r="L38" s="32"/>
      <c r="M38" s="33"/>
      <c r="N38" s="30"/>
      <c r="O38" s="30"/>
      <c r="P38" s="30"/>
      <c r="Q38" s="31"/>
      <c r="R38" s="31"/>
      <c r="S38" s="31"/>
      <c r="T38" s="31"/>
      <c r="U38" s="31"/>
      <c r="V38" s="32"/>
      <c r="W38" s="33"/>
      <c r="X38" s="30"/>
      <c r="Y38" s="30"/>
      <c r="Z38" s="30"/>
      <c r="AA38" s="31"/>
      <c r="AB38" s="31"/>
      <c r="AC38" s="31"/>
      <c r="AD38" s="31"/>
      <c r="AE38" s="31"/>
      <c r="AF38" s="32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93">
        <f t="shared" si="10"/>
        <v>2</v>
      </c>
      <c r="BQ38" s="97">
        <f t="shared" si="1"/>
        <v>3</v>
      </c>
      <c r="BR38" s="97">
        <f t="shared" si="2"/>
        <v>4</v>
      </c>
      <c r="BS38" s="101">
        <f t="shared" si="3"/>
        <v>2</v>
      </c>
      <c r="BT38" s="87">
        <v>0.91096431016921997</v>
      </c>
      <c r="BU38" s="118">
        <f t="shared" si="4"/>
        <v>2403.9109643101692</v>
      </c>
      <c r="BV38" s="101">
        <f t="shared" si="5"/>
        <v>8</v>
      </c>
      <c r="BW38" s="116">
        <f>COUNTIF($BV$4:BV37,BV38)+BV38</f>
        <v>8</v>
      </c>
      <c r="BX38" s="122">
        <f t="shared" si="6"/>
        <v>6.91096431016922</v>
      </c>
      <c r="BY38" s="101">
        <f t="shared" si="7"/>
        <v>12</v>
      </c>
      <c r="BZ38" s="116">
        <f>COUNTIF($BY$4:BY37,BY38)+BY38</f>
        <v>12</v>
      </c>
      <c r="CA38" s="122">
        <f t="shared" si="8"/>
        <v>6.91096431016922</v>
      </c>
      <c r="CB38" s="101">
        <f t="shared" si="9"/>
        <v>16</v>
      </c>
      <c r="CC38" s="116">
        <f>COUNTIF($CB$4:CB37,CB38)+CB38</f>
        <v>16</v>
      </c>
      <c r="CD38" s="61">
        <v>35</v>
      </c>
    </row>
    <row r="39" spans="1:82" x14ac:dyDescent="0.2">
      <c r="A39" s="107">
        <v>36</v>
      </c>
      <c r="B39" s="54" t="e">
        <f>IF(#REF!="","",#REF!)</f>
        <v>#REF!</v>
      </c>
      <c r="C39" s="49">
        <f t="shared" si="0"/>
        <v>0</v>
      </c>
      <c r="D39" s="19"/>
      <c r="E39" s="20"/>
      <c r="F39" s="20"/>
      <c r="G39" s="20"/>
      <c r="H39" s="21"/>
      <c r="I39" s="21"/>
      <c r="J39" s="21"/>
      <c r="K39" s="21"/>
      <c r="L39" s="22"/>
      <c r="M39" s="23"/>
      <c r="N39" s="20"/>
      <c r="O39" s="20"/>
      <c r="P39" s="20"/>
      <c r="Q39" s="20"/>
      <c r="R39" s="21"/>
      <c r="S39" s="21"/>
      <c r="T39" s="21"/>
      <c r="U39" s="21"/>
      <c r="V39" s="22"/>
      <c r="W39" s="23"/>
      <c r="X39" s="20"/>
      <c r="Y39" s="20"/>
      <c r="Z39" s="20"/>
      <c r="AA39" s="20"/>
      <c r="AB39" s="21"/>
      <c r="AC39" s="21"/>
      <c r="AD39" s="21"/>
      <c r="AE39" s="21"/>
      <c r="AF39" s="22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91">
        <f t="shared" si="10"/>
        <v>0</v>
      </c>
      <c r="BQ39" s="95">
        <f t="shared" si="1"/>
        <v>0</v>
      </c>
      <c r="BR39" s="95">
        <f t="shared" si="2"/>
        <v>0</v>
      </c>
      <c r="BS39" s="99">
        <f t="shared" si="3"/>
        <v>0</v>
      </c>
      <c r="BT39" s="85">
        <v>0.22686600685119629</v>
      </c>
      <c r="BU39" s="88">
        <f t="shared" si="4"/>
        <v>0</v>
      </c>
      <c r="BV39" s="99">
        <f t="shared" si="5"/>
        <v>33</v>
      </c>
      <c r="BW39" s="114">
        <f>COUNTIF($BV$4:BV38,BV39)+BV39</f>
        <v>44</v>
      </c>
      <c r="BX39" s="123">
        <f t="shared" si="6"/>
        <v>0</v>
      </c>
      <c r="BY39" s="99">
        <f t="shared" si="7"/>
        <v>27</v>
      </c>
      <c r="BZ39" s="114">
        <f>COUNTIF($BY$4:BY38,BY39)+BY39</f>
        <v>43</v>
      </c>
      <c r="CA39" s="123">
        <f t="shared" si="8"/>
        <v>0</v>
      </c>
      <c r="CB39" s="99">
        <f t="shared" si="9"/>
        <v>33</v>
      </c>
      <c r="CC39" s="114">
        <f>COUNTIF($CB$4:CB38,CB39)+CB39</f>
        <v>44</v>
      </c>
      <c r="CD39" s="63">
        <v>36</v>
      </c>
    </row>
    <row r="40" spans="1:82" x14ac:dyDescent="0.2">
      <c r="A40" s="108">
        <v>37</v>
      </c>
      <c r="B40" s="55" t="e">
        <f>IF(#REF!="","",#REF!)</f>
        <v>#REF!</v>
      </c>
      <c r="C40" s="51">
        <f t="shared" si="0"/>
        <v>6</v>
      </c>
      <c r="D40" s="24">
        <v>5</v>
      </c>
      <c r="E40" s="25">
        <v>4</v>
      </c>
      <c r="F40" s="25">
        <v>4</v>
      </c>
      <c r="G40" s="25">
        <v>4</v>
      </c>
      <c r="H40" s="26">
        <v>4</v>
      </c>
      <c r="I40" s="26">
        <v>2</v>
      </c>
      <c r="J40" s="26"/>
      <c r="K40" s="26"/>
      <c r="L40" s="27"/>
      <c r="M40" s="28"/>
      <c r="N40" s="25"/>
      <c r="O40" s="25"/>
      <c r="P40" s="25"/>
      <c r="Q40" s="25"/>
      <c r="R40" s="26"/>
      <c r="S40" s="26"/>
      <c r="T40" s="26"/>
      <c r="U40" s="26"/>
      <c r="V40" s="27"/>
      <c r="W40" s="28"/>
      <c r="X40" s="25"/>
      <c r="Y40" s="25"/>
      <c r="Z40" s="25"/>
      <c r="AA40" s="25"/>
      <c r="AB40" s="26"/>
      <c r="AC40" s="26"/>
      <c r="AD40" s="26"/>
      <c r="AE40" s="26"/>
      <c r="AF40" s="27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92">
        <f t="shared" si="10"/>
        <v>0</v>
      </c>
      <c r="BQ40" s="96">
        <f t="shared" si="1"/>
        <v>2</v>
      </c>
      <c r="BR40" s="96">
        <f t="shared" si="2"/>
        <v>4</v>
      </c>
      <c r="BS40" s="100">
        <f t="shared" si="3"/>
        <v>2</v>
      </c>
      <c r="BT40" s="86">
        <v>0.69511550664901733</v>
      </c>
      <c r="BU40" s="117">
        <f t="shared" si="4"/>
        <v>402.69511550664902</v>
      </c>
      <c r="BV40" s="100">
        <f t="shared" si="5"/>
        <v>20</v>
      </c>
      <c r="BW40" s="115">
        <f>COUNTIF($BV$4:BV39,BV40)+BV40</f>
        <v>20</v>
      </c>
      <c r="BX40" s="121">
        <f t="shared" si="6"/>
        <v>6.6951155066490173</v>
      </c>
      <c r="BY40" s="100">
        <f t="shared" si="7"/>
        <v>13</v>
      </c>
      <c r="BZ40" s="115">
        <f>COUNTIF($BY$4:BY39,BY40)+BY40</f>
        <v>13</v>
      </c>
      <c r="CA40" s="121">
        <f t="shared" si="8"/>
        <v>6.6951155066490173</v>
      </c>
      <c r="CB40" s="100">
        <f t="shared" si="9"/>
        <v>17</v>
      </c>
      <c r="CC40" s="115">
        <f>COUNTIF($CB$4:CB39,CB40)+CB40</f>
        <v>17</v>
      </c>
      <c r="CD40" s="60">
        <v>37</v>
      </c>
    </row>
    <row r="41" spans="1:82" x14ac:dyDescent="0.2">
      <c r="A41" s="108">
        <v>38</v>
      </c>
      <c r="B41" s="55" t="e">
        <f>IF(#REF!="","",#REF!)</f>
        <v>#REF!</v>
      </c>
      <c r="C41" s="51">
        <f t="shared" si="0"/>
        <v>17</v>
      </c>
      <c r="D41" s="24">
        <v>5</v>
      </c>
      <c r="E41" s="25">
        <v>4</v>
      </c>
      <c r="F41" s="26">
        <v>4</v>
      </c>
      <c r="G41" s="26">
        <v>4</v>
      </c>
      <c r="H41" s="26">
        <v>4</v>
      </c>
      <c r="I41" s="26">
        <v>4</v>
      </c>
      <c r="J41" s="26">
        <v>4</v>
      </c>
      <c r="K41" s="26">
        <v>4</v>
      </c>
      <c r="L41" s="27">
        <v>4</v>
      </c>
      <c r="M41" s="28">
        <v>4</v>
      </c>
      <c r="N41" s="25">
        <v>4</v>
      </c>
      <c r="O41" s="25">
        <v>4</v>
      </c>
      <c r="P41" s="26">
        <v>4</v>
      </c>
      <c r="Q41" s="26">
        <v>4</v>
      </c>
      <c r="R41" s="26">
        <v>2</v>
      </c>
      <c r="S41" s="26">
        <v>1</v>
      </c>
      <c r="T41" s="26">
        <v>1</v>
      </c>
      <c r="U41" s="26"/>
      <c r="V41" s="27"/>
      <c r="W41" s="28"/>
      <c r="X41" s="25"/>
      <c r="Y41" s="25"/>
      <c r="Z41" s="26"/>
      <c r="AA41" s="26"/>
      <c r="AB41" s="26"/>
      <c r="AC41" s="26"/>
      <c r="AD41" s="26"/>
      <c r="AE41" s="26"/>
      <c r="AF41" s="27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92">
        <f t="shared" si="10"/>
        <v>0</v>
      </c>
      <c r="BQ41" s="96">
        <f t="shared" si="1"/>
        <v>4</v>
      </c>
      <c r="BR41" s="96">
        <f t="shared" si="2"/>
        <v>16</v>
      </c>
      <c r="BS41" s="100">
        <f t="shared" si="3"/>
        <v>1</v>
      </c>
      <c r="BT41" s="86">
        <v>0.9800032377243042</v>
      </c>
      <c r="BU41" s="117">
        <f t="shared" si="4"/>
        <v>1604.9800032377243</v>
      </c>
      <c r="BV41" s="100">
        <f t="shared" si="5"/>
        <v>11</v>
      </c>
      <c r="BW41" s="115">
        <f>COUNTIF($BV$4:BV40,BV41)+BV41</f>
        <v>11</v>
      </c>
      <c r="BX41" s="121">
        <f t="shared" si="6"/>
        <v>17.980003237724304</v>
      </c>
      <c r="BY41" s="100">
        <f t="shared" si="7"/>
        <v>2</v>
      </c>
      <c r="BZ41" s="115">
        <f>COUNTIF($BY$4:BY40,BY41)+BY41</f>
        <v>2</v>
      </c>
      <c r="CA41" s="121">
        <f t="shared" si="8"/>
        <v>17.980003237724304</v>
      </c>
      <c r="CB41" s="100">
        <f t="shared" si="9"/>
        <v>2</v>
      </c>
      <c r="CC41" s="115">
        <f>COUNTIF($CB$4:CB40,CB41)+CB41</f>
        <v>2</v>
      </c>
      <c r="CD41" s="60">
        <v>38</v>
      </c>
    </row>
    <row r="42" spans="1:82" x14ac:dyDescent="0.2">
      <c r="A42" s="108">
        <v>39</v>
      </c>
      <c r="B42" s="55" t="e">
        <f>IF(#REF!="","",#REF!)</f>
        <v>#REF!</v>
      </c>
      <c r="C42" s="51">
        <f t="shared" si="0"/>
        <v>0</v>
      </c>
      <c r="D42" s="24"/>
      <c r="E42" s="25"/>
      <c r="F42" s="25"/>
      <c r="G42" s="25"/>
      <c r="H42" s="26"/>
      <c r="I42" s="26"/>
      <c r="J42" s="26"/>
      <c r="K42" s="26"/>
      <c r="L42" s="27"/>
      <c r="M42" s="28"/>
      <c r="N42" s="25"/>
      <c r="O42" s="25"/>
      <c r="P42" s="25"/>
      <c r="Q42" s="25"/>
      <c r="R42" s="26"/>
      <c r="S42" s="26"/>
      <c r="T42" s="26"/>
      <c r="U42" s="26"/>
      <c r="V42" s="27"/>
      <c r="W42" s="28"/>
      <c r="X42" s="25"/>
      <c r="Y42" s="25"/>
      <c r="Z42" s="25"/>
      <c r="AA42" s="25"/>
      <c r="AB42" s="26"/>
      <c r="AC42" s="26"/>
      <c r="AD42" s="26"/>
      <c r="AE42" s="26"/>
      <c r="AF42" s="27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92">
        <f t="shared" si="10"/>
        <v>0</v>
      </c>
      <c r="BQ42" s="96">
        <f t="shared" si="1"/>
        <v>0</v>
      </c>
      <c r="BR42" s="96">
        <f t="shared" si="2"/>
        <v>0</v>
      </c>
      <c r="BS42" s="100">
        <f t="shared" si="3"/>
        <v>0</v>
      </c>
      <c r="BT42" s="86">
        <v>0.2439313530921936</v>
      </c>
      <c r="BU42" s="117">
        <f t="shared" si="4"/>
        <v>0</v>
      </c>
      <c r="BV42" s="100">
        <f t="shared" si="5"/>
        <v>33</v>
      </c>
      <c r="BW42" s="115">
        <f>COUNTIF($BV$4:BV41,BV42)+BV42</f>
        <v>45</v>
      </c>
      <c r="BX42" s="121">
        <f t="shared" si="6"/>
        <v>0</v>
      </c>
      <c r="BY42" s="100">
        <f t="shared" si="7"/>
        <v>27</v>
      </c>
      <c r="BZ42" s="115">
        <f>COUNTIF($BY$4:BY41,BY42)+BY42</f>
        <v>44</v>
      </c>
      <c r="CA42" s="121">
        <f t="shared" si="8"/>
        <v>0</v>
      </c>
      <c r="CB42" s="100">
        <f t="shared" si="9"/>
        <v>33</v>
      </c>
      <c r="CC42" s="115">
        <f>COUNTIF($CB$4:CB41,CB42)+CB42</f>
        <v>45</v>
      </c>
      <c r="CD42" s="60">
        <v>39</v>
      </c>
    </row>
    <row r="43" spans="1:82" ht="13.8" thickBot="1" x14ac:dyDescent="0.25">
      <c r="A43" s="110">
        <v>40</v>
      </c>
      <c r="B43" s="56" t="e">
        <f>IF(#REF!="","",#REF!)</f>
        <v>#REF!</v>
      </c>
      <c r="C43" s="53">
        <f t="shared" si="0"/>
        <v>0</v>
      </c>
      <c r="D43" s="29"/>
      <c r="E43" s="30"/>
      <c r="F43" s="30"/>
      <c r="G43" s="31"/>
      <c r="H43" s="31"/>
      <c r="I43" s="31"/>
      <c r="J43" s="31"/>
      <c r="K43" s="31"/>
      <c r="L43" s="32"/>
      <c r="M43" s="33"/>
      <c r="N43" s="30"/>
      <c r="O43" s="30"/>
      <c r="P43" s="30"/>
      <c r="Q43" s="31"/>
      <c r="R43" s="31"/>
      <c r="S43" s="31"/>
      <c r="T43" s="31"/>
      <c r="U43" s="31"/>
      <c r="V43" s="32"/>
      <c r="W43" s="33"/>
      <c r="X43" s="30"/>
      <c r="Y43" s="30"/>
      <c r="Z43" s="30"/>
      <c r="AA43" s="31"/>
      <c r="AB43" s="31"/>
      <c r="AC43" s="31"/>
      <c r="AD43" s="31"/>
      <c r="AE43" s="31"/>
      <c r="AF43" s="32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93">
        <f t="shared" si="10"/>
        <v>0</v>
      </c>
      <c r="BQ43" s="97">
        <f t="shared" si="1"/>
        <v>0</v>
      </c>
      <c r="BR43" s="97">
        <f t="shared" si="2"/>
        <v>0</v>
      </c>
      <c r="BS43" s="101">
        <f t="shared" si="3"/>
        <v>0</v>
      </c>
      <c r="BT43" s="87">
        <v>0.53387308120727539</v>
      </c>
      <c r="BU43" s="118">
        <f t="shared" si="4"/>
        <v>0</v>
      </c>
      <c r="BV43" s="101">
        <f t="shared" si="5"/>
        <v>33</v>
      </c>
      <c r="BW43" s="116">
        <f>COUNTIF($BV$4:BV42,BV43)+BV43</f>
        <v>46</v>
      </c>
      <c r="BX43" s="122">
        <f t="shared" si="6"/>
        <v>0</v>
      </c>
      <c r="BY43" s="101">
        <f t="shared" si="7"/>
        <v>27</v>
      </c>
      <c r="BZ43" s="116">
        <f>COUNTIF($BY$4:BY42,BY43)+BY43</f>
        <v>45</v>
      </c>
      <c r="CA43" s="122">
        <f t="shared" si="8"/>
        <v>0</v>
      </c>
      <c r="CB43" s="101">
        <f t="shared" si="9"/>
        <v>33</v>
      </c>
      <c r="CC43" s="116">
        <f>COUNTIF($CB$4:CB42,CB43)+CB43</f>
        <v>46</v>
      </c>
      <c r="CD43" s="61">
        <v>40</v>
      </c>
    </row>
    <row r="44" spans="1:82" x14ac:dyDescent="0.2">
      <c r="A44" s="111">
        <v>41</v>
      </c>
      <c r="B44" s="57" t="e">
        <f>IF(#REF!="","",#REF!)</f>
        <v>#REF!</v>
      </c>
      <c r="C44" s="49">
        <f t="shared" si="0"/>
        <v>8</v>
      </c>
      <c r="D44" s="19">
        <v>5</v>
      </c>
      <c r="E44" s="20">
        <v>4</v>
      </c>
      <c r="F44" s="20">
        <v>4</v>
      </c>
      <c r="G44" s="20">
        <v>4</v>
      </c>
      <c r="H44" s="21">
        <v>4</v>
      </c>
      <c r="I44" s="21">
        <v>4</v>
      </c>
      <c r="J44" s="21">
        <v>2</v>
      </c>
      <c r="K44" s="21">
        <v>1</v>
      </c>
      <c r="L44" s="22"/>
      <c r="M44" s="23"/>
      <c r="N44" s="20"/>
      <c r="O44" s="20"/>
      <c r="P44" s="20"/>
      <c r="Q44" s="20"/>
      <c r="R44" s="21"/>
      <c r="S44" s="21"/>
      <c r="T44" s="21"/>
      <c r="U44" s="21"/>
      <c r="V44" s="22"/>
      <c r="W44" s="23"/>
      <c r="X44" s="20"/>
      <c r="Y44" s="20"/>
      <c r="Z44" s="20"/>
      <c r="AA44" s="20"/>
      <c r="AB44" s="21"/>
      <c r="AC44" s="21"/>
      <c r="AD44" s="21"/>
      <c r="AE44" s="21"/>
      <c r="AF44" s="22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91">
        <f t="shared" si="10"/>
        <v>0</v>
      </c>
      <c r="BQ44" s="95">
        <f t="shared" si="1"/>
        <v>3</v>
      </c>
      <c r="BR44" s="95">
        <f t="shared" si="2"/>
        <v>8</v>
      </c>
      <c r="BS44" s="99">
        <f t="shared" si="3"/>
        <v>0</v>
      </c>
      <c r="BT44" s="85">
        <v>0.10636967420578003</v>
      </c>
      <c r="BU44" s="88">
        <f t="shared" si="4"/>
        <v>803.10636967420578</v>
      </c>
      <c r="BV44" s="99">
        <f t="shared" si="5"/>
        <v>19</v>
      </c>
      <c r="BW44" s="114">
        <f>COUNTIF($BV$4:BV43,BV44)+BV44</f>
        <v>19</v>
      </c>
      <c r="BX44" s="123">
        <f t="shared" si="6"/>
        <v>0</v>
      </c>
      <c r="BY44" s="99">
        <f t="shared" si="7"/>
        <v>27</v>
      </c>
      <c r="BZ44" s="114">
        <f>COUNTIF($BY$4:BY43,BY44)+BY44</f>
        <v>46</v>
      </c>
      <c r="CA44" s="123">
        <f t="shared" si="8"/>
        <v>8.10636967420578</v>
      </c>
      <c r="CB44" s="99">
        <f t="shared" si="9"/>
        <v>14</v>
      </c>
      <c r="CC44" s="114">
        <f>COUNTIF($CB$4:CB43,CB44)+CB44</f>
        <v>14</v>
      </c>
      <c r="CD44" s="63">
        <v>41</v>
      </c>
    </row>
    <row r="45" spans="1:82" x14ac:dyDescent="0.2">
      <c r="A45" s="108">
        <v>42</v>
      </c>
      <c r="B45" s="55" t="e">
        <f>IF(#REF!="","",#REF!)</f>
        <v>#REF!</v>
      </c>
      <c r="C45" s="51">
        <f t="shared" si="0"/>
        <v>0</v>
      </c>
      <c r="D45" s="24"/>
      <c r="E45" s="25"/>
      <c r="F45" s="25"/>
      <c r="G45" s="25"/>
      <c r="H45" s="26"/>
      <c r="I45" s="26"/>
      <c r="J45" s="26"/>
      <c r="K45" s="26"/>
      <c r="L45" s="27"/>
      <c r="M45" s="28"/>
      <c r="N45" s="25"/>
      <c r="O45" s="25"/>
      <c r="P45" s="25"/>
      <c r="Q45" s="25"/>
      <c r="R45" s="26"/>
      <c r="S45" s="26"/>
      <c r="T45" s="26"/>
      <c r="U45" s="26"/>
      <c r="V45" s="27"/>
      <c r="W45" s="28"/>
      <c r="X45" s="25"/>
      <c r="Y45" s="25"/>
      <c r="Z45" s="25"/>
      <c r="AA45" s="25"/>
      <c r="AB45" s="26"/>
      <c r="AC45" s="26"/>
      <c r="AD45" s="26"/>
      <c r="AE45" s="26"/>
      <c r="AF45" s="27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92">
        <f t="shared" si="10"/>
        <v>0</v>
      </c>
      <c r="BQ45" s="96">
        <f t="shared" si="1"/>
        <v>0</v>
      </c>
      <c r="BR45" s="96">
        <f t="shared" si="2"/>
        <v>0</v>
      </c>
      <c r="BS45" s="100">
        <f t="shared" si="3"/>
        <v>0</v>
      </c>
      <c r="BT45" s="86">
        <v>0.99941456317901611</v>
      </c>
      <c r="BU45" s="117">
        <f t="shared" si="4"/>
        <v>0</v>
      </c>
      <c r="BV45" s="100">
        <f t="shared" si="5"/>
        <v>33</v>
      </c>
      <c r="BW45" s="115">
        <f>COUNTIF($BV$4:BV44,BV45)+BV45</f>
        <v>47</v>
      </c>
      <c r="BX45" s="121">
        <f t="shared" si="6"/>
        <v>0</v>
      </c>
      <c r="BY45" s="100">
        <f t="shared" si="7"/>
        <v>27</v>
      </c>
      <c r="BZ45" s="115">
        <f>COUNTIF($BY$4:BY44,BY45)+BY45</f>
        <v>47</v>
      </c>
      <c r="CA45" s="121">
        <f t="shared" si="8"/>
        <v>0</v>
      </c>
      <c r="CB45" s="100">
        <f t="shared" si="9"/>
        <v>33</v>
      </c>
      <c r="CC45" s="115">
        <f>COUNTIF($CB$4:CB44,CB45)+CB45</f>
        <v>47</v>
      </c>
      <c r="CD45" s="60">
        <v>42</v>
      </c>
    </row>
    <row r="46" spans="1:82" x14ac:dyDescent="0.2">
      <c r="A46" s="108">
        <v>43</v>
      </c>
      <c r="B46" s="55" t="e">
        <f>IF(#REF!="","",#REF!)</f>
        <v>#REF!</v>
      </c>
      <c r="C46" s="51">
        <f t="shared" si="0"/>
        <v>0</v>
      </c>
      <c r="D46" s="24"/>
      <c r="E46" s="25"/>
      <c r="F46" s="26"/>
      <c r="G46" s="26"/>
      <c r="H46" s="26"/>
      <c r="I46" s="26"/>
      <c r="J46" s="26"/>
      <c r="K46" s="26"/>
      <c r="L46" s="27"/>
      <c r="M46" s="28"/>
      <c r="N46" s="25"/>
      <c r="O46" s="25"/>
      <c r="P46" s="26"/>
      <c r="Q46" s="26"/>
      <c r="R46" s="26"/>
      <c r="S46" s="26"/>
      <c r="T46" s="26"/>
      <c r="U46" s="26"/>
      <c r="V46" s="27"/>
      <c r="W46" s="28"/>
      <c r="X46" s="25"/>
      <c r="Y46" s="25"/>
      <c r="Z46" s="26"/>
      <c r="AA46" s="26"/>
      <c r="AB46" s="26"/>
      <c r="AC46" s="26"/>
      <c r="AD46" s="26"/>
      <c r="AE46" s="26"/>
      <c r="AF46" s="27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92">
        <f t="shared" si="10"/>
        <v>0</v>
      </c>
      <c r="BQ46" s="96">
        <f t="shared" si="1"/>
        <v>0</v>
      </c>
      <c r="BR46" s="96">
        <f t="shared" si="2"/>
        <v>0</v>
      </c>
      <c r="BS46" s="100">
        <f t="shared" si="3"/>
        <v>0</v>
      </c>
      <c r="BT46" s="86">
        <v>0.67617589235305786</v>
      </c>
      <c r="BU46" s="117">
        <f t="shared" si="4"/>
        <v>0</v>
      </c>
      <c r="BV46" s="100">
        <f t="shared" si="5"/>
        <v>33</v>
      </c>
      <c r="BW46" s="115">
        <f>COUNTIF($BV$4:BV45,BV46)+BV46</f>
        <v>48</v>
      </c>
      <c r="BX46" s="121">
        <f t="shared" si="6"/>
        <v>0</v>
      </c>
      <c r="BY46" s="100">
        <f t="shared" si="7"/>
        <v>27</v>
      </c>
      <c r="BZ46" s="115">
        <f>COUNTIF($BY$4:BY45,BY46)+BY46</f>
        <v>48</v>
      </c>
      <c r="CA46" s="121">
        <f t="shared" si="8"/>
        <v>0</v>
      </c>
      <c r="CB46" s="100">
        <f t="shared" si="9"/>
        <v>33</v>
      </c>
      <c r="CC46" s="115">
        <f>COUNTIF($CB$4:CB45,CB46)+CB46</f>
        <v>48</v>
      </c>
      <c r="CD46" s="60">
        <v>43</v>
      </c>
    </row>
    <row r="47" spans="1:82" x14ac:dyDescent="0.2">
      <c r="A47" s="108">
        <v>44</v>
      </c>
      <c r="B47" s="55" t="e">
        <f>IF(#REF!="","",#REF!)</f>
        <v>#REF!</v>
      </c>
      <c r="C47" s="51">
        <f t="shared" si="0"/>
        <v>0</v>
      </c>
      <c r="D47" s="24"/>
      <c r="E47" s="25"/>
      <c r="F47" s="25"/>
      <c r="G47" s="25"/>
      <c r="H47" s="26"/>
      <c r="I47" s="26"/>
      <c r="J47" s="26"/>
      <c r="K47" s="26"/>
      <c r="L47" s="27"/>
      <c r="M47" s="28"/>
      <c r="N47" s="25"/>
      <c r="O47" s="25"/>
      <c r="P47" s="25"/>
      <c r="Q47" s="25"/>
      <c r="R47" s="26"/>
      <c r="S47" s="26"/>
      <c r="T47" s="26"/>
      <c r="U47" s="26"/>
      <c r="V47" s="27"/>
      <c r="W47" s="28"/>
      <c r="X47" s="25"/>
      <c r="Y47" s="25"/>
      <c r="Z47" s="25"/>
      <c r="AA47" s="25"/>
      <c r="AB47" s="26"/>
      <c r="AC47" s="26"/>
      <c r="AD47" s="26"/>
      <c r="AE47" s="26"/>
      <c r="AF47" s="27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92">
        <f t="shared" si="10"/>
        <v>0</v>
      </c>
      <c r="BQ47" s="96">
        <f t="shared" si="1"/>
        <v>0</v>
      </c>
      <c r="BR47" s="96">
        <f t="shared" si="2"/>
        <v>0</v>
      </c>
      <c r="BS47" s="100">
        <f t="shared" si="3"/>
        <v>0</v>
      </c>
      <c r="BT47" s="86">
        <v>1.5703916549682617E-2</v>
      </c>
      <c r="BU47" s="117">
        <f t="shared" si="4"/>
        <v>0</v>
      </c>
      <c r="BV47" s="100">
        <f t="shared" si="5"/>
        <v>33</v>
      </c>
      <c r="BW47" s="115">
        <f>COUNTIF($BV$4:BV46,BV47)+BV47</f>
        <v>49</v>
      </c>
      <c r="BX47" s="121">
        <f t="shared" si="6"/>
        <v>0</v>
      </c>
      <c r="BY47" s="100">
        <f t="shared" si="7"/>
        <v>27</v>
      </c>
      <c r="BZ47" s="115">
        <f>COUNTIF($BY$4:BY46,BY47)+BY47</f>
        <v>49</v>
      </c>
      <c r="CA47" s="121">
        <f t="shared" si="8"/>
        <v>0</v>
      </c>
      <c r="CB47" s="100">
        <f t="shared" si="9"/>
        <v>33</v>
      </c>
      <c r="CC47" s="115">
        <f>COUNTIF($CB$4:CB46,CB47)+CB47</f>
        <v>49</v>
      </c>
      <c r="CD47" s="60">
        <v>44</v>
      </c>
    </row>
    <row r="48" spans="1:82" ht="13.8" thickBot="1" x14ac:dyDescent="0.25">
      <c r="A48" s="109">
        <v>45</v>
      </c>
      <c r="B48" s="58" t="e">
        <f>IF(#REF!="","",#REF!)</f>
        <v>#REF!</v>
      </c>
      <c r="C48" s="53">
        <f t="shared" si="0"/>
        <v>0</v>
      </c>
      <c r="D48" s="29"/>
      <c r="E48" s="30"/>
      <c r="F48" s="30"/>
      <c r="G48" s="31"/>
      <c r="H48" s="31"/>
      <c r="I48" s="31"/>
      <c r="J48" s="31"/>
      <c r="K48" s="31"/>
      <c r="L48" s="32"/>
      <c r="M48" s="33"/>
      <c r="N48" s="30"/>
      <c r="O48" s="30"/>
      <c r="P48" s="30"/>
      <c r="Q48" s="31"/>
      <c r="R48" s="31"/>
      <c r="S48" s="31"/>
      <c r="T48" s="31"/>
      <c r="U48" s="31"/>
      <c r="V48" s="32"/>
      <c r="W48" s="33"/>
      <c r="X48" s="30"/>
      <c r="Y48" s="30"/>
      <c r="Z48" s="30"/>
      <c r="AA48" s="31"/>
      <c r="AB48" s="31"/>
      <c r="AC48" s="31"/>
      <c r="AD48" s="31"/>
      <c r="AE48" s="31"/>
      <c r="AF48" s="32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93">
        <f t="shared" si="10"/>
        <v>0</v>
      </c>
      <c r="BQ48" s="97">
        <f t="shared" si="1"/>
        <v>0</v>
      </c>
      <c r="BR48" s="97">
        <f t="shared" si="2"/>
        <v>0</v>
      </c>
      <c r="BS48" s="101">
        <f t="shared" si="3"/>
        <v>0</v>
      </c>
      <c r="BT48" s="87">
        <v>0.57518380880355835</v>
      </c>
      <c r="BU48" s="118">
        <f t="shared" si="4"/>
        <v>0</v>
      </c>
      <c r="BV48" s="101">
        <f t="shared" si="5"/>
        <v>33</v>
      </c>
      <c r="BW48" s="116">
        <f>COUNTIF($BV$4:BV47,BV48)+BV48</f>
        <v>50</v>
      </c>
      <c r="BX48" s="122">
        <f t="shared" si="6"/>
        <v>0</v>
      </c>
      <c r="BY48" s="101">
        <f t="shared" si="7"/>
        <v>27</v>
      </c>
      <c r="BZ48" s="116">
        <f>COUNTIF($BY$4:BY47,BY48)+BY48</f>
        <v>50</v>
      </c>
      <c r="CA48" s="122">
        <f t="shared" si="8"/>
        <v>0</v>
      </c>
      <c r="CB48" s="101">
        <f t="shared" si="9"/>
        <v>33</v>
      </c>
      <c r="CC48" s="116">
        <f>COUNTIF($CB$4:CB47,CB48)+CB48</f>
        <v>50</v>
      </c>
      <c r="CD48" s="61">
        <v>45</v>
      </c>
    </row>
    <row r="49" spans="1:82" x14ac:dyDescent="0.2">
      <c r="A49" s="107">
        <v>46</v>
      </c>
      <c r="B49" s="54" t="e">
        <f>IF(#REF!="","",#REF!)</f>
        <v>#REF!</v>
      </c>
      <c r="C49" s="49">
        <f t="shared" si="0"/>
        <v>3</v>
      </c>
      <c r="D49" s="19">
        <v>5</v>
      </c>
      <c r="E49" s="20">
        <v>4</v>
      </c>
      <c r="F49" s="20">
        <v>4</v>
      </c>
      <c r="G49" s="20"/>
      <c r="H49" s="21"/>
      <c r="I49" s="21"/>
      <c r="J49" s="21"/>
      <c r="K49" s="21"/>
      <c r="L49" s="22"/>
      <c r="M49" s="23"/>
      <c r="N49" s="20"/>
      <c r="O49" s="20"/>
      <c r="P49" s="20"/>
      <c r="Q49" s="20"/>
      <c r="R49" s="21"/>
      <c r="S49" s="21"/>
      <c r="T49" s="21"/>
      <c r="U49" s="21"/>
      <c r="V49" s="22"/>
      <c r="W49" s="23"/>
      <c r="X49" s="20"/>
      <c r="Y49" s="20"/>
      <c r="Z49" s="20"/>
      <c r="AA49" s="20"/>
      <c r="AB49" s="21"/>
      <c r="AC49" s="21"/>
      <c r="AD49" s="21"/>
      <c r="AE49" s="21"/>
      <c r="AF49" s="22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91">
        <f t="shared" si="10"/>
        <v>0</v>
      </c>
      <c r="BQ49" s="95">
        <f t="shared" si="1"/>
        <v>1</v>
      </c>
      <c r="BR49" s="95">
        <f t="shared" si="2"/>
        <v>2</v>
      </c>
      <c r="BS49" s="99">
        <f t="shared" si="3"/>
        <v>1</v>
      </c>
      <c r="BT49" s="85">
        <v>0.10005223751068115</v>
      </c>
      <c r="BU49" s="88">
        <f t="shared" si="4"/>
        <v>201.10005223751068</v>
      </c>
      <c r="BV49" s="99">
        <f t="shared" si="5"/>
        <v>32</v>
      </c>
      <c r="BW49" s="114">
        <f>COUNTIF($BV$4:BV48,BV49)+BV49</f>
        <v>32</v>
      </c>
      <c r="BX49" s="123">
        <f t="shared" si="6"/>
        <v>3.1000522375106812</v>
      </c>
      <c r="BY49" s="99">
        <f t="shared" si="7"/>
        <v>25</v>
      </c>
      <c r="BZ49" s="114">
        <f>COUNTIF($BY$4:BY48,BY49)+BY49</f>
        <v>25</v>
      </c>
      <c r="CA49" s="123">
        <f t="shared" si="8"/>
        <v>3.1000522375106812</v>
      </c>
      <c r="CB49" s="99">
        <f t="shared" si="9"/>
        <v>31</v>
      </c>
      <c r="CC49" s="114">
        <f>COUNTIF($CB$4:CB48,CB49)+CB49</f>
        <v>31</v>
      </c>
      <c r="CD49" s="63">
        <v>46</v>
      </c>
    </row>
    <row r="50" spans="1:82" x14ac:dyDescent="0.2">
      <c r="A50" s="108">
        <v>47</v>
      </c>
      <c r="B50" s="55" t="e">
        <f>IF(#REF!="","",#REF!)</f>
        <v>#REF!</v>
      </c>
      <c r="C50" s="51">
        <f t="shared" si="0"/>
        <v>1</v>
      </c>
      <c r="D50" s="24">
        <v>107</v>
      </c>
      <c r="E50" s="25"/>
      <c r="F50" s="25"/>
      <c r="G50" s="25"/>
      <c r="H50" s="26"/>
      <c r="I50" s="26"/>
      <c r="J50" s="26"/>
      <c r="K50" s="26"/>
      <c r="L50" s="27"/>
      <c r="M50" s="28"/>
      <c r="N50" s="25"/>
      <c r="O50" s="25"/>
      <c r="P50" s="25"/>
      <c r="Q50" s="25"/>
      <c r="R50" s="26"/>
      <c r="S50" s="26"/>
      <c r="T50" s="26"/>
      <c r="U50" s="26"/>
      <c r="V50" s="27"/>
      <c r="W50" s="28"/>
      <c r="X50" s="25"/>
      <c r="Y50" s="25"/>
      <c r="Z50" s="25"/>
      <c r="AA50" s="25"/>
      <c r="AB50" s="26"/>
      <c r="AC50" s="26"/>
      <c r="AD50" s="26"/>
      <c r="AE50" s="26"/>
      <c r="AF50" s="27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92">
        <f t="shared" si="10"/>
        <v>1</v>
      </c>
      <c r="BQ50" s="96">
        <f t="shared" si="1"/>
        <v>1</v>
      </c>
      <c r="BR50" s="96">
        <f t="shared" si="2"/>
        <v>0</v>
      </c>
      <c r="BS50" s="100">
        <f t="shared" si="3"/>
        <v>1</v>
      </c>
      <c r="BT50" s="86">
        <v>0.10302263498306274</v>
      </c>
      <c r="BU50" s="117">
        <f t="shared" si="4"/>
        <v>1001.1030226349831</v>
      </c>
      <c r="BV50" s="100">
        <f t="shared" si="5"/>
        <v>14</v>
      </c>
      <c r="BW50" s="115">
        <f>COUNTIF($BV$4:BV49,BV50)+BV50</f>
        <v>14</v>
      </c>
      <c r="BX50" s="121">
        <f t="shared" si="6"/>
        <v>1.1030226349830627</v>
      </c>
      <c r="BY50" s="100">
        <f t="shared" si="7"/>
        <v>26</v>
      </c>
      <c r="BZ50" s="115">
        <f>COUNTIF($BY$4:BY49,BY50)+BY50</f>
        <v>26</v>
      </c>
      <c r="CA50" s="121">
        <f t="shared" si="8"/>
        <v>1.1030226349830627</v>
      </c>
      <c r="CB50" s="100">
        <f t="shared" si="9"/>
        <v>32</v>
      </c>
      <c r="CC50" s="115">
        <f>COUNTIF($CB$4:CB49,CB50)+CB50</f>
        <v>32</v>
      </c>
      <c r="CD50" s="60">
        <v>47</v>
      </c>
    </row>
    <row r="51" spans="1:82" x14ac:dyDescent="0.2">
      <c r="A51" s="108">
        <v>48</v>
      </c>
      <c r="B51" s="55" t="e">
        <f>IF(#REF!="","",#REF!)</f>
        <v>#REF!</v>
      </c>
      <c r="C51" s="51">
        <f t="shared" si="0"/>
        <v>3</v>
      </c>
      <c r="D51" s="24">
        <v>5</v>
      </c>
      <c r="E51" s="25">
        <v>4</v>
      </c>
      <c r="F51" s="26">
        <v>4</v>
      </c>
      <c r="G51" s="26"/>
      <c r="H51" s="26"/>
      <c r="I51" s="26"/>
      <c r="J51" s="26"/>
      <c r="K51" s="26"/>
      <c r="L51" s="27"/>
      <c r="M51" s="28"/>
      <c r="N51" s="25"/>
      <c r="O51" s="25"/>
      <c r="P51" s="26"/>
      <c r="Q51" s="26"/>
      <c r="R51" s="26"/>
      <c r="S51" s="26"/>
      <c r="T51" s="26"/>
      <c r="U51" s="26"/>
      <c r="V51" s="27"/>
      <c r="W51" s="28"/>
      <c r="X51" s="25"/>
      <c r="Y51" s="25"/>
      <c r="Z51" s="26"/>
      <c r="AA51" s="26"/>
      <c r="AB51" s="26"/>
      <c r="AC51" s="26"/>
      <c r="AD51" s="26"/>
      <c r="AE51" s="26"/>
      <c r="AF51" s="27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92">
        <f t="shared" si="10"/>
        <v>0</v>
      </c>
      <c r="BQ51" s="96">
        <f t="shared" si="1"/>
        <v>1</v>
      </c>
      <c r="BR51" s="96">
        <f t="shared" si="2"/>
        <v>2</v>
      </c>
      <c r="BS51" s="100">
        <f t="shared" si="3"/>
        <v>1</v>
      </c>
      <c r="BT51" s="86">
        <v>0.79888439178466797</v>
      </c>
      <c r="BU51" s="117">
        <f t="shared" si="4"/>
        <v>201.79888439178467</v>
      </c>
      <c r="BV51" s="100">
        <f t="shared" si="5"/>
        <v>30</v>
      </c>
      <c r="BW51" s="115">
        <f>COUNTIF($BV$4:BV50,BV51)+BV51</f>
        <v>30</v>
      </c>
      <c r="BX51" s="121">
        <f t="shared" si="6"/>
        <v>3.798884391784668</v>
      </c>
      <c r="BY51" s="100">
        <f t="shared" si="7"/>
        <v>22</v>
      </c>
      <c r="BZ51" s="115">
        <f>COUNTIF($BY$4:BY50,BY51)+BY51</f>
        <v>22</v>
      </c>
      <c r="CA51" s="121">
        <f t="shared" si="8"/>
        <v>3.798884391784668</v>
      </c>
      <c r="CB51" s="100">
        <f t="shared" si="9"/>
        <v>28</v>
      </c>
      <c r="CC51" s="115">
        <f>COUNTIF($CB$4:CB50,CB51)+CB51</f>
        <v>28</v>
      </c>
      <c r="CD51" s="60">
        <v>48</v>
      </c>
    </row>
    <row r="52" spans="1:82" x14ac:dyDescent="0.2">
      <c r="A52" s="108">
        <v>49</v>
      </c>
      <c r="B52" s="55" t="e">
        <f>IF(#REF!="","",#REF!)</f>
        <v>#REF!</v>
      </c>
      <c r="C52" s="51">
        <f t="shared" si="0"/>
        <v>3</v>
      </c>
      <c r="D52" s="24">
        <v>106</v>
      </c>
      <c r="E52" s="25">
        <v>107</v>
      </c>
      <c r="F52" s="25">
        <v>107</v>
      </c>
      <c r="G52" s="25"/>
      <c r="H52" s="26"/>
      <c r="I52" s="26"/>
      <c r="J52" s="26"/>
      <c r="K52" s="26"/>
      <c r="L52" s="27"/>
      <c r="M52" s="28"/>
      <c r="N52" s="25"/>
      <c r="O52" s="25"/>
      <c r="P52" s="25"/>
      <c r="Q52" s="25"/>
      <c r="R52" s="26"/>
      <c r="S52" s="26"/>
      <c r="T52" s="26"/>
      <c r="U52" s="26"/>
      <c r="V52" s="27"/>
      <c r="W52" s="28"/>
      <c r="X52" s="25"/>
      <c r="Y52" s="25"/>
      <c r="Z52" s="25"/>
      <c r="AA52" s="25"/>
      <c r="AB52" s="26"/>
      <c r="AC52" s="26"/>
      <c r="AD52" s="26"/>
      <c r="AE52" s="26"/>
      <c r="AF52" s="27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92">
        <f t="shared" si="10"/>
        <v>3</v>
      </c>
      <c r="BQ52" s="96">
        <f t="shared" si="1"/>
        <v>3</v>
      </c>
      <c r="BR52" s="96">
        <f t="shared" si="2"/>
        <v>2</v>
      </c>
      <c r="BS52" s="100">
        <f t="shared" si="3"/>
        <v>1</v>
      </c>
      <c r="BT52" s="86">
        <v>0.28448027372360229</v>
      </c>
      <c r="BU52" s="117">
        <f t="shared" si="4"/>
        <v>3203.2844802737236</v>
      </c>
      <c r="BV52" s="100">
        <f t="shared" si="5"/>
        <v>5</v>
      </c>
      <c r="BW52" s="115">
        <f>COUNTIF($BV$4:BV51,BV52)+BV52</f>
        <v>5</v>
      </c>
      <c r="BX52" s="121">
        <f t="shared" si="6"/>
        <v>3.2844802737236023</v>
      </c>
      <c r="BY52" s="100">
        <f t="shared" si="7"/>
        <v>23</v>
      </c>
      <c r="BZ52" s="115">
        <f>COUNTIF($BY$4:BY51,BY52)+BY52</f>
        <v>23</v>
      </c>
      <c r="CA52" s="121">
        <f t="shared" si="8"/>
        <v>3.2844802737236023</v>
      </c>
      <c r="CB52" s="100">
        <f t="shared" si="9"/>
        <v>29</v>
      </c>
      <c r="CC52" s="115">
        <f>COUNTIF($CB$4:CB51,CB52)+CB52</f>
        <v>29</v>
      </c>
      <c r="CD52" s="60">
        <v>49</v>
      </c>
    </row>
    <row r="53" spans="1:82" ht="13.8" thickBot="1" x14ac:dyDescent="0.25">
      <c r="A53" s="109">
        <v>50</v>
      </c>
      <c r="B53" s="58" t="e">
        <f>IF(#REF!="","",#REF!)</f>
        <v>#REF!</v>
      </c>
      <c r="C53" s="53">
        <f t="shared" si="0"/>
        <v>6</v>
      </c>
      <c r="D53" s="29">
        <v>107</v>
      </c>
      <c r="E53" s="30">
        <v>107</v>
      </c>
      <c r="F53" s="30">
        <v>107</v>
      </c>
      <c r="G53" s="31">
        <v>107</v>
      </c>
      <c r="H53" s="31">
        <v>107</v>
      </c>
      <c r="I53" s="31">
        <v>5</v>
      </c>
      <c r="J53" s="31"/>
      <c r="K53" s="31"/>
      <c r="L53" s="32"/>
      <c r="M53" s="33"/>
      <c r="N53" s="30"/>
      <c r="O53" s="30"/>
      <c r="P53" s="30"/>
      <c r="Q53" s="31"/>
      <c r="R53" s="31"/>
      <c r="S53" s="31"/>
      <c r="T53" s="31"/>
      <c r="U53" s="31"/>
      <c r="V53" s="32"/>
      <c r="W53" s="33"/>
      <c r="X53" s="30"/>
      <c r="Y53" s="30"/>
      <c r="Z53" s="30"/>
      <c r="AA53" s="31"/>
      <c r="AB53" s="31"/>
      <c r="AC53" s="31"/>
      <c r="AD53" s="31"/>
      <c r="AE53" s="31"/>
      <c r="AF53" s="32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93">
        <f t="shared" si="10"/>
        <v>5</v>
      </c>
      <c r="BQ53" s="97">
        <f t="shared" si="1"/>
        <v>6</v>
      </c>
      <c r="BR53" s="97">
        <f t="shared" si="2"/>
        <v>4</v>
      </c>
      <c r="BS53" s="101">
        <f t="shared" si="3"/>
        <v>2</v>
      </c>
      <c r="BT53" s="87">
        <v>4.5649170875549316E-2</v>
      </c>
      <c r="BU53" s="118">
        <f t="shared" si="4"/>
        <v>5406.0456491708755</v>
      </c>
      <c r="BV53" s="101">
        <f t="shared" si="5"/>
        <v>3</v>
      </c>
      <c r="BW53" s="116">
        <f>COUNTIF($BV$4:BV52,BV53)+BV53</f>
        <v>3</v>
      </c>
      <c r="BX53" s="122">
        <f t="shared" si="6"/>
        <v>6.0456491708755493</v>
      </c>
      <c r="BY53" s="101">
        <f t="shared" si="7"/>
        <v>17</v>
      </c>
      <c r="BZ53" s="116">
        <f>COUNTIF($BY$4:BY52,BY53)+BY53</f>
        <v>17</v>
      </c>
      <c r="CA53" s="122">
        <f t="shared" si="8"/>
        <v>6.0456491708755493</v>
      </c>
      <c r="CB53" s="101">
        <f t="shared" si="9"/>
        <v>21</v>
      </c>
      <c r="CC53" s="116">
        <f>COUNTIF($CB$4:CB52,CB53)+CB53</f>
        <v>21</v>
      </c>
      <c r="CD53" s="61">
        <v>50</v>
      </c>
    </row>
    <row r="54" spans="1:82" x14ac:dyDescent="0.2">
      <c r="A54" s="107">
        <v>51</v>
      </c>
      <c r="B54" s="54" t="e">
        <f>IF(#REF!="","",#REF!)</f>
        <v>#REF!</v>
      </c>
      <c r="C54" s="49">
        <f t="shared" ref="C54:C103" si="11">COUNTA(D54:AI54)</f>
        <v>0</v>
      </c>
      <c r="D54" s="19"/>
      <c r="E54" s="20"/>
      <c r="F54" s="20"/>
      <c r="G54" s="20"/>
      <c r="H54" s="21"/>
      <c r="I54" s="21"/>
      <c r="J54" s="21"/>
      <c r="K54" s="21"/>
      <c r="L54" s="22"/>
      <c r="M54" s="23"/>
      <c r="N54" s="20"/>
      <c r="O54" s="20"/>
      <c r="P54" s="20"/>
      <c r="Q54" s="20"/>
      <c r="R54" s="21"/>
      <c r="S54" s="21"/>
      <c r="T54" s="21"/>
      <c r="U54" s="21"/>
      <c r="V54" s="22"/>
      <c r="W54" s="23"/>
      <c r="X54" s="20"/>
      <c r="Y54" s="20"/>
      <c r="Z54" s="20"/>
      <c r="AA54" s="20"/>
      <c r="AB54" s="21"/>
      <c r="AC54" s="21"/>
      <c r="AD54" s="21"/>
      <c r="AE54" s="21"/>
      <c r="AF54" s="22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91">
        <f t="shared" ref="BP54:BP103" si="12">COUNTIF(D54:AI54,"&gt;100")</f>
        <v>0</v>
      </c>
      <c r="BQ54" s="95">
        <f t="shared" ref="BQ54:BQ103" si="13">C54-COUNTIF(D54:AI54,4)</f>
        <v>0</v>
      </c>
      <c r="BR54" s="95">
        <f t="shared" si="2"/>
        <v>0</v>
      </c>
      <c r="BS54" s="99">
        <f t="shared" si="3"/>
        <v>0</v>
      </c>
      <c r="BT54" s="85">
        <v>0.29577285051345825</v>
      </c>
      <c r="BU54" s="88">
        <f t="shared" si="4"/>
        <v>0</v>
      </c>
      <c r="BV54" s="99">
        <f t="shared" si="5"/>
        <v>33</v>
      </c>
      <c r="BW54" s="114">
        <f>COUNTIF($BV$4:BV53,BV54)+BV54</f>
        <v>51</v>
      </c>
      <c r="BX54" s="123">
        <f t="shared" si="6"/>
        <v>0</v>
      </c>
      <c r="BY54" s="99">
        <f t="shared" si="7"/>
        <v>27</v>
      </c>
      <c r="BZ54" s="114">
        <f>COUNTIF($BY$4:BY53,BY54)+BY54</f>
        <v>51</v>
      </c>
      <c r="CA54" s="123">
        <f t="shared" si="8"/>
        <v>0</v>
      </c>
      <c r="CB54" s="99">
        <f t="shared" si="9"/>
        <v>33</v>
      </c>
      <c r="CC54" s="114">
        <f>COUNTIF($CB$4:CB53,CB54)+CB54</f>
        <v>51</v>
      </c>
      <c r="CD54" s="63">
        <v>51</v>
      </c>
    </row>
    <row r="55" spans="1:82" x14ac:dyDescent="0.2">
      <c r="A55" s="108">
        <v>52</v>
      </c>
      <c r="B55" s="55" t="e">
        <f>IF(#REF!="","",#REF!)</f>
        <v>#REF!</v>
      </c>
      <c r="C55" s="51">
        <f t="shared" si="11"/>
        <v>0</v>
      </c>
      <c r="D55" s="24"/>
      <c r="E55" s="25"/>
      <c r="F55" s="25"/>
      <c r="G55" s="25"/>
      <c r="H55" s="26"/>
      <c r="I55" s="26"/>
      <c r="J55" s="26"/>
      <c r="K55" s="26"/>
      <c r="L55" s="27"/>
      <c r="M55" s="28"/>
      <c r="N55" s="25"/>
      <c r="O55" s="25"/>
      <c r="P55" s="25"/>
      <c r="Q55" s="25"/>
      <c r="R55" s="26"/>
      <c r="S55" s="26"/>
      <c r="T55" s="26"/>
      <c r="U55" s="26"/>
      <c r="V55" s="27"/>
      <c r="W55" s="28"/>
      <c r="X55" s="25"/>
      <c r="Y55" s="25"/>
      <c r="Z55" s="25"/>
      <c r="AA55" s="25"/>
      <c r="AB55" s="26"/>
      <c r="AC55" s="26"/>
      <c r="AD55" s="26"/>
      <c r="AE55" s="26"/>
      <c r="AF55" s="27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92">
        <f t="shared" si="12"/>
        <v>0</v>
      </c>
      <c r="BQ55" s="96">
        <f t="shared" si="13"/>
        <v>0</v>
      </c>
      <c r="BR55" s="96">
        <f t="shared" si="2"/>
        <v>0</v>
      </c>
      <c r="BS55" s="100">
        <f t="shared" si="3"/>
        <v>0</v>
      </c>
      <c r="BT55" s="86">
        <v>0.38201069831848145</v>
      </c>
      <c r="BU55" s="117">
        <f t="shared" si="4"/>
        <v>0</v>
      </c>
      <c r="BV55" s="100">
        <f t="shared" si="5"/>
        <v>33</v>
      </c>
      <c r="BW55" s="115">
        <f>COUNTIF($BV$4:BV54,BV55)+BV55</f>
        <v>52</v>
      </c>
      <c r="BX55" s="121">
        <f t="shared" si="6"/>
        <v>0</v>
      </c>
      <c r="BY55" s="100">
        <f t="shared" si="7"/>
        <v>27</v>
      </c>
      <c r="BZ55" s="115">
        <f>COUNTIF($BY$4:BY54,BY55)+BY55</f>
        <v>52</v>
      </c>
      <c r="CA55" s="121">
        <f t="shared" si="8"/>
        <v>0</v>
      </c>
      <c r="CB55" s="100">
        <f t="shared" si="9"/>
        <v>33</v>
      </c>
      <c r="CC55" s="115">
        <f>COUNTIF($CB$4:CB54,CB55)+CB55</f>
        <v>52</v>
      </c>
      <c r="CD55" s="60">
        <v>52</v>
      </c>
    </row>
    <row r="56" spans="1:82" x14ac:dyDescent="0.2">
      <c r="A56" s="108">
        <v>53</v>
      </c>
      <c r="B56" s="55" t="e">
        <f>IF(#REF!="","",#REF!)</f>
        <v>#REF!</v>
      </c>
      <c r="C56" s="51">
        <f t="shared" si="11"/>
        <v>0</v>
      </c>
      <c r="D56" s="24"/>
      <c r="E56" s="25"/>
      <c r="F56" s="26"/>
      <c r="G56" s="26"/>
      <c r="H56" s="26"/>
      <c r="I56" s="26"/>
      <c r="J56" s="26"/>
      <c r="K56" s="26"/>
      <c r="L56" s="27"/>
      <c r="M56" s="28"/>
      <c r="N56" s="25"/>
      <c r="O56" s="25"/>
      <c r="P56" s="26"/>
      <c r="Q56" s="26"/>
      <c r="R56" s="26"/>
      <c r="S56" s="26"/>
      <c r="T56" s="26"/>
      <c r="U56" s="26"/>
      <c r="V56" s="27"/>
      <c r="W56" s="28"/>
      <c r="X56" s="25"/>
      <c r="Y56" s="25"/>
      <c r="Z56" s="26"/>
      <c r="AA56" s="26"/>
      <c r="AB56" s="26"/>
      <c r="AC56" s="26"/>
      <c r="AD56" s="26"/>
      <c r="AE56" s="26"/>
      <c r="AF56" s="27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92">
        <f t="shared" si="12"/>
        <v>0</v>
      </c>
      <c r="BQ56" s="96">
        <f t="shared" si="13"/>
        <v>0</v>
      </c>
      <c r="BR56" s="96">
        <f t="shared" si="2"/>
        <v>0</v>
      </c>
      <c r="BS56" s="100">
        <f t="shared" si="3"/>
        <v>0</v>
      </c>
      <c r="BT56" s="86">
        <v>0.30097049474716187</v>
      </c>
      <c r="BU56" s="117">
        <f t="shared" si="4"/>
        <v>0</v>
      </c>
      <c r="BV56" s="100">
        <f t="shared" si="5"/>
        <v>33</v>
      </c>
      <c r="BW56" s="115">
        <f>COUNTIF($BV$4:BV55,BV56)+BV56</f>
        <v>53</v>
      </c>
      <c r="BX56" s="121">
        <f t="shared" si="6"/>
        <v>0</v>
      </c>
      <c r="BY56" s="100">
        <f t="shared" si="7"/>
        <v>27</v>
      </c>
      <c r="BZ56" s="115">
        <f>COUNTIF($BY$4:BY55,BY56)+BY56</f>
        <v>53</v>
      </c>
      <c r="CA56" s="121">
        <f t="shared" si="8"/>
        <v>0</v>
      </c>
      <c r="CB56" s="100">
        <f t="shared" si="9"/>
        <v>33</v>
      </c>
      <c r="CC56" s="115">
        <f>COUNTIF($CB$4:CB55,CB56)+CB56</f>
        <v>53</v>
      </c>
      <c r="CD56" s="60">
        <v>53</v>
      </c>
    </row>
    <row r="57" spans="1:82" x14ac:dyDescent="0.2">
      <c r="A57" s="108">
        <v>54</v>
      </c>
      <c r="B57" s="55" t="e">
        <f>IF(#REF!="","",#REF!)</f>
        <v>#REF!</v>
      </c>
      <c r="C57" s="51">
        <f t="shared" si="11"/>
        <v>0</v>
      </c>
      <c r="D57" s="24"/>
      <c r="E57" s="25"/>
      <c r="F57" s="25"/>
      <c r="G57" s="25"/>
      <c r="H57" s="26"/>
      <c r="I57" s="26"/>
      <c r="J57" s="26"/>
      <c r="K57" s="26"/>
      <c r="L57" s="27"/>
      <c r="M57" s="28"/>
      <c r="N57" s="25"/>
      <c r="O57" s="25"/>
      <c r="P57" s="25"/>
      <c r="Q57" s="25"/>
      <c r="R57" s="26"/>
      <c r="S57" s="26"/>
      <c r="T57" s="26"/>
      <c r="U57" s="26"/>
      <c r="V57" s="27"/>
      <c r="W57" s="28"/>
      <c r="X57" s="25"/>
      <c r="Y57" s="25"/>
      <c r="Z57" s="25"/>
      <c r="AA57" s="25"/>
      <c r="AB57" s="26"/>
      <c r="AC57" s="26"/>
      <c r="AD57" s="26"/>
      <c r="AE57" s="26"/>
      <c r="AF57" s="27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92">
        <f t="shared" si="12"/>
        <v>0</v>
      </c>
      <c r="BQ57" s="96">
        <f t="shared" si="13"/>
        <v>0</v>
      </c>
      <c r="BR57" s="96">
        <f t="shared" si="2"/>
        <v>0</v>
      </c>
      <c r="BS57" s="100">
        <f t="shared" si="3"/>
        <v>0</v>
      </c>
      <c r="BT57" s="86">
        <v>0.94857108592987061</v>
      </c>
      <c r="BU57" s="117">
        <f t="shared" si="4"/>
        <v>0</v>
      </c>
      <c r="BV57" s="100">
        <f t="shared" si="5"/>
        <v>33</v>
      </c>
      <c r="BW57" s="115">
        <f>COUNTIF($BV$4:BV56,BV57)+BV57</f>
        <v>54</v>
      </c>
      <c r="BX57" s="121">
        <f t="shared" si="6"/>
        <v>0</v>
      </c>
      <c r="BY57" s="100">
        <f t="shared" si="7"/>
        <v>27</v>
      </c>
      <c r="BZ57" s="115">
        <f>COUNTIF($BY$4:BY56,BY57)+BY57</f>
        <v>54</v>
      </c>
      <c r="CA57" s="121">
        <f t="shared" si="8"/>
        <v>0</v>
      </c>
      <c r="CB57" s="100">
        <f t="shared" si="9"/>
        <v>33</v>
      </c>
      <c r="CC57" s="115">
        <f>COUNTIF($CB$4:CB56,CB57)+CB57</f>
        <v>54</v>
      </c>
      <c r="CD57" s="60">
        <v>54</v>
      </c>
    </row>
    <row r="58" spans="1:82" ht="13.8" thickBot="1" x14ac:dyDescent="0.25">
      <c r="A58" s="109">
        <v>55</v>
      </c>
      <c r="B58" s="58" t="e">
        <f>IF(#REF!="","",#REF!)</f>
        <v>#REF!</v>
      </c>
      <c r="C58" s="53">
        <f t="shared" si="11"/>
        <v>0</v>
      </c>
      <c r="D58" s="29"/>
      <c r="E58" s="30"/>
      <c r="F58" s="30"/>
      <c r="G58" s="31"/>
      <c r="H58" s="31"/>
      <c r="I58" s="31"/>
      <c r="J58" s="31"/>
      <c r="K58" s="31"/>
      <c r="L58" s="32"/>
      <c r="M58" s="33"/>
      <c r="N58" s="30"/>
      <c r="O58" s="30"/>
      <c r="P58" s="30"/>
      <c r="Q58" s="31"/>
      <c r="R58" s="31"/>
      <c r="S58" s="31"/>
      <c r="T58" s="31"/>
      <c r="U58" s="31"/>
      <c r="V58" s="32"/>
      <c r="W58" s="33"/>
      <c r="X58" s="30"/>
      <c r="Y58" s="30"/>
      <c r="Z58" s="30"/>
      <c r="AA58" s="31"/>
      <c r="AB58" s="31"/>
      <c r="AC58" s="31"/>
      <c r="AD58" s="31"/>
      <c r="AE58" s="31"/>
      <c r="AF58" s="32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93">
        <f t="shared" si="12"/>
        <v>0</v>
      </c>
      <c r="BQ58" s="97">
        <f t="shared" si="13"/>
        <v>0</v>
      </c>
      <c r="BR58" s="97">
        <f t="shared" si="2"/>
        <v>0</v>
      </c>
      <c r="BS58" s="101">
        <f t="shared" si="3"/>
        <v>0</v>
      </c>
      <c r="BT58" s="87">
        <v>0.97982937097549438</v>
      </c>
      <c r="BU58" s="118">
        <f t="shared" si="4"/>
        <v>0</v>
      </c>
      <c r="BV58" s="101">
        <f t="shared" si="5"/>
        <v>33</v>
      </c>
      <c r="BW58" s="116">
        <f>COUNTIF($BV$4:BV57,BV58)+BV58</f>
        <v>55</v>
      </c>
      <c r="BX58" s="122">
        <f t="shared" si="6"/>
        <v>0</v>
      </c>
      <c r="BY58" s="101">
        <f t="shared" si="7"/>
        <v>27</v>
      </c>
      <c r="BZ58" s="116">
        <f>COUNTIF($BY$4:BY57,BY58)+BY58</f>
        <v>55</v>
      </c>
      <c r="CA58" s="122">
        <f t="shared" si="8"/>
        <v>0</v>
      </c>
      <c r="CB58" s="101">
        <f t="shared" si="9"/>
        <v>33</v>
      </c>
      <c r="CC58" s="116">
        <f>COUNTIF($CB$4:CB57,CB58)+CB58</f>
        <v>55</v>
      </c>
      <c r="CD58" s="61">
        <v>55</v>
      </c>
    </row>
    <row r="59" spans="1:82" x14ac:dyDescent="0.2">
      <c r="A59" s="107">
        <v>56</v>
      </c>
      <c r="B59" s="54" t="e">
        <f>IF(#REF!="","",#REF!)</f>
        <v>#REF!</v>
      </c>
      <c r="C59" s="49">
        <f t="shared" si="11"/>
        <v>0</v>
      </c>
      <c r="D59" s="19"/>
      <c r="E59" s="20"/>
      <c r="F59" s="20"/>
      <c r="G59" s="20"/>
      <c r="H59" s="21"/>
      <c r="I59" s="21"/>
      <c r="J59" s="21"/>
      <c r="K59" s="21"/>
      <c r="L59" s="22"/>
      <c r="M59" s="23"/>
      <c r="N59" s="20"/>
      <c r="O59" s="20"/>
      <c r="P59" s="20"/>
      <c r="Q59" s="20"/>
      <c r="R59" s="21"/>
      <c r="S59" s="21"/>
      <c r="T59" s="21"/>
      <c r="U59" s="21"/>
      <c r="V59" s="22"/>
      <c r="W59" s="23"/>
      <c r="X59" s="20"/>
      <c r="Y59" s="20"/>
      <c r="Z59" s="20"/>
      <c r="AA59" s="20"/>
      <c r="AB59" s="21"/>
      <c r="AC59" s="21"/>
      <c r="AD59" s="21"/>
      <c r="AE59" s="21"/>
      <c r="AF59" s="22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91">
        <f t="shared" si="12"/>
        <v>0</v>
      </c>
      <c r="BQ59" s="95">
        <f t="shared" si="13"/>
        <v>0</v>
      </c>
      <c r="BR59" s="95">
        <f t="shared" si="2"/>
        <v>0</v>
      </c>
      <c r="BS59" s="99">
        <f t="shared" si="3"/>
        <v>0</v>
      </c>
      <c r="BT59" s="85">
        <v>0.40137434005737305</v>
      </c>
      <c r="BU59" s="88">
        <f t="shared" si="4"/>
        <v>0</v>
      </c>
      <c r="BV59" s="99">
        <f t="shared" si="5"/>
        <v>33</v>
      </c>
      <c r="BW59" s="114">
        <f>COUNTIF($BV$4:BV58,BV59)+BV59</f>
        <v>56</v>
      </c>
      <c r="BX59" s="123">
        <f t="shared" si="6"/>
        <v>0</v>
      </c>
      <c r="BY59" s="99">
        <f t="shared" si="7"/>
        <v>27</v>
      </c>
      <c r="BZ59" s="114">
        <f>COUNTIF($BY$4:BY58,BY59)+BY59</f>
        <v>56</v>
      </c>
      <c r="CA59" s="123">
        <f t="shared" si="8"/>
        <v>0</v>
      </c>
      <c r="CB59" s="99">
        <f t="shared" si="9"/>
        <v>33</v>
      </c>
      <c r="CC59" s="114">
        <f>COUNTIF($CB$4:CB58,CB59)+CB59</f>
        <v>56</v>
      </c>
      <c r="CD59" s="63">
        <v>56</v>
      </c>
    </row>
    <row r="60" spans="1:82" x14ac:dyDescent="0.2">
      <c r="A60" s="108">
        <v>57</v>
      </c>
      <c r="B60" s="55" t="e">
        <f>IF(#REF!="","",#REF!)</f>
        <v>#REF!</v>
      </c>
      <c r="C60" s="51">
        <f t="shared" si="11"/>
        <v>0</v>
      </c>
      <c r="D60" s="24"/>
      <c r="E60" s="25"/>
      <c r="F60" s="25"/>
      <c r="G60" s="25"/>
      <c r="H60" s="26"/>
      <c r="I60" s="26"/>
      <c r="J60" s="26"/>
      <c r="K60" s="26"/>
      <c r="L60" s="27"/>
      <c r="M60" s="28"/>
      <c r="N60" s="25"/>
      <c r="O60" s="25"/>
      <c r="P60" s="25"/>
      <c r="Q60" s="25"/>
      <c r="R60" s="26"/>
      <c r="S60" s="26"/>
      <c r="T60" s="26"/>
      <c r="U60" s="26"/>
      <c r="V60" s="27"/>
      <c r="W60" s="28"/>
      <c r="X60" s="25"/>
      <c r="Y60" s="25"/>
      <c r="Z60" s="25"/>
      <c r="AA60" s="25"/>
      <c r="AB60" s="26"/>
      <c r="AC60" s="26"/>
      <c r="AD60" s="26"/>
      <c r="AE60" s="26"/>
      <c r="AF60" s="27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92">
        <f t="shared" si="12"/>
        <v>0</v>
      </c>
      <c r="BQ60" s="96">
        <f t="shared" si="13"/>
        <v>0</v>
      </c>
      <c r="BR60" s="96">
        <f t="shared" si="2"/>
        <v>0</v>
      </c>
      <c r="BS60" s="100">
        <f t="shared" si="3"/>
        <v>0</v>
      </c>
      <c r="BT60" s="86">
        <v>0.27827996015548706</v>
      </c>
      <c r="BU60" s="117">
        <f t="shared" si="4"/>
        <v>0</v>
      </c>
      <c r="BV60" s="100">
        <f t="shared" si="5"/>
        <v>33</v>
      </c>
      <c r="BW60" s="115">
        <f>COUNTIF($BV$4:BV59,BV60)+BV60</f>
        <v>57</v>
      </c>
      <c r="BX60" s="121">
        <f t="shared" si="6"/>
        <v>0</v>
      </c>
      <c r="BY60" s="100">
        <f t="shared" si="7"/>
        <v>27</v>
      </c>
      <c r="BZ60" s="115">
        <f>COUNTIF($BY$4:BY59,BY60)+BY60</f>
        <v>57</v>
      </c>
      <c r="CA60" s="121">
        <f t="shared" si="8"/>
        <v>0</v>
      </c>
      <c r="CB60" s="100">
        <f t="shared" si="9"/>
        <v>33</v>
      </c>
      <c r="CC60" s="115">
        <f>COUNTIF($CB$4:CB59,CB60)+CB60</f>
        <v>57</v>
      </c>
      <c r="CD60" s="60">
        <v>57</v>
      </c>
    </row>
    <row r="61" spans="1:82" x14ac:dyDescent="0.2">
      <c r="A61" s="108">
        <v>58</v>
      </c>
      <c r="B61" s="55" t="e">
        <f>IF(#REF!="","",#REF!)</f>
        <v>#REF!</v>
      </c>
      <c r="C61" s="51">
        <f t="shared" si="11"/>
        <v>0</v>
      </c>
      <c r="D61" s="24"/>
      <c r="E61" s="25"/>
      <c r="F61" s="26"/>
      <c r="G61" s="26"/>
      <c r="H61" s="26"/>
      <c r="I61" s="26"/>
      <c r="J61" s="26"/>
      <c r="K61" s="26"/>
      <c r="L61" s="27"/>
      <c r="M61" s="28"/>
      <c r="N61" s="25"/>
      <c r="O61" s="25"/>
      <c r="P61" s="26"/>
      <c r="Q61" s="26"/>
      <c r="R61" s="26"/>
      <c r="S61" s="26"/>
      <c r="T61" s="26"/>
      <c r="U61" s="26"/>
      <c r="V61" s="27"/>
      <c r="W61" s="28"/>
      <c r="X61" s="25"/>
      <c r="Y61" s="25"/>
      <c r="Z61" s="26"/>
      <c r="AA61" s="26"/>
      <c r="AB61" s="26"/>
      <c r="AC61" s="26"/>
      <c r="AD61" s="26"/>
      <c r="AE61" s="26"/>
      <c r="AF61" s="27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92">
        <f t="shared" si="12"/>
        <v>0</v>
      </c>
      <c r="BQ61" s="96">
        <f t="shared" si="13"/>
        <v>0</v>
      </c>
      <c r="BR61" s="96">
        <f t="shared" si="2"/>
        <v>0</v>
      </c>
      <c r="BS61" s="100">
        <f t="shared" si="3"/>
        <v>0</v>
      </c>
      <c r="BT61" s="86">
        <v>0.16044151782989502</v>
      </c>
      <c r="BU61" s="117">
        <f t="shared" si="4"/>
        <v>0</v>
      </c>
      <c r="BV61" s="100">
        <f t="shared" si="5"/>
        <v>33</v>
      </c>
      <c r="BW61" s="115">
        <f>COUNTIF($BV$4:BV60,BV61)+BV61</f>
        <v>58</v>
      </c>
      <c r="BX61" s="121">
        <f t="shared" si="6"/>
        <v>0</v>
      </c>
      <c r="BY61" s="100">
        <f t="shared" si="7"/>
        <v>27</v>
      </c>
      <c r="BZ61" s="115">
        <f>COUNTIF($BY$4:BY60,BY61)+BY61</f>
        <v>58</v>
      </c>
      <c r="CA61" s="121">
        <f t="shared" si="8"/>
        <v>0</v>
      </c>
      <c r="CB61" s="100">
        <f t="shared" si="9"/>
        <v>33</v>
      </c>
      <c r="CC61" s="115">
        <f>COUNTIF($CB$4:CB60,CB61)+CB61</f>
        <v>58</v>
      </c>
      <c r="CD61" s="60">
        <v>58</v>
      </c>
    </row>
    <row r="62" spans="1:82" x14ac:dyDescent="0.2">
      <c r="A62" s="108">
        <v>59</v>
      </c>
      <c r="B62" s="55" t="e">
        <f>IF(#REF!="","",#REF!)</f>
        <v>#REF!</v>
      </c>
      <c r="C62" s="51">
        <f t="shared" si="11"/>
        <v>0</v>
      </c>
      <c r="D62" s="24"/>
      <c r="E62" s="25"/>
      <c r="F62" s="25"/>
      <c r="G62" s="25"/>
      <c r="H62" s="26"/>
      <c r="I62" s="26"/>
      <c r="J62" s="26"/>
      <c r="K62" s="26"/>
      <c r="L62" s="27"/>
      <c r="M62" s="28"/>
      <c r="N62" s="25"/>
      <c r="O62" s="25"/>
      <c r="P62" s="25"/>
      <c r="Q62" s="25"/>
      <c r="R62" s="26"/>
      <c r="S62" s="26"/>
      <c r="T62" s="26"/>
      <c r="U62" s="26"/>
      <c r="V62" s="27"/>
      <c r="W62" s="28"/>
      <c r="X62" s="25"/>
      <c r="Y62" s="25"/>
      <c r="Z62" s="25"/>
      <c r="AA62" s="25"/>
      <c r="AB62" s="26"/>
      <c r="AC62" s="26"/>
      <c r="AD62" s="26"/>
      <c r="AE62" s="26"/>
      <c r="AF62" s="27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92">
        <f t="shared" si="12"/>
        <v>0</v>
      </c>
      <c r="BQ62" s="96">
        <f t="shared" si="13"/>
        <v>0</v>
      </c>
      <c r="BR62" s="96">
        <f t="shared" si="2"/>
        <v>0</v>
      </c>
      <c r="BS62" s="100">
        <f t="shared" si="3"/>
        <v>0</v>
      </c>
      <c r="BT62" s="86">
        <v>0.16282159090042114</v>
      </c>
      <c r="BU62" s="117">
        <f t="shared" si="4"/>
        <v>0</v>
      </c>
      <c r="BV62" s="100">
        <f t="shared" si="5"/>
        <v>33</v>
      </c>
      <c r="BW62" s="115">
        <f>COUNTIF($BV$4:BV61,BV62)+BV62</f>
        <v>59</v>
      </c>
      <c r="BX62" s="121">
        <f t="shared" si="6"/>
        <v>0</v>
      </c>
      <c r="BY62" s="100">
        <f t="shared" si="7"/>
        <v>27</v>
      </c>
      <c r="BZ62" s="115">
        <f>COUNTIF($BY$4:BY61,BY62)+BY62</f>
        <v>59</v>
      </c>
      <c r="CA62" s="121">
        <f t="shared" si="8"/>
        <v>0</v>
      </c>
      <c r="CB62" s="100">
        <f t="shared" si="9"/>
        <v>33</v>
      </c>
      <c r="CC62" s="115">
        <f>COUNTIF($CB$4:CB61,CB62)+CB62</f>
        <v>59</v>
      </c>
      <c r="CD62" s="60">
        <v>59</v>
      </c>
    </row>
    <row r="63" spans="1:82" ht="13.8" thickBot="1" x14ac:dyDescent="0.25">
      <c r="A63" s="109">
        <v>60</v>
      </c>
      <c r="B63" s="58" t="e">
        <f>IF(#REF!="","",#REF!)</f>
        <v>#REF!</v>
      </c>
      <c r="C63" s="53">
        <f t="shared" si="11"/>
        <v>0</v>
      </c>
      <c r="D63" s="29"/>
      <c r="E63" s="30"/>
      <c r="F63" s="30"/>
      <c r="G63" s="31"/>
      <c r="H63" s="31"/>
      <c r="I63" s="31"/>
      <c r="J63" s="31"/>
      <c r="K63" s="31"/>
      <c r="L63" s="32"/>
      <c r="M63" s="33"/>
      <c r="N63" s="30"/>
      <c r="O63" s="30"/>
      <c r="P63" s="30"/>
      <c r="Q63" s="31"/>
      <c r="R63" s="31"/>
      <c r="S63" s="31"/>
      <c r="T63" s="31"/>
      <c r="U63" s="31"/>
      <c r="V63" s="32"/>
      <c r="W63" s="33"/>
      <c r="X63" s="30"/>
      <c r="Y63" s="30"/>
      <c r="Z63" s="30"/>
      <c r="AA63" s="31"/>
      <c r="AB63" s="31"/>
      <c r="AC63" s="31"/>
      <c r="AD63" s="31"/>
      <c r="AE63" s="31"/>
      <c r="AF63" s="32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93">
        <f t="shared" si="12"/>
        <v>0</v>
      </c>
      <c r="BQ63" s="97">
        <f t="shared" si="13"/>
        <v>0</v>
      </c>
      <c r="BR63" s="97">
        <f t="shared" si="2"/>
        <v>0</v>
      </c>
      <c r="BS63" s="101">
        <f t="shared" si="3"/>
        <v>0</v>
      </c>
      <c r="BT63" s="87">
        <v>0.64658713340759277</v>
      </c>
      <c r="BU63" s="118">
        <f t="shared" si="4"/>
        <v>0</v>
      </c>
      <c r="BV63" s="101">
        <f t="shared" si="5"/>
        <v>33</v>
      </c>
      <c r="BW63" s="116">
        <f>COUNTIF($BV$4:BV62,BV63)+BV63</f>
        <v>60</v>
      </c>
      <c r="BX63" s="122">
        <f t="shared" si="6"/>
        <v>0</v>
      </c>
      <c r="BY63" s="101">
        <f t="shared" si="7"/>
        <v>27</v>
      </c>
      <c r="BZ63" s="116">
        <f>COUNTIF($BY$4:BY62,BY63)+BY63</f>
        <v>60</v>
      </c>
      <c r="CA63" s="122">
        <f t="shared" si="8"/>
        <v>0</v>
      </c>
      <c r="CB63" s="101">
        <f t="shared" si="9"/>
        <v>33</v>
      </c>
      <c r="CC63" s="116">
        <f>COUNTIF($CB$4:CB62,CB63)+CB63</f>
        <v>60</v>
      </c>
      <c r="CD63" s="61">
        <v>60</v>
      </c>
    </row>
    <row r="64" spans="1:82" x14ac:dyDescent="0.2">
      <c r="A64" s="107">
        <v>61</v>
      </c>
      <c r="B64" s="54" t="e">
        <f>IF(#REF!="","",#REF!)</f>
        <v>#REF!</v>
      </c>
      <c r="C64" s="49">
        <f t="shared" si="11"/>
        <v>0</v>
      </c>
      <c r="D64" s="19"/>
      <c r="E64" s="20"/>
      <c r="F64" s="20"/>
      <c r="G64" s="20"/>
      <c r="H64" s="21"/>
      <c r="I64" s="21"/>
      <c r="J64" s="21"/>
      <c r="K64" s="21"/>
      <c r="L64" s="22"/>
      <c r="M64" s="23"/>
      <c r="N64" s="20"/>
      <c r="O64" s="20"/>
      <c r="P64" s="20"/>
      <c r="Q64" s="20"/>
      <c r="R64" s="21"/>
      <c r="S64" s="21"/>
      <c r="T64" s="21"/>
      <c r="U64" s="21"/>
      <c r="V64" s="22"/>
      <c r="W64" s="23"/>
      <c r="X64" s="20"/>
      <c r="Y64" s="20"/>
      <c r="Z64" s="20"/>
      <c r="AA64" s="20"/>
      <c r="AB64" s="21"/>
      <c r="AC64" s="21"/>
      <c r="AD64" s="21"/>
      <c r="AE64" s="21"/>
      <c r="AF64" s="22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91">
        <f t="shared" si="12"/>
        <v>0</v>
      </c>
      <c r="BQ64" s="95">
        <f t="shared" si="13"/>
        <v>0</v>
      </c>
      <c r="BR64" s="95">
        <f t="shared" si="2"/>
        <v>0</v>
      </c>
      <c r="BS64" s="99">
        <f t="shared" si="3"/>
        <v>0</v>
      </c>
      <c r="BT64" s="85">
        <v>0.41007322072982788</v>
      </c>
      <c r="BU64" s="88">
        <f t="shared" si="4"/>
        <v>0</v>
      </c>
      <c r="BV64" s="99">
        <f t="shared" si="5"/>
        <v>33</v>
      </c>
      <c r="BW64" s="114">
        <f>COUNTIF($BV$4:BV63,BV64)+BV64</f>
        <v>61</v>
      </c>
      <c r="BX64" s="123">
        <f t="shared" si="6"/>
        <v>0</v>
      </c>
      <c r="BY64" s="99">
        <f t="shared" si="7"/>
        <v>27</v>
      </c>
      <c r="BZ64" s="114">
        <f>COUNTIF($BY$4:BY63,BY64)+BY64</f>
        <v>61</v>
      </c>
      <c r="CA64" s="123">
        <f t="shared" si="8"/>
        <v>0</v>
      </c>
      <c r="CB64" s="99">
        <f t="shared" si="9"/>
        <v>33</v>
      </c>
      <c r="CC64" s="114">
        <f>COUNTIF($CB$4:CB63,CB64)+CB64</f>
        <v>61</v>
      </c>
      <c r="CD64" s="63">
        <v>61</v>
      </c>
    </row>
    <row r="65" spans="1:82" x14ac:dyDescent="0.2">
      <c r="A65" s="108">
        <v>62</v>
      </c>
      <c r="B65" s="55" t="e">
        <f>IF(#REF!="","",#REF!)</f>
        <v>#REF!</v>
      </c>
      <c r="C65" s="51">
        <f t="shared" si="11"/>
        <v>0</v>
      </c>
      <c r="D65" s="24"/>
      <c r="E65" s="25"/>
      <c r="F65" s="25"/>
      <c r="G65" s="25"/>
      <c r="H65" s="26"/>
      <c r="I65" s="26"/>
      <c r="J65" s="26"/>
      <c r="K65" s="26"/>
      <c r="L65" s="27"/>
      <c r="M65" s="28"/>
      <c r="N65" s="25"/>
      <c r="O65" s="25"/>
      <c r="P65" s="25"/>
      <c r="Q65" s="25"/>
      <c r="R65" s="26"/>
      <c r="S65" s="26"/>
      <c r="T65" s="26"/>
      <c r="U65" s="26"/>
      <c r="V65" s="27"/>
      <c r="W65" s="28"/>
      <c r="X65" s="25"/>
      <c r="Y65" s="25"/>
      <c r="Z65" s="25"/>
      <c r="AA65" s="25"/>
      <c r="AB65" s="26"/>
      <c r="AC65" s="26"/>
      <c r="AD65" s="26"/>
      <c r="AE65" s="26"/>
      <c r="AF65" s="27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92">
        <f t="shared" si="12"/>
        <v>0</v>
      </c>
      <c r="BQ65" s="96">
        <f t="shared" si="13"/>
        <v>0</v>
      </c>
      <c r="BR65" s="96">
        <f t="shared" si="2"/>
        <v>0</v>
      </c>
      <c r="BS65" s="100">
        <f t="shared" si="3"/>
        <v>0</v>
      </c>
      <c r="BT65" s="86">
        <v>0.41276681423187256</v>
      </c>
      <c r="BU65" s="117">
        <f t="shared" si="4"/>
        <v>0</v>
      </c>
      <c r="BV65" s="100">
        <f t="shared" si="5"/>
        <v>33</v>
      </c>
      <c r="BW65" s="115">
        <f>COUNTIF($BV$4:BV64,BV65)+BV65</f>
        <v>62</v>
      </c>
      <c r="BX65" s="121">
        <f t="shared" si="6"/>
        <v>0</v>
      </c>
      <c r="BY65" s="100">
        <f t="shared" si="7"/>
        <v>27</v>
      </c>
      <c r="BZ65" s="115">
        <f>COUNTIF($BY$4:BY64,BY65)+BY65</f>
        <v>62</v>
      </c>
      <c r="CA65" s="121">
        <f t="shared" si="8"/>
        <v>0</v>
      </c>
      <c r="CB65" s="100">
        <f t="shared" si="9"/>
        <v>33</v>
      </c>
      <c r="CC65" s="115">
        <f>COUNTIF($CB$4:CB64,CB65)+CB65</f>
        <v>62</v>
      </c>
      <c r="CD65" s="60">
        <v>62</v>
      </c>
    </row>
    <row r="66" spans="1:82" x14ac:dyDescent="0.2">
      <c r="A66" s="108">
        <v>63</v>
      </c>
      <c r="B66" s="55" t="e">
        <f>IF(#REF!="","",#REF!)</f>
        <v>#REF!</v>
      </c>
      <c r="C66" s="51">
        <f t="shared" si="11"/>
        <v>0</v>
      </c>
      <c r="D66" s="24"/>
      <c r="E66" s="25"/>
      <c r="F66" s="26"/>
      <c r="G66" s="26"/>
      <c r="H66" s="26"/>
      <c r="I66" s="26"/>
      <c r="J66" s="26"/>
      <c r="K66" s="26"/>
      <c r="L66" s="27"/>
      <c r="M66" s="28"/>
      <c r="N66" s="25"/>
      <c r="O66" s="25"/>
      <c r="P66" s="26"/>
      <c r="Q66" s="26"/>
      <c r="R66" s="26"/>
      <c r="S66" s="26"/>
      <c r="T66" s="26"/>
      <c r="U66" s="26"/>
      <c r="V66" s="27"/>
      <c r="W66" s="28"/>
      <c r="X66" s="25"/>
      <c r="Y66" s="25"/>
      <c r="Z66" s="26"/>
      <c r="AA66" s="26"/>
      <c r="AB66" s="26"/>
      <c r="AC66" s="26"/>
      <c r="AD66" s="26"/>
      <c r="AE66" s="26"/>
      <c r="AF66" s="27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92">
        <f t="shared" si="12"/>
        <v>0</v>
      </c>
      <c r="BQ66" s="96">
        <f t="shared" si="13"/>
        <v>0</v>
      </c>
      <c r="BR66" s="96">
        <f t="shared" si="2"/>
        <v>0</v>
      </c>
      <c r="BS66" s="100">
        <f t="shared" si="3"/>
        <v>0</v>
      </c>
      <c r="BT66" s="86">
        <v>0.71273046731948853</v>
      </c>
      <c r="BU66" s="117">
        <f t="shared" si="4"/>
        <v>0</v>
      </c>
      <c r="BV66" s="100">
        <f t="shared" si="5"/>
        <v>33</v>
      </c>
      <c r="BW66" s="115">
        <f>COUNTIF($BV$4:BV65,BV66)+BV66</f>
        <v>63</v>
      </c>
      <c r="BX66" s="121">
        <f t="shared" si="6"/>
        <v>0</v>
      </c>
      <c r="BY66" s="100">
        <f t="shared" si="7"/>
        <v>27</v>
      </c>
      <c r="BZ66" s="115">
        <f>COUNTIF($BY$4:BY65,BY66)+BY66</f>
        <v>63</v>
      </c>
      <c r="CA66" s="121">
        <f t="shared" si="8"/>
        <v>0</v>
      </c>
      <c r="CB66" s="100">
        <f t="shared" si="9"/>
        <v>33</v>
      </c>
      <c r="CC66" s="115">
        <f>COUNTIF($CB$4:CB65,CB66)+CB66</f>
        <v>63</v>
      </c>
      <c r="CD66" s="60">
        <v>63</v>
      </c>
    </row>
    <row r="67" spans="1:82" x14ac:dyDescent="0.2">
      <c r="A67" s="108">
        <v>64</v>
      </c>
      <c r="B67" s="55" t="e">
        <f>IF(#REF!="","",#REF!)</f>
        <v>#REF!</v>
      </c>
      <c r="C67" s="51">
        <f t="shared" si="11"/>
        <v>0</v>
      </c>
      <c r="D67" s="24"/>
      <c r="E67" s="25"/>
      <c r="F67" s="25"/>
      <c r="G67" s="25"/>
      <c r="H67" s="26"/>
      <c r="I67" s="26"/>
      <c r="J67" s="26"/>
      <c r="K67" s="26"/>
      <c r="L67" s="27"/>
      <c r="M67" s="28"/>
      <c r="N67" s="25"/>
      <c r="O67" s="25"/>
      <c r="P67" s="25"/>
      <c r="Q67" s="25"/>
      <c r="R67" s="26"/>
      <c r="S67" s="26"/>
      <c r="T67" s="26"/>
      <c r="U67" s="26"/>
      <c r="V67" s="27"/>
      <c r="W67" s="28"/>
      <c r="X67" s="25"/>
      <c r="Y67" s="25"/>
      <c r="Z67" s="25"/>
      <c r="AA67" s="25"/>
      <c r="AB67" s="26"/>
      <c r="AC67" s="26"/>
      <c r="AD67" s="26"/>
      <c r="AE67" s="26"/>
      <c r="AF67" s="27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92">
        <f t="shared" si="12"/>
        <v>0</v>
      </c>
      <c r="BQ67" s="96">
        <f t="shared" si="13"/>
        <v>0</v>
      </c>
      <c r="BR67" s="96">
        <f t="shared" si="2"/>
        <v>0</v>
      </c>
      <c r="BS67" s="100">
        <f t="shared" si="3"/>
        <v>0</v>
      </c>
      <c r="BT67" s="86">
        <v>0.32620620727539063</v>
      </c>
      <c r="BU67" s="117">
        <f t="shared" si="4"/>
        <v>0</v>
      </c>
      <c r="BV67" s="100">
        <f t="shared" si="5"/>
        <v>33</v>
      </c>
      <c r="BW67" s="115">
        <f>COUNTIF($BV$4:BV66,BV67)+BV67</f>
        <v>64</v>
      </c>
      <c r="BX67" s="121">
        <f t="shared" si="6"/>
        <v>0</v>
      </c>
      <c r="BY67" s="100">
        <f t="shared" si="7"/>
        <v>27</v>
      </c>
      <c r="BZ67" s="115">
        <f>COUNTIF($BY$4:BY66,BY67)+BY67</f>
        <v>64</v>
      </c>
      <c r="CA67" s="121">
        <f t="shared" si="8"/>
        <v>0</v>
      </c>
      <c r="CB67" s="100">
        <f t="shared" si="9"/>
        <v>33</v>
      </c>
      <c r="CC67" s="115">
        <f>COUNTIF($CB$4:CB66,CB67)+CB67</f>
        <v>64</v>
      </c>
      <c r="CD67" s="60">
        <v>64</v>
      </c>
    </row>
    <row r="68" spans="1:82" ht="13.8" thickBot="1" x14ac:dyDescent="0.25">
      <c r="A68" s="109">
        <v>65</v>
      </c>
      <c r="B68" s="58" t="e">
        <f>IF(#REF!="","",#REF!)</f>
        <v>#REF!</v>
      </c>
      <c r="C68" s="53">
        <f t="shared" si="11"/>
        <v>0</v>
      </c>
      <c r="D68" s="29"/>
      <c r="E68" s="30"/>
      <c r="F68" s="30"/>
      <c r="G68" s="31"/>
      <c r="H68" s="31"/>
      <c r="I68" s="31"/>
      <c r="J68" s="31"/>
      <c r="K68" s="31"/>
      <c r="L68" s="32"/>
      <c r="M68" s="33"/>
      <c r="N68" s="30"/>
      <c r="O68" s="30"/>
      <c r="P68" s="30"/>
      <c r="Q68" s="31"/>
      <c r="R68" s="31"/>
      <c r="S68" s="31"/>
      <c r="T68" s="31"/>
      <c r="U68" s="31"/>
      <c r="V68" s="32"/>
      <c r="W68" s="33"/>
      <c r="X68" s="30"/>
      <c r="Y68" s="30"/>
      <c r="Z68" s="30"/>
      <c r="AA68" s="31"/>
      <c r="AB68" s="31"/>
      <c r="AC68" s="31"/>
      <c r="AD68" s="31"/>
      <c r="AE68" s="31"/>
      <c r="AF68" s="32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93">
        <f t="shared" si="12"/>
        <v>0</v>
      </c>
      <c r="BQ68" s="97">
        <f t="shared" si="13"/>
        <v>0</v>
      </c>
      <c r="BR68" s="97">
        <f t="shared" si="2"/>
        <v>0</v>
      </c>
      <c r="BS68" s="101">
        <f t="shared" si="3"/>
        <v>0</v>
      </c>
      <c r="BT68" s="87">
        <v>0.63317888975143433</v>
      </c>
      <c r="BU68" s="118">
        <f t="shared" si="4"/>
        <v>0</v>
      </c>
      <c r="BV68" s="101">
        <f t="shared" si="5"/>
        <v>33</v>
      </c>
      <c r="BW68" s="116">
        <f>COUNTIF($BV$4:BV67,BV68)+BV68</f>
        <v>65</v>
      </c>
      <c r="BX68" s="122">
        <f t="shared" si="6"/>
        <v>0</v>
      </c>
      <c r="BY68" s="101">
        <f t="shared" si="7"/>
        <v>27</v>
      </c>
      <c r="BZ68" s="116">
        <f>COUNTIF($BY$4:BY67,BY68)+BY68</f>
        <v>65</v>
      </c>
      <c r="CA68" s="122">
        <f t="shared" si="8"/>
        <v>0</v>
      </c>
      <c r="CB68" s="101">
        <f t="shared" si="9"/>
        <v>33</v>
      </c>
      <c r="CC68" s="116">
        <f>COUNTIF($CB$4:CB67,CB68)+CB68</f>
        <v>65</v>
      </c>
      <c r="CD68" s="61">
        <v>65</v>
      </c>
    </row>
    <row r="69" spans="1:82" x14ac:dyDescent="0.2">
      <c r="A69" s="107">
        <v>66</v>
      </c>
      <c r="B69" s="54" t="e">
        <f>IF(#REF!="","",#REF!)</f>
        <v>#REF!</v>
      </c>
      <c r="C69" s="49">
        <f t="shared" si="11"/>
        <v>0</v>
      </c>
      <c r="D69" s="19"/>
      <c r="E69" s="20"/>
      <c r="F69" s="20"/>
      <c r="G69" s="20"/>
      <c r="H69" s="21"/>
      <c r="I69" s="21"/>
      <c r="J69" s="21"/>
      <c r="K69" s="21"/>
      <c r="L69" s="22"/>
      <c r="M69" s="23"/>
      <c r="N69" s="20"/>
      <c r="O69" s="20"/>
      <c r="P69" s="20"/>
      <c r="Q69" s="20"/>
      <c r="R69" s="21"/>
      <c r="S69" s="21"/>
      <c r="T69" s="21"/>
      <c r="U69" s="21"/>
      <c r="V69" s="22"/>
      <c r="W69" s="23"/>
      <c r="X69" s="20"/>
      <c r="Y69" s="20"/>
      <c r="Z69" s="20"/>
      <c r="AA69" s="20"/>
      <c r="AB69" s="21"/>
      <c r="AC69" s="21"/>
      <c r="AD69" s="21"/>
      <c r="AE69" s="21"/>
      <c r="AF69" s="22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91">
        <f t="shared" si="12"/>
        <v>0</v>
      </c>
      <c r="BQ69" s="95">
        <f t="shared" si="13"/>
        <v>0</v>
      </c>
      <c r="BR69" s="95">
        <f t="shared" ref="BR69:BR103" si="14">IF(C69&lt;=2,0,2^INT(LN(C69)/LN(2)))</f>
        <v>0</v>
      </c>
      <c r="BS69" s="99">
        <f t="shared" ref="BS69:BS103" si="15">C69-BR69</f>
        <v>0</v>
      </c>
      <c r="BT69" s="85">
        <v>0.20756113529205322</v>
      </c>
      <c r="BU69" s="88">
        <f t="shared" ref="BU69:BU103" si="16">IF(BQ69=0,0,BP69*1000+BR69*100+BQ69+BT69)</f>
        <v>0</v>
      </c>
      <c r="BV69" s="99">
        <f t="shared" ref="BV69:BV103" si="17">RANK(BU69,$BU$4:$BU$103,0)</f>
        <v>33</v>
      </c>
      <c r="BW69" s="114">
        <f>COUNTIF($BV$4:BV68,BV69)+BV69</f>
        <v>66</v>
      </c>
      <c r="BX69" s="123">
        <f t="shared" ref="BX69:BX103" si="18">IF(BS69=0,0,C69+BT69)</f>
        <v>0</v>
      </c>
      <c r="BY69" s="99">
        <f t="shared" ref="BY69:BY103" si="19">RANK(BX69,$BX$4:$BX$103,0)</f>
        <v>27</v>
      </c>
      <c r="BZ69" s="114">
        <f>COUNTIF($BY$4:BY68,BY69)+BY69</f>
        <v>66</v>
      </c>
      <c r="CA69" s="123">
        <f t="shared" ref="CA69:CA103" si="20">IF(C69=0,0,C69+BT69)</f>
        <v>0</v>
      </c>
      <c r="CB69" s="99">
        <f t="shared" ref="CB69:CB103" si="21">RANK(CA69,$CA$4:$CA$103,0)</f>
        <v>33</v>
      </c>
      <c r="CC69" s="114">
        <f>COUNTIF($CB$4:CB68,CB69)+CB69</f>
        <v>66</v>
      </c>
      <c r="CD69" s="63">
        <v>66</v>
      </c>
    </row>
    <row r="70" spans="1:82" x14ac:dyDescent="0.2">
      <c r="A70" s="108">
        <v>67</v>
      </c>
      <c r="B70" s="55" t="e">
        <f>IF(#REF!="","",#REF!)</f>
        <v>#REF!</v>
      </c>
      <c r="C70" s="51">
        <f t="shared" si="11"/>
        <v>0</v>
      </c>
      <c r="D70" s="24"/>
      <c r="E70" s="25"/>
      <c r="F70" s="25"/>
      <c r="G70" s="25"/>
      <c r="H70" s="26"/>
      <c r="I70" s="26"/>
      <c r="J70" s="26"/>
      <c r="K70" s="26"/>
      <c r="L70" s="27"/>
      <c r="M70" s="28"/>
      <c r="N70" s="25"/>
      <c r="O70" s="25"/>
      <c r="P70" s="25"/>
      <c r="Q70" s="25"/>
      <c r="R70" s="26"/>
      <c r="S70" s="26"/>
      <c r="T70" s="26"/>
      <c r="U70" s="26"/>
      <c r="V70" s="27"/>
      <c r="W70" s="28"/>
      <c r="X70" s="25"/>
      <c r="Y70" s="25"/>
      <c r="Z70" s="25"/>
      <c r="AA70" s="25"/>
      <c r="AB70" s="26"/>
      <c r="AC70" s="26"/>
      <c r="AD70" s="26"/>
      <c r="AE70" s="26"/>
      <c r="AF70" s="27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92">
        <f t="shared" si="12"/>
        <v>0</v>
      </c>
      <c r="BQ70" s="96">
        <f t="shared" si="13"/>
        <v>0</v>
      </c>
      <c r="BR70" s="96">
        <f t="shared" si="14"/>
        <v>0</v>
      </c>
      <c r="BS70" s="100">
        <f t="shared" si="15"/>
        <v>0</v>
      </c>
      <c r="BT70" s="86">
        <v>0.18601351976394653</v>
      </c>
      <c r="BU70" s="117">
        <f t="shared" si="16"/>
        <v>0</v>
      </c>
      <c r="BV70" s="100">
        <f t="shared" si="17"/>
        <v>33</v>
      </c>
      <c r="BW70" s="115">
        <f>COUNTIF($BV$4:BV69,BV70)+BV70</f>
        <v>67</v>
      </c>
      <c r="BX70" s="121">
        <f t="shared" si="18"/>
        <v>0</v>
      </c>
      <c r="BY70" s="100">
        <f t="shared" si="19"/>
        <v>27</v>
      </c>
      <c r="BZ70" s="115">
        <f>COUNTIF($BY$4:BY69,BY70)+BY70</f>
        <v>67</v>
      </c>
      <c r="CA70" s="121">
        <f t="shared" si="20"/>
        <v>0</v>
      </c>
      <c r="CB70" s="100">
        <f t="shared" si="21"/>
        <v>33</v>
      </c>
      <c r="CC70" s="115">
        <f>COUNTIF($CB$4:CB69,CB70)+CB70</f>
        <v>67</v>
      </c>
      <c r="CD70" s="60">
        <v>67</v>
      </c>
    </row>
    <row r="71" spans="1:82" x14ac:dyDescent="0.2">
      <c r="A71" s="108">
        <v>68</v>
      </c>
      <c r="B71" s="55" t="e">
        <f>IF(#REF!="","",#REF!)</f>
        <v>#REF!</v>
      </c>
      <c r="C71" s="51">
        <f t="shared" si="11"/>
        <v>0</v>
      </c>
      <c r="D71" s="24"/>
      <c r="E71" s="25"/>
      <c r="F71" s="26"/>
      <c r="G71" s="26"/>
      <c r="H71" s="26"/>
      <c r="I71" s="26"/>
      <c r="J71" s="26"/>
      <c r="K71" s="26"/>
      <c r="L71" s="27"/>
      <c r="M71" s="28"/>
      <c r="N71" s="25"/>
      <c r="O71" s="25"/>
      <c r="P71" s="26"/>
      <c r="Q71" s="26"/>
      <c r="R71" s="26"/>
      <c r="S71" s="26"/>
      <c r="T71" s="26"/>
      <c r="U71" s="26"/>
      <c r="V71" s="27"/>
      <c r="W71" s="28"/>
      <c r="X71" s="25"/>
      <c r="Y71" s="25"/>
      <c r="Z71" s="26"/>
      <c r="AA71" s="26"/>
      <c r="AB71" s="26"/>
      <c r="AC71" s="26"/>
      <c r="AD71" s="26"/>
      <c r="AE71" s="26"/>
      <c r="AF71" s="27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92">
        <f t="shared" si="12"/>
        <v>0</v>
      </c>
      <c r="BQ71" s="96">
        <f t="shared" si="13"/>
        <v>0</v>
      </c>
      <c r="BR71" s="96">
        <f t="shared" si="14"/>
        <v>0</v>
      </c>
      <c r="BS71" s="100">
        <f t="shared" si="15"/>
        <v>0</v>
      </c>
      <c r="BT71" s="86">
        <v>0.5833590030670166</v>
      </c>
      <c r="BU71" s="117">
        <f t="shared" si="16"/>
        <v>0</v>
      </c>
      <c r="BV71" s="100">
        <f t="shared" si="17"/>
        <v>33</v>
      </c>
      <c r="BW71" s="115">
        <f>COUNTIF($BV$4:BV70,BV71)+BV71</f>
        <v>68</v>
      </c>
      <c r="BX71" s="121">
        <f t="shared" si="18"/>
        <v>0</v>
      </c>
      <c r="BY71" s="100">
        <f t="shared" si="19"/>
        <v>27</v>
      </c>
      <c r="BZ71" s="115">
        <f>COUNTIF($BY$4:BY70,BY71)+BY71</f>
        <v>68</v>
      </c>
      <c r="CA71" s="121">
        <f t="shared" si="20"/>
        <v>0</v>
      </c>
      <c r="CB71" s="100">
        <f t="shared" si="21"/>
        <v>33</v>
      </c>
      <c r="CC71" s="115">
        <f>COUNTIF($CB$4:CB70,CB71)+CB71</f>
        <v>68</v>
      </c>
      <c r="CD71" s="60">
        <v>68</v>
      </c>
    </row>
    <row r="72" spans="1:82" x14ac:dyDescent="0.2">
      <c r="A72" s="108">
        <v>69</v>
      </c>
      <c r="B72" s="55" t="e">
        <f>IF(#REF!="","",#REF!)</f>
        <v>#REF!</v>
      </c>
      <c r="C72" s="51">
        <f t="shared" si="11"/>
        <v>0</v>
      </c>
      <c r="D72" s="24"/>
      <c r="E72" s="25"/>
      <c r="F72" s="25"/>
      <c r="G72" s="25"/>
      <c r="H72" s="26"/>
      <c r="I72" s="26"/>
      <c r="J72" s="26"/>
      <c r="K72" s="26"/>
      <c r="L72" s="27"/>
      <c r="M72" s="28"/>
      <c r="N72" s="25"/>
      <c r="O72" s="25"/>
      <c r="P72" s="25"/>
      <c r="Q72" s="25"/>
      <c r="R72" s="26"/>
      <c r="S72" s="26"/>
      <c r="T72" s="26"/>
      <c r="U72" s="26"/>
      <c r="V72" s="27"/>
      <c r="W72" s="28"/>
      <c r="X72" s="25"/>
      <c r="Y72" s="25"/>
      <c r="Z72" s="25"/>
      <c r="AA72" s="25"/>
      <c r="AB72" s="26"/>
      <c r="AC72" s="26"/>
      <c r="AD72" s="26"/>
      <c r="AE72" s="26"/>
      <c r="AF72" s="27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92">
        <f t="shared" si="12"/>
        <v>0</v>
      </c>
      <c r="BQ72" s="96">
        <f t="shared" si="13"/>
        <v>0</v>
      </c>
      <c r="BR72" s="96">
        <f t="shared" si="14"/>
        <v>0</v>
      </c>
      <c r="BS72" s="100">
        <f t="shared" si="15"/>
        <v>0</v>
      </c>
      <c r="BT72" s="86">
        <v>8.0714643001556396E-2</v>
      </c>
      <c r="BU72" s="117">
        <f t="shared" si="16"/>
        <v>0</v>
      </c>
      <c r="BV72" s="100">
        <f t="shared" si="17"/>
        <v>33</v>
      </c>
      <c r="BW72" s="115">
        <f>COUNTIF($BV$4:BV71,BV72)+BV72</f>
        <v>69</v>
      </c>
      <c r="BX72" s="121">
        <f t="shared" si="18"/>
        <v>0</v>
      </c>
      <c r="BY72" s="100">
        <f t="shared" si="19"/>
        <v>27</v>
      </c>
      <c r="BZ72" s="115">
        <f>COUNTIF($BY$4:BY71,BY72)+BY72</f>
        <v>69</v>
      </c>
      <c r="CA72" s="121">
        <f t="shared" si="20"/>
        <v>0</v>
      </c>
      <c r="CB72" s="100">
        <f t="shared" si="21"/>
        <v>33</v>
      </c>
      <c r="CC72" s="115">
        <f>COUNTIF($CB$4:CB71,CB72)+CB72</f>
        <v>69</v>
      </c>
      <c r="CD72" s="60">
        <v>69</v>
      </c>
    </row>
    <row r="73" spans="1:82" ht="13.8" thickBot="1" x14ac:dyDescent="0.25">
      <c r="A73" s="109">
        <v>70</v>
      </c>
      <c r="B73" s="58" t="e">
        <f>IF(#REF!="","",#REF!)</f>
        <v>#REF!</v>
      </c>
      <c r="C73" s="53">
        <f t="shared" si="11"/>
        <v>0</v>
      </c>
      <c r="D73" s="29"/>
      <c r="E73" s="30"/>
      <c r="F73" s="30"/>
      <c r="G73" s="31"/>
      <c r="H73" s="31"/>
      <c r="I73" s="31"/>
      <c r="J73" s="31"/>
      <c r="K73" s="31"/>
      <c r="L73" s="32"/>
      <c r="M73" s="33"/>
      <c r="N73" s="30"/>
      <c r="O73" s="30"/>
      <c r="P73" s="30"/>
      <c r="Q73" s="31"/>
      <c r="R73" s="31"/>
      <c r="S73" s="31"/>
      <c r="T73" s="31"/>
      <c r="U73" s="31"/>
      <c r="V73" s="32"/>
      <c r="W73" s="33"/>
      <c r="X73" s="30"/>
      <c r="Y73" s="30"/>
      <c r="Z73" s="30"/>
      <c r="AA73" s="31"/>
      <c r="AB73" s="31"/>
      <c r="AC73" s="31"/>
      <c r="AD73" s="31"/>
      <c r="AE73" s="31"/>
      <c r="AF73" s="32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93">
        <f t="shared" si="12"/>
        <v>0</v>
      </c>
      <c r="BQ73" s="97">
        <f t="shared" si="13"/>
        <v>0</v>
      </c>
      <c r="BR73" s="97">
        <f t="shared" si="14"/>
        <v>0</v>
      </c>
      <c r="BS73" s="101">
        <f t="shared" si="15"/>
        <v>0</v>
      </c>
      <c r="BT73" s="87">
        <v>0.45797145366668701</v>
      </c>
      <c r="BU73" s="118">
        <f t="shared" si="16"/>
        <v>0</v>
      </c>
      <c r="BV73" s="101">
        <f t="shared" si="17"/>
        <v>33</v>
      </c>
      <c r="BW73" s="116">
        <f>COUNTIF($BV$4:BV72,BV73)+BV73</f>
        <v>70</v>
      </c>
      <c r="BX73" s="122">
        <f t="shared" si="18"/>
        <v>0</v>
      </c>
      <c r="BY73" s="101">
        <f t="shared" si="19"/>
        <v>27</v>
      </c>
      <c r="BZ73" s="116">
        <f>COUNTIF($BY$4:BY72,BY73)+BY73</f>
        <v>70</v>
      </c>
      <c r="CA73" s="122">
        <f t="shared" si="20"/>
        <v>0</v>
      </c>
      <c r="CB73" s="101">
        <f t="shared" si="21"/>
        <v>33</v>
      </c>
      <c r="CC73" s="116">
        <f>COUNTIF($CB$4:CB72,CB73)+CB73</f>
        <v>70</v>
      </c>
      <c r="CD73" s="61">
        <v>70</v>
      </c>
    </row>
    <row r="74" spans="1:82" x14ac:dyDescent="0.2">
      <c r="A74" s="107">
        <v>71</v>
      </c>
      <c r="B74" s="54" t="e">
        <f>IF(#REF!="","",#REF!)</f>
        <v>#REF!</v>
      </c>
      <c r="C74" s="49">
        <f t="shared" si="11"/>
        <v>0</v>
      </c>
      <c r="D74" s="19"/>
      <c r="E74" s="20"/>
      <c r="F74" s="20"/>
      <c r="G74" s="20"/>
      <c r="H74" s="21"/>
      <c r="I74" s="21"/>
      <c r="J74" s="21"/>
      <c r="K74" s="21"/>
      <c r="L74" s="22"/>
      <c r="M74" s="23"/>
      <c r="N74" s="20"/>
      <c r="O74" s="20"/>
      <c r="P74" s="20"/>
      <c r="Q74" s="20"/>
      <c r="R74" s="21"/>
      <c r="S74" s="21"/>
      <c r="T74" s="21"/>
      <c r="U74" s="21"/>
      <c r="V74" s="22"/>
      <c r="W74" s="23"/>
      <c r="X74" s="20"/>
      <c r="Y74" s="20"/>
      <c r="Z74" s="20"/>
      <c r="AA74" s="20"/>
      <c r="AB74" s="21"/>
      <c r="AC74" s="21"/>
      <c r="AD74" s="21"/>
      <c r="AE74" s="21"/>
      <c r="AF74" s="22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91">
        <f t="shared" si="12"/>
        <v>0</v>
      </c>
      <c r="BQ74" s="95">
        <f t="shared" si="13"/>
        <v>0</v>
      </c>
      <c r="BR74" s="95">
        <f t="shared" si="14"/>
        <v>0</v>
      </c>
      <c r="BS74" s="99">
        <f t="shared" si="15"/>
        <v>0</v>
      </c>
      <c r="BT74" s="85">
        <v>0.90572983026504517</v>
      </c>
      <c r="BU74" s="88">
        <f t="shared" si="16"/>
        <v>0</v>
      </c>
      <c r="BV74" s="99">
        <f t="shared" si="17"/>
        <v>33</v>
      </c>
      <c r="BW74" s="114">
        <f>COUNTIF($BV$4:BV73,BV74)+BV74</f>
        <v>71</v>
      </c>
      <c r="BX74" s="123">
        <f t="shared" si="18"/>
        <v>0</v>
      </c>
      <c r="BY74" s="99">
        <f t="shared" si="19"/>
        <v>27</v>
      </c>
      <c r="BZ74" s="114">
        <f>COUNTIF($BY$4:BY73,BY74)+BY74</f>
        <v>71</v>
      </c>
      <c r="CA74" s="123">
        <f t="shared" si="20"/>
        <v>0</v>
      </c>
      <c r="CB74" s="99">
        <f t="shared" si="21"/>
        <v>33</v>
      </c>
      <c r="CC74" s="114">
        <f>COUNTIF($CB$4:CB73,CB74)+CB74</f>
        <v>71</v>
      </c>
      <c r="CD74" s="63">
        <v>71</v>
      </c>
    </row>
    <row r="75" spans="1:82" x14ac:dyDescent="0.2">
      <c r="A75" s="108">
        <v>72</v>
      </c>
      <c r="B75" s="55" t="e">
        <f>IF(#REF!="","",#REF!)</f>
        <v>#REF!</v>
      </c>
      <c r="C75" s="51">
        <f t="shared" si="11"/>
        <v>0</v>
      </c>
      <c r="D75" s="24"/>
      <c r="E75" s="25"/>
      <c r="F75" s="25"/>
      <c r="G75" s="25"/>
      <c r="H75" s="26"/>
      <c r="I75" s="26"/>
      <c r="J75" s="26"/>
      <c r="K75" s="26"/>
      <c r="L75" s="27"/>
      <c r="M75" s="28"/>
      <c r="N75" s="25"/>
      <c r="O75" s="25"/>
      <c r="P75" s="25"/>
      <c r="Q75" s="25"/>
      <c r="R75" s="26"/>
      <c r="S75" s="26"/>
      <c r="T75" s="26"/>
      <c r="U75" s="26"/>
      <c r="V75" s="27"/>
      <c r="W75" s="28"/>
      <c r="X75" s="25"/>
      <c r="Y75" s="25"/>
      <c r="Z75" s="25"/>
      <c r="AA75" s="25"/>
      <c r="AB75" s="26"/>
      <c r="AC75" s="26"/>
      <c r="AD75" s="26"/>
      <c r="AE75" s="26"/>
      <c r="AF75" s="27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92">
        <f t="shared" si="12"/>
        <v>0</v>
      </c>
      <c r="BQ75" s="96">
        <f t="shared" si="13"/>
        <v>0</v>
      </c>
      <c r="BR75" s="96">
        <f t="shared" si="14"/>
        <v>0</v>
      </c>
      <c r="BS75" s="100">
        <f t="shared" si="15"/>
        <v>0</v>
      </c>
      <c r="BT75" s="86">
        <v>0.2613682746887207</v>
      </c>
      <c r="BU75" s="117">
        <f t="shared" si="16"/>
        <v>0</v>
      </c>
      <c r="BV75" s="100">
        <f t="shared" si="17"/>
        <v>33</v>
      </c>
      <c r="BW75" s="115">
        <f>COUNTIF($BV$4:BV74,BV75)+BV75</f>
        <v>72</v>
      </c>
      <c r="BX75" s="121">
        <f t="shared" si="18"/>
        <v>0</v>
      </c>
      <c r="BY75" s="100">
        <f t="shared" si="19"/>
        <v>27</v>
      </c>
      <c r="BZ75" s="115">
        <f>COUNTIF($BY$4:BY74,BY75)+BY75</f>
        <v>72</v>
      </c>
      <c r="CA75" s="121">
        <f t="shared" si="20"/>
        <v>0</v>
      </c>
      <c r="CB75" s="100">
        <f t="shared" si="21"/>
        <v>33</v>
      </c>
      <c r="CC75" s="115">
        <f>COUNTIF($CB$4:CB74,CB75)+CB75</f>
        <v>72</v>
      </c>
      <c r="CD75" s="60">
        <v>72</v>
      </c>
    </row>
    <row r="76" spans="1:82" x14ac:dyDescent="0.2">
      <c r="A76" s="108">
        <v>73</v>
      </c>
      <c r="B76" s="55" t="e">
        <f>IF(#REF!="","",#REF!)</f>
        <v>#REF!</v>
      </c>
      <c r="C76" s="51">
        <f t="shared" si="11"/>
        <v>0</v>
      </c>
      <c r="D76" s="24"/>
      <c r="E76" s="25"/>
      <c r="F76" s="26"/>
      <c r="G76" s="26"/>
      <c r="H76" s="26"/>
      <c r="I76" s="26"/>
      <c r="J76" s="26"/>
      <c r="K76" s="26"/>
      <c r="L76" s="27"/>
      <c r="M76" s="28"/>
      <c r="N76" s="25"/>
      <c r="O76" s="25"/>
      <c r="P76" s="26"/>
      <c r="Q76" s="26"/>
      <c r="R76" s="26"/>
      <c r="S76" s="26"/>
      <c r="T76" s="26"/>
      <c r="U76" s="26"/>
      <c r="V76" s="27"/>
      <c r="W76" s="28"/>
      <c r="X76" s="25"/>
      <c r="Y76" s="25"/>
      <c r="Z76" s="26"/>
      <c r="AA76" s="26"/>
      <c r="AB76" s="26"/>
      <c r="AC76" s="26"/>
      <c r="AD76" s="26"/>
      <c r="AE76" s="26"/>
      <c r="AF76" s="27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92">
        <f t="shared" si="12"/>
        <v>0</v>
      </c>
      <c r="BQ76" s="96">
        <f t="shared" si="13"/>
        <v>0</v>
      </c>
      <c r="BR76" s="96">
        <f t="shared" si="14"/>
        <v>0</v>
      </c>
      <c r="BS76" s="100">
        <f t="shared" si="15"/>
        <v>0</v>
      </c>
      <c r="BT76" s="86">
        <v>0.78521221876144409</v>
      </c>
      <c r="BU76" s="117">
        <f t="shared" si="16"/>
        <v>0</v>
      </c>
      <c r="BV76" s="100">
        <f t="shared" si="17"/>
        <v>33</v>
      </c>
      <c r="BW76" s="115">
        <f>COUNTIF($BV$4:BV75,BV76)+BV76</f>
        <v>73</v>
      </c>
      <c r="BX76" s="121">
        <f t="shared" si="18"/>
        <v>0</v>
      </c>
      <c r="BY76" s="100">
        <f t="shared" si="19"/>
        <v>27</v>
      </c>
      <c r="BZ76" s="115">
        <f>COUNTIF($BY$4:BY75,BY76)+BY76</f>
        <v>73</v>
      </c>
      <c r="CA76" s="121">
        <f t="shared" si="20"/>
        <v>0</v>
      </c>
      <c r="CB76" s="100">
        <f t="shared" si="21"/>
        <v>33</v>
      </c>
      <c r="CC76" s="115">
        <f>COUNTIF($CB$4:CB75,CB76)+CB76</f>
        <v>73</v>
      </c>
      <c r="CD76" s="60">
        <v>73</v>
      </c>
    </row>
    <row r="77" spans="1:82" x14ac:dyDescent="0.2">
      <c r="A77" s="108">
        <v>74</v>
      </c>
      <c r="B77" s="55" t="e">
        <f>IF(#REF!="","",#REF!)</f>
        <v>#REF!</v>
      </c>
      <c r="C77" s="51">
        <f t="shared" si="11"/>
        <v>0</v>
      </c>
      <c r="D77" s="24"/>
      <c r="E77" s="25"/>
      <c r="F77" s="25"/>
      <c r="G77" s="25"/>
      <c r="H77" s="26"/>
      <c r="I77" s="26"/>
      <c r="J77" s="26"/>
      <c r="K77" s="26"/>
      <c r="L77" s="27"/>
      <c r="M77" s="28"/>
      <c r="N77" s="25"/>
      <c r="O77" s="25"/>
      <c r="P77" s="25"/>
      <c r="Q77" s="25"/>
      <c r="R77" s="26"/>
      <c r="S77" s="26"/>
      <c r="T77" s="26"/>
      <c r="U77" s="26"/>
      <c r="V77" s="27"/>
      <c r="W77" s="28"/>
      <c r="X77" s="25"/>
      <c r="Y77" s="25"/>
      <c r="Z77" s="25"/>
      <c r="AA77" s="25"/>
      <c r="AB77" s="26"/>
      <c r="AC77" s="26"/>
      <c r="AD77" s="26"/>
      <c r="AE77" s="26"/>
      <c r="AF77" s="27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92">
        <f t="shared" si="12"/>
        <v>0</v>
      </c>
      <c r="BQ77" s="96">
        <f t="shared" si="13"/>
        <v>0</v>
      </c>
      <c r="BR77" s="96">
        <f t="shared" si="14"/>
        <v>0</v>
      </c>
      <c r="BS77" s="100">
        <f t="shared" si="15"/>
        <v>0</v>
      </c>
      <c r="BT77" s="86">
        <v>0.37890255451202393</v>
      </c>
      <c r="BU77" s="117">
        <f t="shared" si="16"/>
        <v>0</v>
      </c>
      <c r="BV77" s="100">
        <f t="shared" si="17"/>
        <v>33</v>
      </c>
      <c r="BW77" s="115">
        <f>COUNTIF($BV$4:BV76,BV77)+BV77</f>
        <v>74</v>
      </c>
      <c r="BX77" s="121">
        <f t="shared" si="18"/>
        <v>0</v>
      </c>
      <c r="BY77" s="100">
        <f t="shared" si="19"/>
        <v>27</v>
      </c>
      <c r="BZ77" s="115">
        <f>COUNTIF($BY$4:BY76,BY77)+BY77</f>
        <v>74</v>
      </c>
      <c r="CA77" s="121">
        <f t="shared" si="20"/>
        <v>0</v>
      </c>
      <c r="CB77" s="100">
        <f t="shared" si="21"/>
        <v>33</v>
      </c>
      <c r="CC77" s="115">
        <f>COUNTIF($CB$4:CB76,CB77)+CB77</f>
        <v>74</v>
      </c>
      <c r="CD77" s="60">
        <v>74</v>
      </c>
    </row>
    <row r="78" spans="1:82" ht="13.8" thickBot="1" x14ac:dyDescent="0.25">
      <c r="A78" s="109">
        <v>75</v>
      </c>
      <c r="B78" s="58" t="e">
        <f>IF(#REF!="","",#REF!)</f>
        <v>#REF!</v>
      </c>
      <c r="C78" s="53">
        <f t="shared" si="11"/>
        <v>0</v>
      </c>
      <c r="D78" s="29"/>
      <c r="E78" s="30"/>
      <c r="F78" s="30"/>
      <c r="G78" s="31"/>
      <c r="H78" s="31"/>
      <c r="I78" s="31"/>
      <c r="J78" s="31"/>
      <c r="K78" s="31"/>
      <c r="L78" s="32"/>
      <c r="M78" s="33"/>
      <c r="N78" s="30"/>
      <c r="O78" s="30"/>
      <c r="P78" s="30"/>
      <c r="Q78" s="31"/>
      <c r="R78" s="31"/>
      <c r="S78" s="31"/>
      <c r="T78" s="31"/>
      <c r="U78" s="31"/>
      <c r="V78" s="32"/>
      <c r="W78" s="33"/>
      <c r="X78" s="30"/>
      <c r="Y78" s="30"/>
      <c r="Z78" s="30"/>
      <c r="AA78" s="31"/>
      <c r="AB78" s="31"/>
      <c r="AC78" s="31"/>
      <c r="AD78" s="31"/>
      <c r="AE78" s="31"/>
      <c r="AF78" s="32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93">
        <f t="shared" si="12"/>
        <v>0</v>
      </c>
      <c r="BQ78" s="97">
        <f t="shared" si="13"/>
        <v>0</v>
      </c>
      <c r="BR78" s="97">
        <f t="shared" si="14"/>
        <v>0</v>
      </c>
      <c r="BS78" s="101">
        <f t="shared" si="15"/>
        <v>0</v>
      </c>
      <c r="BT78" s="87">
        <v>0.28966504335403442</v>
      </c>
      <c r="BU78" s="118">
        <f t="shared" si="16"/>
        <v>0</v>
      </c>
      <c r="BV78" s="101">
        <f t="shared" si="17"/>
        <v>33</v>
      </c>
      <c r="BW78" s="116">
        <f>COUNTIF($BV$4:BV77,BV78)+BV78</f>
        <v>75</v>
      </c>
      <c r="BX78" s="122">
        <f t="shared" si="18"/>
        <v>0</v>
      </c>
      <c r="BY78" s="101">
        <f t="shared" si="19"/>
        <v>27</v>
      </c>
      <c r="BZ78" s="116">
        <f>COUNTIF($BY$4:BY77,BY78)+BY78</f>
        <v>75</v>
      </c>
      <c r="CA78" s="122">
        <f t="shared" si="20"/>
        <v>0</v>
      </c>
      <c r="CB78" s="101">
        <f t="shared" si="21"/>
        <v>33</v>
      </c>
      <c r="CC78" s="116">
        <f>COUNTIF($CB$4:CB77,CB78)+CB78</f>
        <v>75</v>
      </c>
      <c r="CD78" s="61">
        <v>75</v>
      </c>
    </row>
    <row r="79" spans="1:82" x14ac:dyDescent="0.2">
      <c r="A79" s="107">
        <v>76</v>
      </c>
      <c r="B79" s="54" t="e">
        <f>IF(#REF!="","",#REF!)</f>
        <v>#REF!</v>
      </c>
      <c r="C79" s="49">
        <f t="shared" si="11"/>
        <v>0</v>
      </c>
      <c r="D79" s="19"/>
      <c r="E79" s="20"/>
      <c r="F79" s="20"/>
      <c r="G79" s="20"/>
      <c r="H79" s="21"/>
      <c r="I79" s="21"/>
      <c r="J79" s="21"/>
      <c r="K79" s="21"/>
      <c r="L79" s="22"/>
      <c r="M79" s="23"/>
      <c r="N79" s="20"/>
      <c r="O79" s="20"/>
      <c r="P79" s="20"/>
      <c r="Q79" s="20"/>
      <c r="R79" s="21"/>
      <c r="S79" s="21"/>
      <c r="T79" s="21"/>
      <c r="U79" s="21"/>
      <c r="V79" s="22"/>
      <c r="W79" s="23"/>
      <c r="X79" s="20"/>
      <c r="Y79" s="20"/>
      <c r="Z79" s="20"/>
      <c r="AA79" s="20"/>
      <c r="AB79" s="21"/>
      <c r="AC79" s="21"/>
      <c r="AD79" s="21"/>
      <c r="AE79" s="21"/>
      <c r="AF79" s="22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91">
        <f t="shared" si="12"/>
        <v>0</v>
      </c>
      <c r="BQ79" s="95">
        <f t="shared" si="13"/>
        <v>0</v>
      </c>
      <c r="BR79" s="95">
        <f t="shared" si="14"/>
        <v>0</v>
      </c>
      <c r="BS79" s="99">
        <f t="shared" si="15"/>
        <v>0</v>
      </c>
      <c r="BT79" s="85">
        <v>0.91937708854675293</v>
      </c>
      <c r="BU79" s="88">
        <f t="shared" si="16"/>
        <v>0</v>
      </c>
      <c r="BV79" s="99">
        <f t="shared" si="17"/>
        <v>33</v>
      </c>
      <c r="BW79" s="114">
        <f>COUNTIF($BV$4:BV78,BV79)+BV79</f>
        <v>76</v>
      </c>
      <c r="BX79" s="123">
        <f t="shared" si="18"/>
        <v>0</v>
      </c>
      <c r="BY79" s="99">
        <f t="shared" si="19"/>
        <v>27</v>
      </c>
      <c r="BZ79" s="114">
        <f>COUNTIF($BY$4:BY78,BY79)+BY79</f>
        <v>76</v>
      </c>
      <c r="CA79" s="123">
        <f t="shared" si="20"/>
        <v>0</v>
      </c>
      <c r="CB79" s="99">
        <f t="shared" si="21"/>
        <v>33</v>
      </c>
      <c r="CC79" s="114">
        <f>COUNTIF($CB$4:CB78,CB79)+CB79</f>
        <v>76</v>
      </c>
      <c r="CD79" s="63">
        <v>76</v>
      </c>
    </row>
    <row r="80" spans="1:82" x14ac:dyDescent="0.2">
      <c r="A80" s="108">
        <v>77</v>
      </c>
      <c r="B80" s="55" t="e">
        <f>IF(#REF!="","",#REF!)</f>
        <v>#REF!</v>
      </c>
      <c r="C80" s="51">
        <f t="shared" si="11"/>
        <v>0</v>
      </c>
      <c r="D80" s="24"/>
      <c r="E80" s="25"/>
      <c r="F80" s="25"/>
      <c r="G80" s="25"/>
      <c r="H80" s="26"/>
      <c r="I80" s="26"/>
      <c r="J80" s="26"/>
      <c r="K80" s="26"/>
      <c r="L80" s="27"/>
      <c r="M80" s="28"/>
      <c r="N80" s="25"/>
      <c r="O80" s="25"/>
      <c r="P80" s="25"/>
      <c r="Q80" s="25"/>
      <c r="R80" s="26"/>
      <c r="S80" s="26"/>
      <c r="T80" s="26"/>
      <c r="U80" s="26"/>
      <c r="V80" s="27"/>
      <c r="W80" s="28"/>
      <c r="X80" s="25"/>
      <c r="Y80" s="25"/>
      <c r="Z80" s="25"/>
      <c r="AA80" s="25"/>
      <c r="AB80" s="26"/>
      <c r="AC80" s="26"/>
      <c r="AD80" s="26"/>
      <c r="AE80" s="26"/>
      <c r="AF80" s="27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92">
        <f t="shared" si="12"/>
        <v>0</v>
      </c>
      <c r="BQ80" s="96">
        <f t="shared" si="13"/>
        <v>0</v>
      </c>
      <c r="BR80" s="96">
        <f t="shared" si="14"/>
        <v>0</v>
      </c>
      <c r="BS80" s="100">
        <f t="shared" si="15"/>
        <v>0</v>
      </c>
      <c r="BT80" s="86">
        <v>0.63174241781234741</v>
      </c>
      <c r="BU80" s="117">
        <f t="shared" si="16"/>
        <v>0</v>
      </c>
      <c r="BV80" s="100">
        <f t="shared" si="17"/>
        <v>33</v>
      </c>
      <c r="BW80" s="115">
        <f>COUNTIF($BV$4:BV79,BV80)+BV80</f>
        <v>77</v>
      </c>
      <c r="BX80" s="121">
        <f t="shared" si="18"/>
        <v>0</v>
      </c>
      <c r="BY80" s="100">
        <f t="shared" si="19"/>
        <v>27</v>
      </c>
      <c r="BZ80" s="115">
        <f>COUNTIF($BY$4:BY79,BY80)+BY80</f>
        <v>77</v>
      </c>
      <c r="CA80" s="121">
        <f t="shared" si="20"/>
        <v>0</v>
      </c>
      <c r="CB80" s="100">
        <f t="shared" si="21"/>
        <v>33</v>
      </c>
      <c r="CC80" s="115">
        <f>COUNTIF($CB$4:CB79,CB80)+CB80</f>
        <v>77</v>
      </c>
      <c r="CD80" s="60">
        <v>77</v>
      </c>
    </row>
    <row r="81" spans="1:82" x14ac:dyDescent="0.2">
      <c r="A81" s="108">
        <v>78</v>
      </c>
      <c r="B81" s="55" t="e">
        <f>IF(#REF!="","",#REF!)</f>
        <v>#REF!</v>
      </c>
      <c r="C81" s="51">
        <f t="shared" si="11"/>
        <v>0</v>
      </c>
      <c r="D81" s="24"/>
      <c r="E81" s="25"/>
      <c r="F81" s="26"/>
      <c r="G81" s="26"/>
      <c r="H81" s="26"/>
      <c r="I81" s="26"/>
      <c r="J81" s="26"/>
      <c r="K81" s="26"/>
      <c r="L81" s="27"/>
      <c r="M81" s="28"/>
      <c r="N81" s="25"/>
      <c r="O81" s="25"/>
      <c r="P81" s="26"/>
      <c r="Q81" s="26"/>
      <c r="R81" s="26"/>
      <c r="S81" s="26"/>
      <c r="T81" s="26"/>
      <c r="U81" s="26"/>
      <c r="V81" s="27"/>
      <c r="W81" s="28"/>
      <c r="X81" s="25"/>
      <c r="Y81" s="25"/>
      <c r="Z81" s="26"/>
      <c r="AA81" s="26"/>
      <c r="AB81" s="26"/>
      <c r="AC81" s="26"/>
      <c r="AD81" s="26"/>
      <c r="AE81" s="26"/>
      <c r="AF81" s="27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92">
        <f t="shared" si="12"/>
        <v>0</v>
      </c>
      <c r="BQ81" s="96">
        <f t="shared" si="13"/>
        <v>0</v>
      </c>
      <c r="BR81" s="96">
        <f t="shared" si="14"/>
        <v>0</v>
      </c>
      <c r="BS81" s="100">
        <f t="shared" si="15"/>
        <v>0</v>
      </c>
      <c r="BT81" s="86">
        <v>0.62764203548431396</v>
      </c>
      <c r="BU81" s="117">
        <f t="shared" si="16"/>
        <v>0</v>
      </c>
      <c r="BV81" s="100">
        <f t="shared" si="17"/>
        <v>33</v>
      </c>
      <c r="BW81" s="115">
        <f>COUNTIF($BV$4:BV80,BV81)+BV81</f>
        <v>78</v>
      </c>
      <c r="BX81" s="121">
        <f t="shared" si="18"/>
        <v>0</v>
      </c>
      <c r="BY81" s="100">
        <f t="shared" si="19"/>
        <v>27</v>
      </c>
      <c r="BZ81" s="115">
        <f>COUNTIF($BY$4:BY80,BY81)+BY81</f>
        <v>78</v>
      </c>
      <c r="CA81" s="121">
        <f t="shared" si="20"/>
        <v>0</v>
      </c>
      <c r="CB81" s="100">
        <f t="shared" si="21"/>
        <v>33</v>
      </c>
      <c r="CC81" s="115">
        <f>COUNTIF($CB$4:CB80,CB81)+CB81</f>
        <v>78</v>
      </c>
      <c r="CD81" s="60">
        <v>78</v>
      </c>
    </row>
    <row r="82" spans="1:82" x14ac:dyDescent="0.2">
      <c r="A82" s="108">
        <v>79</v>
      </c>
      <c r="B82" s="55" t="e">
        <f>IF(#REF!="","",#REF!)</f>
        <v>#REF!</v>
      </c>
      <c r="C82" s="51">
        <f t="shared" si="11"/>
        <v>0</v>
      </c>
      <c r="D82" s="24"/>
      <c r="E82" s="25"/>
      <c r="F82" s="25"/>
      <c r="G82" s="25"/>
      <c r="H82" s="26"/>
      <c r="I82" s="26"/>
      <c r="J82" s="26"/>
      <c r="K82" s="26"/>
      <c r="L82" s="27"/>
      <c r="M82" s="28"/>
      <c r="N82" s="25"/>
      <c r="O82" s="25"/>
      <c r="P82" s="25"/>
      <c r="Q82" s="25"/>
      <c r="R82" s="26"/>
      <c r="S82" s="26"/>
      <c r="T82" s="26"/>
      <c r="U82" s="26"/>
      <c r="V82" s="27"/>
      <c r="W82" s="28"/>
      <c r="X82" s="25"/>
      <c r="Y82" s="25"/>
      <c r="Z82" s="25"/>
      <c r="AA82" s="25"/>
      <c r="AB82" s="26"/>
      <c r="AC82" s="26"/>
      <c r="AD82" s="26"/>
      <c r="AE82" s="26"/>
      <c r="AF82" s="27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92">
        <f t="shared" si="12"/>
        <v>0</v>
      </c>
      <c r="BQ82" s="96">
        <f t="shared" si="13"/>
        <v>0</v>
      </c>
      <c r="BR82" s="96">
        <f t="shared" si="14"/>
        <v>0</v>
      </c>
      <c r="BS82" s="100">
        <f t="shared" si="15"/>
        <v>0</v>
      </c>
      <c r="BT82" s="86">
        <v>0.42845636606216431</v>
      </c>
      <c r="BU82" s="117">
        <f t="shared" si="16"/>
        <v>0</v>
      </c>
      <c r="BV82" s="100">
        <f t="shared" si="17"/>
        <v>33</v>
      </c>
      <c r="BW82" s="115">
        <f>COUNTIF($BV$4:BV81,BV82)+BV82</f>
        <v>79</v>
      </c>
      <c r="BX82" s="121">
        <f t="shared" si="18"/>
        <v>0</v>
      </c>
      <c r="BY82" s="100">
        <f t="shared" si="19"/>
        <v>27</v>
      </c>
      <c r="BZ82" s="115">
        <f>COUNTIF($BY$4:BY81,BY82)+BY82</f>
        <v>79</v>
      </c>
      <c r="CA82" s="121">
        <f t="shared" si="20"/>
        <v>0</v>
      </c>
      <c r="CB82" s="100">
        <f t="shared" si="21"/>
        <v>33</v>
      </c>
      <c r="CC82" s="115">
        <f>COUNTIF($CB$4:CB81,CB82)+CB82</f>
        <v>79</v>
      </c>
      <c r="CD82" s="60">
        <v>79</v>
      </c>
    </row>
    <row r="83" spans="1:82" ht="13.8" thickBot="1" x14ac:dyDescent="0.25">
      <c r="A83" s="109">
        <v>80</v>
      </c>
      <c r="B83" s="58" t="e">
        <f>IF(#REF!="","",#REF!)</f>
        <v>#REF!</v>
      </c>
      <c r="C83" s="53">
        <f t="shared" si="11"/>
        <v>0</v>
      </c>
      <c r="D83" s="29"/>
      <c r="E83" s="30"/>
      <c r="F83" s="30"/>
      <c r="G83" s="31"/>
      <c r="H83" s="31"/>
      <c r="I83" s="31"/>
      <c r="J83" s="31"/>
      <c r="K83" s="31"/>
      <c r="L83" s="32"/>
      <c r="M83" s="33"/>
      <c r="N83" s="30"/>
      <c r="O83" s="30"/>
      <c r="P83" s="30"/>
      <c r="Q83" s="31"/>
      <c r="R83" s="31"/>
      <c r="S83" s="31"/>
      <c r="T83" s="31"/>
      <c r="U83" s="31"/>
      <c r="V83" s="32"/>
      <c r="W83" s="33"/>
      <c r="X83" s="30"/>
      <c r="Y83" s="30"/>
      <c r="Z83" s="30"/>
      <c r="AA83" s="31"/>
      <c r="AB83" s="31"/>
      <c r="AC83" s="31"/>
      <c r="AD83" s="31"/>
      <c r="AE83" s="31"/>
      <c r="AF83" s="32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93">
        <f t="shared" si="12"/>
        <v>0</v>
      </c>
      <c r="BQ83" s="97">
        <f t="shared" si="13"/>
        <v>0</v>
      </c>
      <c r="BR83" s="97">
        <f t="shared" si="14"/>
        <v>0</v>
      </c>
      <c r="BS83" s="101">
        <f t="shared" si="15"/>
        <v>0</v>
      </c>
      <c r="BT83" s="87">
        <v>9.7973823547363281E-2</v>
      </c>
      <c r="BU83" s="118">
        <f t="shared" si="16"/>
        <v>0</v>
      </c>
      <c r="BV83" s="101">
        <f t="shared" si="17"/>
        <v>33</v>
      </c>
      <c r="BW83" s="116">
        <f>COUNTIF($BV$4:BV82,BV83)+BV83</f>
        <v>80</v>
      </c>
      <c r="BX83" s="122">
        <f t="shared" si="18"/>
        <v>0</v>
      </c>
      <c r="BY83" s="101">
        <f t="shared" si="19"/>
        <v>27</v>
      </c>
      <c r="BZ83" s="116">
        <f>COUNTIF($BY$4:BY82,BY83)+BY83</f>
        <v>80</v>
      </c>
      <c r="CA83" s="122">
        <f t="shared" si="20"/>
        <v>0</v>
      </c>
      <c r="CB83" s="101">
        <f t="shared" si="21"/>
        <v>33</v>
      </c>
      <c r="CC83" s="116">
        <f>COUNTIF($CB$4:CB82,CB83)+CB83</f>
        <v>80</v>
      </c>
      <c r="CD83" s="61">
        <v>80</v>
      </c>
    </row>
    <row r="84" spans="1:82" x14ac:dyDescent="0.2">
      <c r="A84" s="107">
        <v>81</v>
      </c>
      <c r="B84" s="54" t="e">
        <f>IF(#REF!="","",#REF!)</f>
        <v>#REF!</v>
      </c>
      <c r="C84" s="49">
        <f t="shared" si="11"/>
        <v>0</v>
      </c>
      <c r="D84" s="19"/>
      <c r="E84" s="20"/>
      <c r="F84" s="20"/>
      <c r="G84" s="20"/>
      <c r="H84" s="21"/>
      <c r="I84" s="21"/>
      <c r="J84" s="21"/>
      <c r="K84" s="21"/>
      <c r="L84" s="22"/>
      <c r="M84" s="23"/>
      <c r="N84" s="20"/>
      <c r="O84" s="20"/>
      <c r="P84" s="20"/>
      <c r="Q84" s="20"/>
      <c r="R84" s="21"/>
      <c r="S84" s="21"/>
      <c r="T84" s="21"/>
      <c r="U84" s="21"/>
      <c r="V84" s="22"/>
      <c r="W84" s="23"/>
      <c r="X84" s="20"/>
      <c r="Y84" s="20"/>
      <c r="Z84" s="20"/>
      <c r="AA84" s="20"/>
      <c r="AB84" s="21"/>
      <c r="AC84" s="21"/>
      <c r="AD84" s="21"/>
      <c r="AE84" s="21"/>
      <c r="AF84" s="22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91">
        <f t="shared" si="12"/>
        <v>0</v>
      </c>
      <c r="BQ84" s="95">
        <f t="shared" si="13"/>
        <v>0</v>
      </c>
      <c r="BR84" s="95">
        <f t="shared" si="14"/>
        <v>0</v>
      </c>
      <c r="BS84" s="99">
        <f t="shared" si="15"/>
        <v>0</v>
      </c>
      <c r="BT84" s="85">
        <v>0.56104010343551636</v>
      </c>
      <c r="BU84" s="88">
        <f t="shared" si="16"/>
        <v>0</v>
      </c>
      <c r="BV84" s="99">
        <f t="shared" si="17"/>
        <v>33</v>
      </c>
      <c r="BW84" s="114">
        <f>COUNTIF($BV$4:BV83,BV84)+BV84</f>
        <v>81</v>
      </c>
      <c r="BX84" s="123">
        <f t="shared" si="18"/>
        <v>0</v>
      </c>
      <c r="BY84" s="99">
        <f t="shared" si="19"/>
        <v>27</v>
      </c>
      <c r="BZ84" s="114">
        <f>COUNTIF($BY$4:BY83,BY84)+BY84</f>
        <v>81</v>
      </c>
      <c r="CA84" s="123">
        <f t="shared" si="20"/>
        <v>0</v>
      </c>
      <c r="CB84" s="99">
        <f t="shared" si="21"/>
        <v>33</v>
      </c>
      <c r="CC84" s="114">
        <f>COUNTIF($CB$4:CB83,CB84)+CB84</f>
        <v>81</v>
      </c>
      <c r="CD84" s="63">
        <v>81</v>
      </c>
    </row>
    <row r="85" spans="1:82" x14ac:dyDescent="0.2">
      <c r="A85" s="108">
        <v>82</v>
      </c>
      <c r="B85" s="55" t="e">
        <f>IF(#REF!="","",#REF!)</f>
        <v>#REF!</v>
      </c>
      <c r="C85" s="51">
        <f t="shared" si="11"/>
        <v>0</v>
      </c>
      <c r="D85" s="24"/>
      <c r="E85" s="25"/>
      <c r="F85" s="25"/>
      <c r="G85" s="25"/>
      <c r="H85" s="26"/>
      <c r="I85" s="26"/>
      <c r="J85" s="26"/>
      <c r="K85" s="26"/>
      <c r="L85" s="27"/>
      <c r="M85" s="28"/>
      <c r="N85" s="25"/>
      <c r="O85" s="25"/>
      <c r="P85" s="25"/>
      <c r="Q85" s="25"/>
      <c r="R85" s="26"/>
      <c r="S85" s="26"/>
      <c r="T85" s="26"/>
      <c r="U85" s="26"/>
      <c r="V85" s="27"/>
      <c r="W85" s="28"/>
      <c r="X85" s="25"/>
      <c r="Y85" s="25"/>
      <c r="Z85" s="25"/>
      <c r="AA85" s="25"/>
      <c r="AB85" s="26"/>
      <c r="AC85" s="26"/>
      <c r="AD85" s="26"/>
      <c r="AE85" s="26"/>
      <c r="AF85" s="27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92">
        <f t="shared" si="12"/>
        <v>0</v>
      </c>
      <c r="BQ85" s="96">
        <f t="shared" si="13"/>
        <v>0</v>
      </c>
      <c r="BR85" s="96">
        <f t="shared" si="14"/>
        <v>0</v>
      </c>
      <c r="BS85" s="100">
        <f t="shared" si="15"/>
        <v>0</v>
      </c>
      <c r="BT85" s="86">
        <v>0.69448530673980713</v>
      </c>
      <c r="BU85" s="117">
        <f t="shared" si="16"/>
        <v>0</v>
      </c>
      <c r="BV85" s="100">
        <f t="shared" si="17"/>
        <v>33</v>
      </c>
      <c r="BW85" s="115">
        <f>COUNTIF($BV$4:BV84,BV85)+BV85</f>
        <v>82</v>
      </c>
      <c r="BX85" s="121">
        <f t="shared" si="18"/>
        <v>0</v>
      </c>
      <c r="BY85" s="100">
        <f t="shared" si="19"/>
        <v>27</v>
      </c>
      <c r="BZ85" s="115">
        <f>COUNTIF($BY$4:BY84,BY85)+BY85</f>
        <v>82</v>
      </c>
      <c r="CA85" s="121">
        <f t="shared" si="20"/>
        <v>0</v>
      </c>
      <c r="CB85" s="100">
        <f t="shared" si="21"/>
        <v>33</v>
      </c>
      <c r="CC85" s="115">
        <f>COUNTIF($CB$4:CB84,CB85)+CB85</f>
        <v>82</v>
      </c>
      <c r="CD85" s="60">
        <v>82</v>
      </c>
    </row>
    <row r="86" spans="1:82" x14ac:dyDescent="0.2">
      <c r="A86" s="108">
        <v>83</v>
      </c>
      <c r="B86" s="55" t="e">
        <f>IF(#REF!="","",#REF!)</f>
        <v>#REF!</v>
      </c>
      <c r="C86" s="51">
        <f t="shared" si="11"/>
        <v>0</v>
      </c>
      <c r="D86" s="24"/>
      <c r="E86" s="25"/>
      <c r="F86" s="26"/>
      <c r="G86" s="26"/>
      <c r="H86" s="26"/>
      <c r="I86" s="26"/>
      <c r="J86" s="26"/>
      <c r="K86" s="26"/>
      <c r="L86" s="27"/>
      <c r="M86" s="28"/>
      <c r="N86" s="25"/>
      <c r="O86" s="25"/>
      <c r="P86" s="26"/>
      <c r="Q86" s="26"/>
      <c r="R86" s="26"/>
      <c r="S86" s="26"/>
      <c r="T86" s="26"/>
      <c r="U86" s="26"/>
      <c r="V86" s="27"/>
      <c r="W86" s="28"/>
      <c r="X86" s="25"/>
      <c r="Y86" s="25"/>
      <c r="Z86" s="26"/>
      <c r="AA86" s="26"/>
      <c r="AB86" s="26"/>
      <c r="AC86" s="26"/>
      <c r="AD86" s="26"/>
      <c r="AE86" s="26"/>
      <c r="AF86" s="27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92">
        <f t="shared" si="12"/>
        <v>0</v>
      </c>
      <c r="BQ86" s="96">
        <f t="shared" si="13"/>
        <v>0</v>
      </c>
      <c r="BR86" s="96">
        <f t="shared" si="14"/>
        <v>0</v>
      </c>
      <c r="BS86" s="100">
        <f t="shared" si="15"/>
        <v>0</v>
      </c>
      <c r="BT86" s="86">
        <v>0.91371756792068481</v>
      </c>
      <c r="BU86" s="117">
        <f t="shared" si="16"/>
        <v>0</v>
      </c>
      <c r="BV86" s="100">
        <f t="shared" si="17"/>
        <v>33</v>
      </c>
      <c r="BW86" s="115">
        <f>COUNTIF($BV$4:BV85,BV86)+BV86</f>
        <v>83</v>
      </c>
      <c r="BX86" s="121">
        <f t="shared" si="18"/>
        <v>0</v>
      </c>
      <c r="BY86" s="100">
        <f t="shared" si="19"/>
        <v>27</v>
      </c>
      <c r="BZ86" s="115">
        <f>COUNTIF($BY$4:BY85,BY86)+BY86</f>
        <v>83</v>
      </c>
      <c r="CA86" s="121">
        <f t="shared" si="20"/>
        <v>0</v>
      </c>
      <c r="CB86" s="100">
        <f t="shared" si="21"/>
        <v>33</v>
      </c>
      <c r="CC86" s="115">
        <f>COUNTIF($CB$4:CB85,CB86)+CB86</f>
        <v>83</v>
      </c>
      <c r="CD86" s="60">
        <v>83</v>
      </c>
    </row>
    <row r="87" spans="1:82" x14ac:dyDescent="0.2">
      <c r="A87" s="108">
        <v>84</v>
      </c>
      <c r="B87" s="55" t="e">
        <f>IF(#REF!="","",#REF!)</f>
        <v>#REF!</v>
      </c>
      <c r="C87" s="51">
        <f t="shared" si="11"/>
        <v>0</v>
      </c>
      <c r="D87" s="24"/>
      <c r="E87" s="25"/>
      <c r="F87" s="25"/>
      <c r="G87" s="25"/>
      <c r="H87" s="26"/>
      <c r="I87" s="26"/>
      <c r="J87" s="26"/>
      <c r="K87" s="26"/>
      <c r="L87" s="27"/>
      <c r="M87" s="28"/>
      <c r="N87" s="25"/>
      <c r="O87" s="25"/>
      <c r="P87" s="25"/>
      <c r="Q87" s="25"/>
      <c r="R87" s="26"/>
      <c r="S87" s="26"/>
      <c r="T87" s="26"/>
      <c r="U87" s="26"/>
      <c r="V87" s="27"/>
      <c r="W87" s="28"/>
      <c r="X87" s="25"/>
      <c r="Y87" s="25"/>
      <c r="Z87" s="25"/>
      <c r="AA87" s="25"/>
      <c r="AB87" s="26"/>
      <c r="AC87" s="26"/>
      <c r="AD87" s="26"/>
      <c r="AE87" s="26"/>
      <c r="AF87" s="27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92">
        <f t="shared" si="12"/>
        <v>0</v>
      </c>
      <c r="BQ87" s="96">
        <f t="shared" si="13"/>
        <v>0</v>
      </c>
      <c r="BR87" s="96">
        <f t="shared" si="14"/>
        <v>0</v>
      </c>
      <c r="BS87" s="100">
        <f t="shared" si="15"/>
        <v>0</v>
      </c>
      <c r="BT87" s="86">
        <v>0.83481717109680176</v>
      </c>
      <c r="BU87" s="117">
        <f t="shared" si="16"/>
        <v>0</v>
      </c>
      <c r="BV87" s="100">
        <f t="shared" si="17"/>
        <v>33</v>
      </c>
      <c r="BW87" s="115">
        <f>COUNTIF($BV$4:BV86,BV87)+BV87</f>
        <v>84</v>
      </c>
      <c r="BX87" s="121">
        <f t="shared" si="18"/>
        <v>0</v>
      </c>
      <c r="BY87" s="100">
        <f t="shared" si="19"/>
        <v>27</v>
      </c>
      <c r="BZ87" s="115">
        <f>COUNTIF($BY$4:BY86,BY87)+BY87</f>
        <v>84</v>
      </c>
      <c r="CA87" s="121">
        <f t="shared" si="20"/>
        <v>0</v>
      </c>
      <c r="CB87" s="100">
        <f t="shared" si="21"/>
        <v>33</v>
      </c>
      <c r="CC87" s="115">
        <f>COUNTIF($CB$4:CB86,CB87)+CB87</f>
        <v>84</v>
      </c>
      <c r="CD87" s="60">
        <v>84</v>
      </c>
    </row>
    <row r="88" spans="1:82" ht="13.8" thickBot="1" x14ac:dyDescent="0.25">
      <c r="A88" s="109">
        <v>85</v>
      </c>
      <c r="B88" s="58" t="e">
        <f>IF(#REF!="","",#REF!)</f>
        <v>#REF!</v>
      </c>
      <c r="C88" s="53">
        <f t="shared" si="11"/>
        <v>0</v>
      </c>
      <c r="D88" s="29"/>
      <c r="E88" s="30"/>
      <c r="F88" s="30"/>
      <c r="G88" s="31"/>
      <c r="H88" s="31"/>
      <c r="I88" s="31"/>
      <c r="J88" s="31"/>
      <c r="K88" s="31"/>
      <c r="L88" s="32"/>
      <c r="M88" s="33"/>
      <c r="N88" s="30"/>
      <c r="O88" s="30"/>
      <c r="P88" s="30"/>
      <c r="Q88" s="31"/>
      <c r="R88" s="31"/>
      <c r="S88" s="31"/>
      <c r="T88" s="31"/>
      <c r="U88" s="31"/>
      <c r="V88" s="32"/>
      <c r="W88" s="33"/>
      <c r="X88" s="30"/>
      <c r="Y88" s="30"/>
      <c r="Z88" s="30"/>
      <c r="AA88" s="31"/>
      <c r="AB88" s="31"/>
      <c r="AC88" s="31"/>
      <c r="AD88" s="31"/>
      <c r="AE88" s="31"/>
      <c r="AF88" s="32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93">
        <f t="shared" si="12"/>
        <v>0</v>
      </c>
      <c r="BQ88" s="97">
        <f t="shared" si="13"/>
        <v>0</v>
      </c>
      <c r="BR88" s="97">
        <f t="shared" si="14"/>
        <v>0</v>
      </c>
      <c r="BS88" s="101">
        <f t="shared" si="15"/>
        <v>0</v>
      </c>
      <c r="BT88" s="87">
        <v>2.2629201412200928E-2</v>
      </c>
      <c r="BU88" s="118">
        <f t="shared" si="16"/>
        <v>0</v>
      </c>
      <c r="BV88" s="101">
        <f t="shared" si="17"/>
        <v>33</v>
      </c>
      <c r="BW88" s="116">
        <f>COUNTIF($BV$4:BV87,BV88)+BV88</f>
        <v>85</v>
      </c>
      <c r="BX88" s="122">
        <f t="shared" si="18"/>
        <v>0</v>
      </c>
      <c r="BY88" s="101">
        <f t="shared" si="19"/>
        <v>27</v>
      </c>
      <c r="BZ88" s="116">
        <f>COUNTIF($BY$4:BY87,BY88)+BY88</f>
        <v>85</v>
      </c>
      <c r="CA88" s="122">
        <f t="shared" si="20"/>
        <v>0</v>
      </c>
      <c r="CB88" s="101">
        <f t="shared" si="21"/>
        <v>33</v>
      </c>
      <c r="CC88" s="116">
        <f>COUNTIF($CB$4:CB87,CB88)+CB88</f>
        <v>85</v>
      </c>
      <c r="CD88" s="61">
        <v>85</v>
      </c>
    </row>
    <row r="89" spans="1:82" x14ac:dyDescent="0.2">
      <c r="A89" s="107">
        <v>86</v>
      </c>
      <c r="B89" s="54" t="e">
        <f>IF(#REF!="","",#REF!)</f>
        <v>#REF!</v>
      </c>
      <c r="C89" s="49">
        <f t="shared" si="11"/>
        <v>0</v>
      </c>
      <c r="D89" s="19"/>
      <c r="E89" s="20"/>
      <c r="F89" s="20"/>
      <c r="G89" s="20"/>
      <c r="H89" s="21"/>
      <c r="I89" s="21"/>
      <c r="J89" s="21"/>
      <c r="K89" s="21"/>
      <c r="L89" s="22"/>
      <c r="M89" s="23"/>
      <c r="N89" s="20"/>
      <c r="O89" s="20"/>
      <c r="P89" s="20"/>
      <c r="Q89" s="20"/>
      <c r="R89" s="21"/>
      <c r="S89" s="21"/>
      <c r="T89" s="21"/>
      <c r="U89" s="21"/>
      <c r="V89" s="22"/>
      <c r="W89" s="23"/>
      <c r="X89" s="20"/>
      <c r="Y89" s="20"/>
      <c r="Z89" s="20"/>
      <c r="AA89" s="20"/>
      <c r="AB89" s="21"/>
      <c r="AC89" s="21"/>
      <c r="AD89" s="21"/>
      <c r="AE89" s="21"/>
      <c r="AF89" s="22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91">
        <f t="shared" si="12"/>
        <v>0</v>
      </c>
      <c r="BQ89" s="95">
        <f t="shared" si="13"/>
        <v>0</v>
      </c>
      <c r="BR89" s="95">
        <f t="shared" si="14"/>
        <v>0</v>
      </c>
      <c r="BS89" s="99">
        <f t="shared" si="15"/>
        <v>0</v>
      </c>
      <c r="BT89" s="85">
        <v>0.54336059093475342</v>
      </c>
      <c r="BU89" s="88">
        <f t="shared" si="16"/>
        <v>0</v>
      </c>
      <c r="BV89" s="99">
        <f t="shared" si="17"/>
        <v>33</v>
      </c>
      <c r="BW89" s="114">
        <f>COUNTIF($BV$4:BV88,BV89)+BV89</f>
        <v>86</v>
      </c>
      <c r="BX89" s="123">
        <f t="shared" si="18"/>
        <v>0</v>
      </c>
      <c r="BY89" s="99">
        <f t="shared" si="19"/>
        <v>27</v>
      </c>
      <c r="BZ89" s="114">
        <f>COUNTIF($BY$4:BY88,BY89)+BY89</f>
        <v>86</v>
      </c>
      <c r="CA89" s="123">
        <f t="shared" si="20"/>
        <v>0</v>
      </c>
      <c r="CB89" s="99">
        <f t="shared" si="21"/>
        <v>33</v>
      </c>
      <c r="CC89" s="114">
        <f>COUNTIF($CB$4:CB88,CB89)+CB89</f>
        <v>86</v>
      </c>
      <c r="CD89" s="63">
        <v>86</v>
      </c>
    </row>
    <row r="90" spans="1:82" x14ac:dyDescent="0.2">
      <c r="A90" s="108">
        <v>87</v>
      </c>
      <c r="B90" s="55" t="e">
        <f>IF(#REF!="","",#REF!)</f>
        <v>#REF!</v>
      </c>
      <c r="C90" s="51">
        <f t="shared" si="11"/>
        <v>0</v>
      </c>
      <c r="D90" s="24"/>
      <c r="E90" s="25"/>
      <c r="F90" s="25"/>
      <c r="G90" s="25"/>
      <c r="H90" s="26"/>
      <c r="I90" s="26"/>
      <c r="J90" s="26"/>
      <c r="K90" s="26"/>
      <c r="L90" s="27"/>
      <c r="M90" s="28"/>
      <c r="N90" s="25"/>
      <c r="O90" s="25"/>
      <c r="P90" s="25"/>
      <c r="Q90" s="25"/>
      <c r="R90" s="26"/>
      <c r="S90" s="26"/>
      <c r="T90" s="26"/>
      <c r="U90" s="26"/>
      <c r="V90" s="27"/>
      <c r="W90" s="28"/>
      <c r="X90" s="25"/>
      <c r="Y90" s="25"/>
      <c r="Z90" s="25"/>
      <c r="AA90" s="25"/>
      <c r="AB90" s="26"/>
      <c r="AC90" s="26"/>
      <c r="AD90" s="26"/>
      <c r="AE90" s="26"/>
      <c r="AF90" s="27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92">
        <f t="shared" si="12"/>
        <v>0</v>
      </c>
      <c r="BQ90" s="96">
        <f t="shared" si="13"/>
        <v>0</v>
      </c>
      <c r="BR90" s="96">
        <f t="shared" si="14"/>
        <v>0</v>
      </c>
      <c r="BS90" s="100">
        <f t="shared" si="15"/>
        <v>0</v>
      </c>
      <c r="BT90" s="86">
        <v>0.91616398096084595</v>
      </c>
      <c r="BU90" s="117">
        <f t="shared" si="16"/>
        <v>0</v>
      </c>
      <c r="BV90" s="100">
        <f t="shared" si="17"/>
        <v>33</v>
      </c>
      <c r="BW90" s="115">
        <f>COUNTIF($BV$4:BV89,BV90)+BV90</f>
        <v>87</v>
      </c>
      <c r="BX90" s="121">
        <f t="shared" si="18"/>
        <v>0</v>
      </c>
      <c r="BY90" s="100">
        <f t="shared" si="19"/>
        <v>27</v>
      </c>
      <c r="BZ90" s="115">
        <f>COUNTIF($BY$4:BY89,BY90)+BY90</f>
        <v>87</v>
      </c>
      <c r="CA90" s="121">
        <f t="shared" si="20"/>
        <v>0</v>
      </c>
      <c r="CB90" s="100">
        <f t="shared" si="21"/>
        <v>33</v>
      </c>
      <c r="CC90" s="115">
        <f>COUNTIF($CB$4:CB89,CB90)+CB90</f>
        <v>87</v>
      </c>
      <c r="CD90" s="60">
        <v>87</v>
      </c>
    </row>
    <row r="91" spans="1:82" x14ac:dyDescent="0.2">
      <c r="A91" s="108">
        <v>88</v>
      </c>
      <c r="B91" s="55" t="e">
        <f>IF(#REF!="","",#REF!)</f>
        <v>#REF!</v>
      </c>
      <c r="C91" s="51">
        <f t="shared" si="11"/>
        <v>0</v>
      </c>
      <c r="D91" s="24"/>
      <c r="E91" s="25"/>
      <c r="F91" s="26"/>
      <c r="G91" s="26"/>
      <c r="H91" s="26"/>
      <c r="I91" s="26"/>
      <c r="J91" s="26"/>
      <c r="K91" s="26"/>
      <c r="L91" s="27"/>
      <c r="M91" s="28"/>
      <c r="N91" s="25"/>
      <c r="O91" s="25"/>
      <c r="P91" s="26"/>
      <c r="Q91" s="26"/>
      <c r="R91" s="26"/>
      <c r="S91" s="26"/>
      <c r="T91" s="26"/>
      <c r="U91" s="26"/>
      <c r="V91" s="27"/>
      <c r="W91" s="28"/>
      <c r="X91" s="25"/>
      <c r="Y91" s="25"/>
      <c r="Z91" s="26"/>
      <c r="AA91" s="26"/>
      <c r="AB91" s="26"/>
      <c r="AC91" s="26"/>
      <c r="AD91" s="26"/>
      <c r="AE91" s="26"/>
      <c r="AF91" s="27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92">
        <f t="shared" si="12"/>
        <v>0</v>
      </c>
      <c r="BQ91" s="96">
        <f t="shared" si="13"/>
        <v>0</v>
      </c>
      <c r="BR91" s="96">
        <f t="shared" si="14"/>
        <v>0</v>
      </c>
      <c r="BS91" s="100">
        <f t="shared" si="15"/>
        <v>0</v>
      </c>
      <c r="BT91" s="86">
        <v>0.43026113510131836</v>
      </c>
      <c r="BU91" s="117">
        <f t="shared" si="16"/>
        <v>0</v>
      </c>
      <c r="BV91" s="100">
        <f t="shared" si="17"/>
        <v>33</v>
      </c>
      <c r="BW91" s="115">
        <f>COUNTIF($BV$4:BV90,BV91)+BV91</f>
        <v>88</v>
      </c>
      <c r="BX91" s="121">
        <f t="shared" si="18"/>
        <v>0</v>
      </c>
      <c r="BY91" s="100">
        <f t="shared" si="19"/>
        <v>27</v>
      </c>
      <c r="BZ91" s="115">
        <f>COUNTIF($BY$4:BY90,BY91)+BY91</f>
        <v>88</v>
      </c>
      <c r="CA91" s="121">
        <f t="shared" si="20"/>
        <v>0</v>
      </c>
      <c r="CB91" s="100">
        <f t="shared" si="21"/>
        <v>33</v>
      </c>
      <c r="CC91" s="115">
        <f>COUNTIF($CB$4:CB90,CB91)+CB91</f>
        <v>88</v>
      </c>
      <c r="CD91" s="60">
        <v>88</v>
      </c>
    </row>
    <row r="92" spans="1:82" x14ac:dyDescent="0.2">
      <c r="A92" s="108">
        <v>89</v>
      </c>
      <c r="B92" s="55" t="e">
        <f>IF(#REF!="","",#REF!)</f>
        <v>#REF!</v>
      </c>
      <c r="C92" s="51">
        <f t="shared" si="11"/>
        <v>0</v>
      </c>
      <c r="D92" s="24"/>
      <c r="E92" s="25"/>
      <c r="F92" s="25"/>
      <c r="G92" s="25"/>
      <c r="H92" s="26"/>
      <c r="I92" s="26"/>
      <c r="J92" s="26"/>
      <c r="K92" s="26"/>
      <c r="L92" s="27"/>
      <c r="M92" s="28"/>
      <c r="N92" s="25"/>
      <c r="O92" s="25"/>
      <c r="P92" s="25"/>
      <c r="Q92" s="25"/>
      <c r="R92" s="26"/>
      <c r="S92" s="26"/>
      <c r="T92" s="26"/>
      <c r="U92" s="26"/>
      <c r="V92" s="27"/>
      <c r="W92" s="28"/>
      <c r="X92" s="25"/>
      <c r="Y92" s="25"/>
      <c r="Z92" s="25"/>
      <c r="AA92" s="25"/>
      <c r="AB92" s="26"/>
      <c r="AC92" s="26"/>
      <c r="AD92" s="26"/>
      <c r="AE92" s="26"/>
      <c r="AF92" s="27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92">
        <f t="shared" si="12"/>
        <v>0</v>
      </c>
      <c r="BQ92" s="96">
        <f t="shared" si="13"/>
        <v>0</v>
      </c>
      <c r="BR92" s="96">
        <f t="shared" si="14"/>
        <v>0</v>
      </c>
      <c r="BS92" s="100">
        <f t="shared" si="15"/>
        <v>0</v>
      </c>
      <c r="BT92" s="86">
        <v>0.67794770002365112</v>
      </c>
      <c r="BU92" s="117">
        <f t="shared" si="16"/>
        <v>0</v>
      </c>
      <c r="BV92" s="100">
        <f t="shared" si="17"/>
        <v>33</v>
      </c>
      <c r="BW92" s="115">
        <f>COUNTIF($BV$4:BV91,BV92)+BV92</f>
        <v>89</v>
      </c>
      <c r="BX92" s="121">
        <f t="shared" si="18"/>
        <v>0</v>
      </c>
      <c r="BY92" s="100">
        <f t="shared" si="19"/>
        <v>27</v>
      </c>
      <c r="BZ92" s="115">
        <f>COUNTIF($BY$4:BY91,BY92)+BY92</f>
        <v>89</v>
      </c>
      <c r="CA92" s="121">
        <f t="shared" si="20"/>
        <v>0</v>
      </c>
      <c r="CB92" s="100">
        <f t="shared" si="21"/>
        <v>33</v>
      </c>
      <c r="CC92" s="115">
        <f>COUNTIF($CB$4:CB91,CB92)+CB92</f>
        <v>89</v>
      </c>
      <c r="CD92" s="60">
        <v>89</v>
      </c>
    </row>
    <row r="93" spans="1:82" ht="13.8" thickBot="1" x14ac:dyDescent="0.25">
      <c r="A93" s="109">
        <v>90</v>
      </c>
      <c r="B93" s="58" t="e">
        <f>IF(#REF!="","",#REF!)</f>
        <v>#REF!</v>
      </c>
      <c r="C93" s="53">
        <f t="shared" si="11"/>
        <v>0</v>
      </c>
      <c r="D93" s="29"/>
      <c r="E93" s="30"/>
      <c r="F93" s="30"/>
      <c r="G93" s="31"/>
      <c r="H93" s="31"/>
      <c r="I93" s="31"/>
      <c r="J93" s="31"/>
      <c r="K93" s="31"/>
      <c r="L93" s="32"/>
      <c r="M93" s="33"/>
      <c r="N93" s="30"/>
      <c r="O93" s="30"/>
      <c r="P93" s="30"/>
      <c r="Q93" s="31"/>
      <c r="R93" s="31"/>
      <c r="S93" s="31"/>
      <c r="T93" s="31"/>
      <c r="U93" s="31"/>
      <c r="V93" s="32"/>
      <c r="W93" s="33"/>
      <c r="X93" s="30"/>
      <c r="Y93" s="30"/>
      <c r="Z93" s="30"/>
      <c r="AA93" s="31"/>
      <c r="AB93" s="31"/>
      <c r="AC93" s="31"/>
      <c r="AD93" s="31"/>
      <c r="AE93" s="31"/>
      <c r="AF93" s="32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93">
        <f t="shared" si="12"/>
        <v>0</v>
      </c>
      <c r="BQ93" s="97">
        <f t="shared" si="13"/>
        <v>0</v>
      </c>
      <c r="BR93" s="97">
        <f t="shared" si="14"/>
        <v>0</v>
      </c>
      <c r="BS93" s="101">
        <f t="shared" si="15"/>
        <v>0</v>
      </c>
      <c r="BT93" s="87">
        <v>0.50245392322540283</v>
      </c>
      <c r="BU93" s="118">
        <f t="shared" si="16"/>
        <v>0</v>
      </c>
      <c r="BV93" s="101">
        <f t="shared" si="17"/>
        <v>33</v>
      </c>
      <c r="BW93" s="116">
        <f>COUNTIF($BV$4:BV92,BV93)+BV93</f>
        <v>90</v>
      </c>
      <c r="BX93" s="122">
        <f t="shared" si="18"/>
        <v>0</v>
      </c>
      <c r="BY93" s="101">
        <f t="shared" si="19"/>
        <v>27</v>
      </c>
      <c r="BZ93" s="116">
        <f>COUNTIF($BY$4:BY92,BY93)+BY93</f>
        <v>90</v>
      </c>
      <c r="CA93" s="122">
        <f t="shared" si="20"/>
        <v>0</v>
      </c>
      <c r="CB93" s="101">
        <f t="shared" si="21"/>
        <v>33</v>
      </c>
      <c r="CC93" s="116">
        <f>COUNTIF($CB$4:CB92,CB93)+CB93</f>
        <v>90</v>
      </c>
      <c r="CD93" s="61">
        <v>90</v>
      </c>
    </row>
    <row r="94" spans="1:82" x14ac:dyDescent="0.2">
      <c r="A94" s="107">
        <v>91</v>
      </c>
      <c r="B94" s="54" t="e">
        <f>IF(#REF!="","",#REF!)</f>
        <v>#REF!</v>
      </c>
      <c r="C94" s="49">
        <f t="shared" si="11"/>
        <v>0</v>
      </c>
      <c r="D94" s="19"/>
      <c r="E94" s="20"/>
      <c r="F94" s="20"/>
      <c r="G94" s="20"/>
      <c r="H94" s="21"/>
      <c r="I94" s="21"/>
      <c r="J94" s="21"/>
      <c r="K94" s="21"/>
      <c r="L94" s="22"/>
      <c r="M94" s="23"/>
      <c r="N94" s="20"/>
      <c r="O94" s="20"/>
      <c r="P94" s="20"/>
      <c r="Q94" s="20"/>
      <c r="R94" s="21"/>
      <c r="S94" s="21"/>
      <c r="T94" s="21"/>
      <c r="U94" s="21"/>
      <c r="V94" s="22"/>
      <c r="W94" s="23"/>
      <c r="X94" s="20"/>
      <c r="Y94" s="20"/>
      <c r="Z94" s="20"/>
      <c r="AA94" s="20"/>
      <c r="AB94" s="21"/>
      <c r="AC94" s="21"/>
      <c r="AD94" s="21"/>
      <c r="AE94" s="21"/>
      <c r="AF94" s="22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91">
        <f t="shared" si="12"/>
        <v>0</v>
      </c>
      <c r="BQ94" s="95">
        <f t="shared" si="13"/>
        <v>0</v>
      </c>
      <c r="BR94" s="95">
        <f t="shared" si="14"/>
        <v>0</v>
      </c>
      <c r="BS94" s="99">
        <f t="shared" si="15"/>
        <v>0</v>
      </c>
      <c r="BT94" s="85">
        <v>0.51373749971389771</v>
      </c>
      <c r="BU94" s="88">
        <f t="shared" si="16"/>
        <v>0</v>
      </c>
      <c r="BV94" s="99">
        <f t="shared" si="17"/>
        <v>33</v>
      </c>
      <c r="BW94" s="114">
        <f>COUNTIF($BV$4:BV93,BV94)+BV94</f>
        <v>91</v>
      </c>
      <c r="BX94" s="123">
        <f t="shared" si="18"/>
        <v>0</v>
      </c>
      <c r="BY94" s="99">
        <f t="shared" si="19"/>
        <v>27</v>
      </c>
      <c r="BZ94" s="114">
        <f>COUNTIF($BY$4:BY93,BY94)+BY94</f>
        <v>91</v>
      </c>
      <c r="CA94" s="123">
        <f t="shared" si="20"/>
        <v>0</v>
      </c>
      <c r="CB94" s="99">
        <f t="shared" si="21"/>
        <v>33</v>
      </c>
      <c r="CC94" s="114">
        <f>COUNTIF($CB$4:CB93,CB94)+CB94</f>
        <v>91</v>
      </c>
      <c r="CD94" s="63">
        <v>91</v>
      </c>
    </row>
    <row r="95" spans="1:82" x14ac:dyDescent="0.2">
      <c r="A95" s="108">
        <v>92</v>
      </c>
      <c r="B95" s="55" t="e">
        <f>IF(#REF!="","",#REF!)</f>
        <v>#REF!</v>
      </c>
      <c r="C95" s="51">
        <f t="shared" si="11"/>
        <v>0</v>
      </c>
      <c r="D95" s="24"/>
      <c r="E95" s="25"/>
      <c r="F95" s="25"/>
      <c r="G95" s="25"/>
      <c r="H95" s="26"/>
      <c r="I95" s="26"/>
      <c r="J95" s="26"/>
      <c r="K95" s="26"/>
      <c r="L95" s="27"/>
      <c r="M95" s="28"/>
      <c r="N95" s="25"/>
      <c r="O95" s="25"/>
      <c r="P95" s="25"/>
      <c r="Q95" s="25"/>
      <c r="R95" s="26"/>
      <c r="S95" s="26"/>
      <c r="T95" s="26"/>
      <c r="U95" s="26"/>
      <c r="V95" s="27"/>
      <c r="W95" s="28"/>
      <c r="X95" s="25"/>
      <c r="Y95" s="25"/>
      <c r="Z95" s="25"/>
      <c r="AA95" s="25"/>
      <c r="AB95" s="26"/>
      <c r="AC95" s="26"/>
      <c r="AD95" s="26"/>
      <c r="AE95" s="26"/>
      <c r="AF95" s="27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92">
        <f t="shared" si="12"/>
        <v>0</v>
      </c>
      <c r="BQ95" s="96">
        <f t="shared" si="13"/>
        <v>0</v>
      </c>
      <c r="BR95" s="96">
        <f t="shared" si="14"/>
        <v>0</v>
      </c>
      <c r="BS95" s="100">
        <f t="shared" si="15"/>
        <v>0</v>
      </c>
      <c r="BT95" s="86">
        <v>0.46298003196716309</v>
      </c>
      <c r="BU95" s="117">
        <f t="shared" si="16"/>
        <v>0</v>
      </c>
      <c r="BV95" s="100">
        <f t="shared" si="17"/>
        <v>33</v>
      </c>
      <c r="BW95" s="115">
        <f>COUNTIF($BV$4:BV94,BV95)+BV95</f>
        <v>92</v>
      </c>
      <c r="BX95" s="121">
        <f t="shared" si="18"/>
        <v>0</v>
      </c>
      <c r="BY95" s="100">
        <f t="shared" si="19"/>
        <v>27</v>
      </c>
      <c r="BZ95" s="115">
        <f>COUNTIF($BY$4:BY94,BY95)+BY95</f>
        <v>92</v>
      </c>
      <c r="CA95" s="121">
        <f t="shared" si="20"/>
        <v>0</v>
      </c>
      <c r="CB95" s="100">
        <f t="shared" si="21"/>
        <v>33</v>
      </c>
      <c r="CC95" s="115">
        <f>COUNTIF($CB$4:CB94,CB95)+CB95</f>
        <v>92</v>
      </c>
      <c r="CD95" s="60">
        <v>92</v>
      </c>
    </row>
    <row r="96" spans="1:82" x14ac:dyDescent="0.2">
      <c r="A96" s="108">
        <v>93</v>
      </c>
      <c r="B96" s="55" t="e">
        <f>IF(#REF!="","",#REF!)</f>
        <v>#REF!</v>
      </c>
      <c r="C96" s="51">
        <f t="shared" si="11"/>
        <v>0</v>
      </c>
      <c r="D96" s="24"/>
      <c r="E96" s="25"/>
      <c r="F96" s="26"/>
      <c r="G96" s="26"/>
      <c r="H96" s="26"/>
      <c r="I96" s="26"/>
      <c r="J96" s="26"/>
      <c r="K96" s="26"/>
      <c r="L96" s="27"/>
      <c r="M96" s="28"/>
      <c r="N96" s="25"/>
      <c r="O96" s="25"/>
      <c r="P96" s="26"/>
      <c r="Q96" s="26"/>
      <c r="R96" s="26"/>
      <c r="S96" s="26"/>
      <c r="T96" s="26"/>
      <c r="U96" s="26"/>
      <c r="V96" s="27"/>
      <c r="W96" s="28"/>
      <c r="X96" s="25"/>
      <c r="Y96" s="25"/>
      <c r="Z96" s="26"/>
      <c r="AA96" s="26"/>
      <c r="AB96" s="26"/>
      <c r="AC96" s="26"/>
      <c r="AD96" s="26"/>
      <c r="AE96" s="26"/>
      <c r="AF96" s="27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92">
        <f t="shared" si="12"/>
        <v>0</v>
      </c>
      <c r="BQ96" s="96">
        <f t="shared" si="13"/>
        <v>0</v>
      </c>
      <c r="BR96" s="96">
        <f t="shared" si="14"/>
        <v>0</v>
      </c>
      <c r="BS96" s="100">
        <f t="shared" si="15"/>
        <v>0</v>
      </c>
      <c r="BT96" s="86">
        <v>0.35347265005111694</v>
      </c>
      <c r="BU96" s="117">
        <f t="shared" si="16"/>
        <v>0</v>
      </c>
      <c r="BV96" s="100">
        <f t="shared" si="17"/>
        <v>33</v>
      </c>
      <c r="BW96" s="115">
        <f>COUNTIF($BV$4:BV95,BV96)+BV96</f>
        <v>93</v>
      </c>
      <c r="BX96" s="121">
        <f t="shared" si="18"/>
        <v>0</v>
      </c>
      <c r="BY96" s="100">
        <f t="shared" si="19"/>
        <v>27</v>
      </c>
      <c r="BZ96" s="115">
        <f>COUNTIF($BY$4:BY95,BY96)+BY96</f>
        <v>93</v>
      </c>
      <c r="CA96" s="121">
        <f t="shared" si="20"/>
        <v>0</v>
      </c>
      <c r="CB96" s="100">
        <f t="shared" si="21"/>
        <v>33</v>
      </c>
      <c r="CC96" s="115">
        <f>COUNTIF($CB$4:CB95,CB96)+CB96</f>
        <v>93</v>
      </c>
      <c r="CD96" s="60">
        <v>93</v>
      </c>
    </row>
    <row r="97" spans="1:82" x14ac:dyDescent="0.2">
      <c r="A97" s="108">
        <v>94</v>
      </c>
      <c r="B97" s="55" t="e">
        <f>IF(#REF!="","",#REF!)</f>
        <v>#REF!</v>
      </c>
      <c r="C97" s="51">
        <f t="shared" si="11"/>
        <v>0</v>
      </c>
      <c r="D97" s="24"/>
      <c r="E97" s="25"/>
      <c r="F97" s="25"/>
      <c r="G97" s="25"/>
      <c r="H97" s="26"/>
      <c r="I97" s="26"/>
      <c r="J97" s="26"/>
      <c r="K97" s="26"/>
      <c r="L97" s="27"/>
      <c r="M97" s="28"/>
      <c r="N97" s="25"/>
      <c r="O97" s="25"/>
      <c r="P97" s="25"/>
      <c r="Q97" s="25"/>
      <c r="R97" s="26"/>
      <c r="S97" s="26"/>
      <c r="T97" s="26"/>
      <c r="U97" s="26"/>
      <c r="V97" s="27"/>
      <c r="W97" s="28"/>
      <c r="X97" s="25"/>
      <c r="Y97" s="25"/>
      <c r="Z97" s="25"/>
      <c r="AA97" s="25"/>
      <c r="AB97" s="26"/>
      <c r="AC97" s="26"/>
      <c r="AD97" s="26"/>
      <c r="AE97" s="26"/>
      <c r="AF97" s="27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92">
        <f t="shared" si="12"/>
        <v>0</v>
      </c>
      <c r="BQ97" s="96">
        <f t="shared" si="13"/>
        <v>0</v>
      </c>
      <c r="BR97" s="96">
        <f t="shared" si="14"/>
        <v>0</v>
      </c>
      <c r="BS97" s="100">
        <f t="shared" si="15"/>
        <v>0</v>
      </c>
      <c r="BT97" s="86">
        <v>0.40483415126800537</v>
      </c>
      <c r="BU97" s="117">
        <f t="shared" si="16"/>
        <v>0</v>
      </c>
      <c r="BV97" s="100">
        <f t="shared" si="17"/>
        <v>33</v>
      </c>
      <c r="BW97" s="115">
        <f>COUNTIF($BV$4:BV96,BV97)+BV97</f>
        <v>94</v>
      </c>
      <c r="BX97" s="121">
        <f t="shared" si="18"/>
        <v>0</v>
      </c>
      <c r="BY97" s="100">
        <f t="shared" si="19"/>
        <v>27</v>
      </c>
      <c r="BZ97" s="115">
        <f>COUNTIF($BY$4:BY96,BY97)+BY97</f>
        <v>94</v>
      </c>
      <c r="CA97" s="121">
        <f t="shared" si="20"/>
        <v>0</v>
      </c>
      <c r="CB97" s="100">
        <f t="shared" si="21"/>
        <v>33</v>
      </c>
      <c r="CC97" s="115">
        <f>COUNTIF($CB$4:CB96,CB97)+CB97</f>
        <v>94</v>
      </c>
      <c r="CD97" s="60">
        <v>94</v>
      </c>
    </row>
    <row r="98" spans="1:82" ht="13.8" thickBot="1" x14ac:dyDescent="0.25">
      <c r="A98" s="109">
        <v>95</v>
      </c>
      <c r="B98" s="58" t="e">
        <f>IF(#REF!="","",#REF!)</f>
        <v>#REF!</v>
      </c>
      <c r="C98" s="53">
        <f t="shared" si="11"/>
        <v>0</v>
      </c>
      <c r="D98" s="29"/>
      <c r="E98" s="30"/>
      <c r="F98" s="30"/>
      <c r="G98" s="31"/>
      <c r="H98" s="31"/>
      <c r="I98" s="31"/>
      <c r="J98" s="31"/>
      <c r="K98" s="31"/>
      <c r="L98" s="32"/>
      <c r="M98" s="33"/>
      <c r="N98" s="30"/>
      <c r="O98" s="30"/>
      <c r="P98" s="30"/>
      <c r="Q98" s="31"/>
      <c r="R98" s="31"/>
      <c r="S98" s="31"/>
      <c r="T98" s="31"/>
      <c r="U98" s="31"/>
      <c r="V98" s="32"/>
      <c r="W98" s="33"/>
      <c r="X98" s="30"/>
      <c r="Y98" s="30"/>
      <c r="Z98" s="30"/>
      <c r="AA98" s="31"/>
      <c r="AB98" s="31"/>
      <c r="AC98" s="31"/>
      <c r="AD98" s="31"/>
      <c r="AE98" s="31"/>
      <c r="AF98" s="32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93">
        <f t="shared" si="12"/>
        <v>0</v>
      </c>
      <c r="BQ98" s="97">
        <f t="shared" si="13"/>
        <v>0</v>
      </c>
      <c r="BR98" s="97">
        <f t="shared" si="14"/>
        <v>0</v>
      </c>
      <c r="BS98" s="101">
        <f t="shared" si="15"/>
        <v>0</v>
      </c>
      <c r="BT98" s="87">
        <v>0.26973158121109009</v>
      </c>
      <c r="BU98" s="118">
        <f t="shared" si="16"/>
        <v>0</v>
      </c>
      <c r="BV98" s="101">
        <f t="shared" si="17"/>
        <v>33</v>
      </c>
      <c r="BW98" s="116">
        <f>COUNTIF($BV$4:BV97,BV98)+BV98</f>
        <v>95</v>
      </c>
      <c r="BX98" s="122">
        <f t="shared" si="18"/>
        <v>0</v>
      </c>
      <c r="BY98" s="101">
        <f t="shared" si="19"/>
        <v>27</v>
      </c>
      <c r="BZ98" s="116">
        <f>COUNTIF($BY$4:BY97,BY98)+BY98</f>
        <v>95</v>
      </c>
      <c r="CA98" s="122">
        <f t="shared" si="20"/>
        <v>0</v>
      </c>
      <c r="CB98" s="101">
        <f t="shared" si="21"/>
        <v>33</v>
      </c>
      <c r="CC98" s="116">
        <f>COUNTIF($CB$4:CB97,CB98)+CB98</f>
        <v>95</v>
      </c>
      <c r="CD98" s="61">
        <v>95</v>
      </c>
    </row>
    <row r="99" spans="1:82" x14ac:dyDescent="0.2">
      <c r="A99" s="107">
        <v>96</v>
      </c>
      <c r="B99" s="54" t="e">
        <f>IF(#REF!="","",#REF!)</f>
        <v>#REF!</v>
      </c>
      <c r="C99" s="49">
        <f t="shared" si="11"/>
        <v>0</v>
      </c>
      <c r="D99" s="19"/>
      <c r="E99" s="20"/>
      <c r="F99" s="20"/>
      <c r="G99" s="20"/>
      <c r="H99" s="21"/>
      <c r="I99" s="21"/>
      <c r="J99" s="21"/>
      <c r="K99" s="21"/>
      <c r="L99" s="22"/>
      <c r="M99" s="23"/>
      <c r="N99" s="20"/>
      <c r="O99" s="20"/>
      <c r="P99" s="20"/>
      <c r="Q99" s="20"/>
      <c r="R99" s="21"/>
      <c r="S99" s="21"/>
      <c r="T99" s="21"/>
      <c r="U99" s="21"/>
      <c r="V99" s="22"/>
      <c r="W99" s="23"/>
      <c r="X99" s="20"/>
      <c r="Y99" s="20"/>
      <c r="Z99" s="20"/>
      <c r="AA99" s="20"/>
      <c r="AB99" s="21"/>
      <c r="AC99" s="21"/>
      <c r="AD99" s="21"/>
      <c r="AE99" s="21"/>
      <c r="AF99" s="22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91">
        <f t="shared" si="12"/>
        <v>0</v>
      </c>
      <c r="BQ99" s="95">
        <f t="shared" si="13"/>
        <v>0</v>
      </c>
      <c r="BR99" s="95">
        <f t="shared" si="14"/>
        <v>0</v>
      </c>
      <c r="BS99" s="99">
        <f t="shared" si="15"/>
        <v>0</v>
      </c>
      <c r="BT99" s="85">
        <v>5.5593490600585938E-2</v>
      </c>
      <c r="BU99" s="88">
        <f t="shared" si="16"/>
        <v>0</v>
      </c>
      <c r="BV99" s="99">
        <f t="shared" si="17"/>
        <v>33</v>
      </c>
      <c r="BW99" s="114">
        <f>COUNTIF($BV$4:BV98,BV99)+BV99</f>
        <v>96</v>
      </c>
      <c r="BX99" s="123">
        <f t="shared" si="18"/>
        <v>0</v>
      </c>
      <c r="BY99" s="99">
        <f t="shared" si="19"/>
        <v>27</v>
      </c>
      <c r="BZ99" s="114">
        <f>COUNTIF($BY$4:BY98,BY99)+BY99</f>
        <v>96</v>
      </c>
      <c r="CA99" s="123">
        <f t="shared" si="20"/>
        <v>0</v>
      </c>
      <c r="CB99" s="99">
        <f t="shared" si="21"/>
        <v>33</v>
      </c>
      <c r="CC99" s="114">
        <f>COUNTIF($CB$4:CB98,CB99)+CB99</f>
        <v>96</v>
      </c>
      <c r="CD99" s="63">
        <v>96</v>
      </c>
    </row>
    <row r="100" spans="1:82" x14ac:dyDescent="0.2">
      <c r="A100" s="108">
        <v>97</v>
      </c>
      <c r="B100" s="55" t="e">
        <f>IF(#REF!="","",#REF!)</f>
        <v>#REF!</v>
      </c>
      <c r="C100" s="51">
        <f t="shared" si="11"/>
        <v>0</v>
      </c>
      <c r="D100" s="24"/>
      <c r="E100" s="25"/>
      <c r="F100" s="25"/>
      <c r="G100" s="25"/>
      <c r="H100" s="26"/>
      <c r="I100" s="26"/>
      <c r="J100" s="26"/>
      <c r="K100" s="26"/>
      <c r="L100" s="27"/>
      <c r="M100" s="28"/>
      <c r="N100" s="25"/>
      <c r="O100" s="25"/>
      <c r="P100" s="25"/>
      <c r="Q100" s="25"/>
      <c r="R100" s="26"/>
      <c r="S100" s="26"/>
      <c r="T100" s="26"/>
      <c r="U100" s="26"/>
      <c r="V100" s="27"/>
      <c r="W100" s="28"/>
      <c r="X100" s="25"/>
      <c r="Y100" s="25"/>
      <c r="Z100" s="25"/>
      <c r="AA100" s="25"/>
      <c r="AB100" s="26"/>
      <c r="AC100" s="26"/>
      <c r="AD100" s="26"/>
      <c r="AE100" s="26"/>
      <c r="AF100" s="27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92">
        <f t="shared" si="12"/>
        <v>0</v>
      </c>
      <c r="BQ100" s="96">
        <f t="shared" si="13"/>
        <v>0</v>
      </c>
      <c r="BR100" s="96">
        <f t="shared" si="14"/>
        <v>0</v>
      </c>
      <c r="BS100" s="100">
        <f t="shared" si="15"/>
        <v>0</v>
      </c>
      <c r="BT100" s="86">
        <v>0.24384516477584839</v>
      </c>
      <c r="BU100" s="117">
        <f t="shared" si="16"/>
        <v>0</v>
      </c>
      <c r="BV100" s="100">
        <f t="shared" si="17"/>
        <v>33</v>
      </c>
      <c r="BW100" s="115">
        <f>COUNTIF($BV$4:BV99,BV100)+BV100</f>
        <v>97</v>
      </c>
      <c r="BX100" s="121">
        <f t="shared" si="18"/>
        <v>0</v>
      </c>
      <c r="BY100" s="100">
        <f t="shared" si="19"/>
        <v>27</v>
      </c>
      <c r="BZ100" s="115">
        <f>COUNTIF($BY$4:BY99,BY100)+BY100</f>
        <v>97</v>
      </c>
      <c r="CA100" s="121">
        <f t="shared" si="20"/>
        <v>0</v>
      </c>
      <c r="CB100" s="100">
        <f t="shared" si="21"/>
        <v>33</v>
      </c>
      <c r="CC100" s="115">
        <f>COUNTIF($CB$4:CB99,CB100)+CB100</f>
        <v>97</v>
      </c>
      <c r="CD100" s="60">
        <v>97</v>
      </c>
    </row>
    <row r="101" spans="1:82" x14ac:dyDescent="0.2">
      <c r="A101" s="108">
        <v>98</v>
      </c>
      <c r="B101" s="55" t="e">
        <f>IF(#REF!="","",#REF!)</f>
        <v>#REF!</v>
      </c>
      <c r="C101" s="51">
        <f t="shared" si="11"/>
        <v>0</v>
      </c>
      <c r="D101" s="24"/>
      <c r="E101" s="25"/>
      <c r="F101" s="26"/>
      <c r="G101" s="26"/>
      <c r="H101" s="26"/>
      <c r="I101" s="26"/>
      <c r="J101" s="26"/>
      <c r="K101" s="26"/>
      <c r="L101" s="27"/>
      <c r="M101" s="28"/>
      <c r="N101" s="25"/>
      <c r="O101" s="25"/>
      <c r="P101" s="26"/>
      <c r="Q101" s="26"/>
      <c r="R101" s="26"/>
      <c r="S101" s="26"/>
      <c r="T101" s="26"/>
      <c r="U101" s="26"/>
      <c r="V101" s="27"/>
      <c r="W101" s="28"/>
      <c r="X101" s="25"/>
      <c r="Y101" s="25"/>
      <c r="Z101" s="26"/>
      <c r="AA101" s="26"/>
      <c r="AB101" s="26"/>
      <c r="AC101" s="26"/>
      <c r="AD101" s="26"/>
      <c r="AE101" s="26"/>
      <c r="AF101" s="27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92">
        <f t="shared" si="12"/>
        <v>0</v>
      </c>
      <c r="BQ101" s="96">
        <f t="shared" si="13"/>
        <v>0</v>
      </c>
      <c r="BR101" s="96">
        <f t="shared" si="14"/>
        <v>0</v>
      </c>
      <c r="BS101" s="100">
        <f t="shared" si="15"/>
        <v>0</v>
      </c>
      <c r="BT101" s="86">
        <v>0.97907793521881104</v>
      </c>
      <c r="BU101" s="117">
        <f t="shared" si="16"/>
        <v>0</v>
      </c>
      <c r="BV101" s="100">
        <f t="shared" si="17"/>
        <v>33</v>
      </c>
      <c r="BW101" s="115">
        <f>COUNTIF($BV$4:BV100,BV101)+BV101</f>
        <v>98</v>
      </c>
      <c r="BX101" s="121">
        <f t="shared" si="18"/>
        <v>0</v>
      </c>
      <c r="BY101" s="100">
        <f t="shared" si="19"/>
        <v>27</v>
      </c>
      <c r="BZ101" s="115">
        <f>COUNTIF($BY$4:BY100,BY101)+BY101</f>
        <v>98</v>
      </c>
      <c r="CA101" s="121">
        <f t="shared" si="20"/>
        <v>0</v>
      </c>
      <c r="CB101" s="100">
        <f t="shared" si="21"/>
        <v>33</v>
      </c>
      <c r="CC101" s="115">
        <f>COUNTIF($CB$4:CB100,CB101)+CB101</f>
        <v>98</v>
      </c>
      <c r="CD101" s="60">
        <v>98</v>
      </c>
    </row>
    <row r="102" spans="1:82" x14ac:dyDescent="0.2">
      <c r="A102" s="108">
        <v>99</v>
      </c>
      <c r="B102" s="55" t="e">
        <f>IF(#REF!="","",#REF!)</f>
        <v>#REF!</v>
      </c>
      <c r="C102" s="51">
        <f t="shared" si="11"/>
        <v>0</v>
      </c>
      <c r="D102" s="24"/>
      <c r="E102" s="25"/>
      <c r="F102" s="25"/>
      <c r="G102" s="25"/>
      <c r="H102" s="26"/>
      <c r="I102" s="26"/>
      <c r="J102" s="26"/>
      <c r="K102" s="26"/>
      <c r="L102" s="27"/>
      <c r="M102" s="28"/>
      <c r="N102" s="25"/>
      <c r="O102" s="25"/>
      <c r="P102" s="25"/>
      <c r="Q102" s="25"/>
      <c r="R102" s="26"/>
      <c r="S102" s="26"/>
      <c r="T102" s="26"/>
      <c r="U102" s="26"/>
      <c r="V102" s="27"/>
      <c r="W102" s="28"/>
      <c r="X102" s="25"/>
      <c r="Y102" s="25"/>
      <c r="Z102" s="25"/>
      <c r="AA102" s="25"/>
      <c r="AB102" s="26"/>
      <c r="AC102" s="26"/>
      <c r="AD102" s="26"/>
      <c r="AE102" s="26"/>
      <c r="AF102" s="27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92">
        <f t="shared" si="12"/>
        <v>0</v>
      </c>
      <c r="BQ102" s="96">
        <f t="shared" si="13"/>
        <v>0</v>
      </c>
      <c r="BR102" s="96">
        <f t="shared" si="14"/>
        <v>0</v>
      </c>
      <c r="BS102" s="100">
        <f t="shared" si="15"/>
        <v>0</v>
      </c>
      <c r="BT102" s="86">
        <v>6.0916244983673096E-2</v>
      </c>
      <c r="BU102" s="117">
        <f t="shared" si="16"/>
        <v>0</v>
      </c>
      <c r="BV102" s="100">
        <f t="shared" si="17"/>
        <v>33</v>
      </c>
      <c r="BW102" s="115">
        <f>COUNTIF($BV$4:BV101,BV102)+BV102</f>
        <v>99</v>
      </c>
      <c r="BX102" s="121">
        <f t="shared" si="18"/>
        <v>0</v>
      </c>
      <c r="BY102" s="100">
        <f t="shared" si="19"/>
        <v>27</v>
      </c>
      <c r="BZ102" s="115">
        <f>COUNTIF($BY$4:BY101,BY102)+BY102</f>
        <v>99</v>
      </c>
      <c r="CA102" s="121">
        <f t="shared" si="20"/>
        <v>0</v>
      </c>
      <c r="CB102" s="100">
        <f t="shared" si="21"/>
        <v>33</v>
      </c>
      <c r="CC102" s="115">
        <f>COUNTIF($CB$4:CB101,CB102)+CB102</f>
        <v>99</v>
      </c>
      <c r="CD102" s="60">
        <v>99</v>
      </c>
    </row>
    <row r="103" spans="1:82" ht="13.8" thickBot="1" x14ac:dyDescent="0.25">
      <c r="A103" s="109">
        <v>100</v>
      </c>
      <c r="B103" s="58" t="e">
        <f>IF(#REF!="","",#REF!)</f>
        <v>#REF!</v>
      </c>
      <c r="C103" s="53">
        <f t="shared" si="11"/>
        <v>0</v>
      </c>
      <c r="D103" s="29"/>
      <c r="E103" s="30"/>
      <c r="F103" s="30"/>
      <c r="G103" s="31"/>
      <c r="H103" s="31"/>
      <c r="I103" s="31"/>
      <c r="J103" s="31"/>
      <c r="K103" s="31"/>
      <c r="L103" s="32"/>
      <c r="M103" s="33"/>
      <c r="N103" s="30"/>
      <c r="O103" s="30"/>
      <c r="P103" s="30"/>
      <c r="Q103" s="31"/>
      <c r="R103" s="31"/>
      <c r="S103" s="31"/>
      <c r="T103" s="31"/>
      <c r="U103" s="31"/>
      <c r="V103" s="32"/>
      <c r="W103" s="33"/>
      <c r="X103" s="30"/>
      <c r="Y103" s="30"/>
      <c r="Z103" s="30"/>
      <c r="AA103" s="31"/>
      <c r="AB103" s="31"/>
      <c r="AC103" s="31"/>
      <c r="AD103" s="31"/>
      <c r="AE103" s="31"/>
      <c r="AF103" s="32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93">
        <f t="shared" si="12"/>
        <v>0</v>
      </c>
      <c r="BQ103" s="97">
        <f t="shared" si="13"/>
        <v>0</v>
      </c>
      <c r="BR103" s="97">
        <f t="shared" si="14"/>
        <v>0</v>
      </c>
      <c r="BS103" s="101">
        <f t="shared" si="15"/>
        <v>0</v>
      </c>
      <c r="BT103" s="87">
        <v>0.39029145240783691</v>
      </c>
      <c r="BU103" s="118">
        <f t="shared" si="16"/>
        <v>0</v>
      </c>
      <c r="BV103" s="101">
        <f t="shared" si="17"/>
        <v>33</v>
      </c>
      <c r="BW103" s="116">
        <f>COUNTIF($BV$4:BV102,BV103)+BV103</f>
        <v>100</v>
      </c>
      <c r="BX103" s="122">
        <f t="shared" si="18"/>
        <v>0</v>
      </c>
      <c r="BY103" s="101">
        <f t="shared" si="19"/>
        <v>27</v>
      </c>
      <c r="BZ103" s="116">
        <f>COUNTIF($BY$4:BY102,BY103)+BY103</f>
        <v>100</v>
      </c>
      <c r="CA103" s="122">
        <f t="shared" si="20"/>
        <v>0</v>
      </c>
      <c r="CB103" s="101">
        <f t="shared" si="21"/>
        <v>33</v>
      </c>
      <c r="CC103" s="116">
        <f>COUNTIF($CB$4:CB102,CB103)+CB103</f>
        <v>100</v>
      </c>
      <c r="CD103" s="61">
        <v>100</v>
      </c>
    </row>
  </sheetData>
  <mergeCells count="4">
    <mergeCell ref="A2:B2"/>
    <mergeCell ref="BU2:BV2"/>
    <mergeCell ref="BX2:BY2"/>
    <mergeCell ref="CA2:CB2"/>
  </mergeCells>
  <phoneticPr fontId="2"/>
  <dataValidations count="1">
    <dataValidation imeMode="hiragana" allowBlank="1" showInputMessage="1" showErrorMessage="1" sqref="D4:BQ103" xr:uid="{D80F2658-D32F-4BFD-8E6A-8FD3799C57BE}"/>
  </dataValidations>
  <pageMargins left="0.75" right="0.75" top="0.34" bottom="0.23" header="0.35" footer="0.24"/>
  <pageSetup paperSize="1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6F08-8A3C-439C-A1B0-B8BA0C9416DF}">
  <sheetPr codeName="Sheet20"/>
  <dimension ref="B1:BY139"/>
  <sheetViews>
    <sheetView view="pageBreakPreview" zoomScaleNormal="90" zoomScaleSheetLayoutView="85" workbookViewId="0">
      <selection activeCell="D1" sqref="D1:BR1"/>
    </sheetView>
  </sheetViews>
  <sheetFormatPr defaultColWidth="9" defaultRowHeight="13.8" x14ac:dyDescent="0.2"/>
  <cols>
    <col min="1" max="1" width="2.6640625" style="127" customWidth="1"/>
    <col min="2" max="2" width="4.21875" style="126" customWidth="1"/>
    <col min="3" max="3" width="0" style="127" hidden="1" customWidth="1"/>
    <col min="4" max="4" width="9.21875" style="131" customWidth="1"/>
    <col min="5" max="5" width="1.6640625" style="129" customWidth="1"/>
    <col min="6" max="6" width="6.6640625" style="128" customWidth="1"/>
    <col min="7" max="7" width="1.6640625" style="129" customWidth="1"/>
    <col min="8" max="30" width="2.6640625" style="132" customWidth="1"/>
    <col min="31" max="31" width="0" style="132" hidden="1" customWidth="1"/>
    <col min="32" max="32" width="9.21875" style="131" customWidth="1"/>
    <col min="33" max="33" width="1.6640625" style="129" customWidth="1"/>
    <col min="34" max="34" width="6.6640625" style="128" customWidth="1"/>
    <col min="35" max="35" width="1.6640625" style="129" customWidth="1"/>
    <col min="36" max="36" width="4.21875" style="130" customWidth="1"/>
    <col min="37" max="38" width="2.6640625" style="132" customWidth="1"/>
    <col min="39" max="39" width="4.21875" style="130" customWidth="1"/>
    <col min="40" max="40" width="0" style="132" hidden="1" customWidth="1"/>
    <col min="41" max="41" width="9.21875" style="131" customWidth="1"/>
    <col min="42" max="42" width="1.6640625" style="129" customWidth="1"/>
    <col min="43" max="43" width="6.6640625" style="128" customWidth="1"/>
    <col min="44" max="44" width="1.6640625" style="129" customWidth="1"/>
    <col min="45" max="67" width="2.6640625" style="132" customWidth="1"/>
    <col min="68" max="68" width="0" style="132" hidden="1" customWidth="1"/>
    <col min="69" max="69" width="9.21875" style="131" customWidth="1"/>
    <col min="70" max="70" width="1.6640625" style="129" customWidth="1"/>
    <col min="71" max="71" width="6.6640625" style="128" customWidth="1"/>
    <col min="72" max="72" width="1.6640625" style="129" customWidth="1"/>
    <col min="73" max="73" width="4.21875" style="130" customWidth="1"/>
    <col min="74" max="74" width="2.6640625" style="132" customWidth="1"/>
    <col min="75" max="77" width="9" style="132"/>
    <col min="78" max="16384" width="9" style="127"/>
  </cols>
  <sheetData>
    <row r="1" spans="2:73" ht="30" customHeight="1" x14ac:dyDescent="0.2">
      <c r="D1" s="331" t="s">
        <v>323</v>
      </c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2"/>
      <c r="BC1" s="332"/>
      <c r="BD1" s="332"/>
      <c r="BE1" s="332"/>
      <c r="BF1" s="332"/>
      <c r="BG1" s="332"/>
      <c r="BH1" s="332"/>
      <c r="BI1" s="332"/>
      <c r="BJ1" s="332"/>
      <c r="BK1" s="332"/>
      <c r="BL1" s="332"/>
      <c r="BM1" s="332"/>
      <c r="BN1" s="332"/>
      <c r="BO1" s="332"/>
      <c r="BP1" s="332"/>
      <c r="BQ1" s="332"/>
      <c r="BR1" s="332"/>
    </row>
    <row r="3" spans="2:73" ht="25.2" customHeight="1" x14ac:dyDescent="0.2">
      <c r="AE3" s="334" t="s">
        <v>173</v>
      </c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BM3" s="333" t="s">
        <v>324</v>
      </c>
      <c r="BN3" s="332"/>
      <c r="BO3" s="332"/>
      <c r="BP3" s="332"/>
      <c r="BQ3" s="332"/>
      <c r="BR3" s="332"/>
      <c r="BS3" s="332"/>
      <c r="BT3" s="332"/>
      <c r="BU3" s="332"/>
    </row>
    <row r="4" spans="2:73" x14ac:dyDescent="0.2">
      <c r="BM4" s="333" t="s">
        <v>325</v>
      </c>
      <c r="BN4" s="332"/>
      <c r="BO4" s="332"/>
      <c r="BP4" s="332"/>
      <c r="BQ4" s="332"/>
      <c r="BR4" s="332"/>
      <c r="BS4" s="332"/>
      <c r="BT4" s="332"/>
      <c r="BU4" s="332"/>
    </row>
    <row r="6" spans="2:73" ht="6.45" customHeight="1" thickBot="1" x14ac:dyDescent="0.25">
      <c r="B6" s="329">
        <v>1</v>
      </c>
      <c r="D6" s="316" t="s">
        <v>147</v>
      </c>
      <c r="E6" s="314" t="s">
        <v>47</v>
      </c>
      <c r="F6" s="318" t="s">
        <v>73</v>
      </c>
      <c r="G6" s="314" t="s">
        <v>48</v>
      </c>
      <c r="H6" s="175"/>
      <c r="I6" s="175"/>
      <c r="J6" s="133"/>
      <c r="K6" s="133"/>
      <c r="L6" s="133"/>
      <c r="M6" s="133"/>
      <c r="O6" s="78"/>
      <c r="P6" s="78"/>
      <c r="Q6" s="106"/>
      <c r="R6" s="394" t="s">
        <v>457</v>
      </c>
      <c r="S6" s="395"/>
      <c r="T6" s="395"/>
      <c r="U6" s="106"/>
      <c r="V6" s="78"/>
      <c r="W6" s="78"/>
      <c r="Y6" s="133"/>
      <c r="Z6" s="133"/>
      <c r="AA6" s="133"/>
      <c r="AB6" s="133"/>
      <c r="AC6" s="133"/>
      <c r="AD6" s="175"/>
      <c r="AF6" s="316" t="s">
        <v>223</v>
      </c>
      <c r="AG6" s="314" t="s">
        <v>47</v>
      </c>
      <c r="AH6" s="318" t="s">
        <v>73</v>
      </c>
      <c r="AI6" s="314" t="s">
        <v>48</v>
      </c>
      <c r="AJ6" s="328">
        <v>64</v>
      </c>
      <c r="AM6" s="328">
        <v>128</v>
      </c>
      <c r="AO6" s="316" t="s">
        <v>149</v>
      </c>
      <c r="AP6" s="314" t="s">
        <v>47</v>
      </c>
      <c r="AQ6" s="318" t="s">
        <v>175</v>
      </c>
      <c r="AR6" s="314" t="s">
        <v>48</v>
      </c>
      <c r="AS6" s="175"/>
      <c r="AT6" s="175"/>
      <c r="AU6" s="133"/>
      <c r="AV6" s="133"/>
      <c r="AW6" s="133"/>
      <c r="AX6" s="133"/>
      <c r="BJ6" s="133"/>
      <c r="BK6" s="133"/>
      <c r="BL6" s="133"/>
      <c r="BM6" s="133"/>
      <c r="BN6" s="133"/>
      <c r="BO6" s="175"/>
      <c r="BQ6" s="316" t="s">
        <v>150</v>
      </c>
      <c r="BR6" s="314" t="s">
        <v>47</v>
      </c>
      <c r="BS6" s="318" t="s">
        <v>247</v>
      </c>
      <c r="BT6" s="314" t="s">
        <v>48</v>
      </c>
      <c r="BU6" s="328">
        <v>191</v>
      </c>
    </row>
    <row r="7" spans="2:73" ht="6.45" customHeight="1" thickTop="1" thickBot="1" x14ac:dyDescent="0.25">
      <c r="B7" s="329"/>
      <c r="D7" s="317"/>
      <c r="E7" s="315"/>
      <c r="F7" s="319"/>
      <c r="G7" s="315"/>
      <c r="H7" s="133"/>
      <c r="I7" s="133"/>
      <c r="J7" s="177"/>
      <c r="K7" s="133"/>
      <c r="L7" s="133"/>
      <c r="M7" s="133"/>
      <c r="O7" s="78"/>
      <c r="P7" s="78"/>
      <c r="Q7" s="106"/>
      <c r="R7" s="395"/>
      <c r="S7" s="395"/>
      <c r="T7" s="395"/>
      <c r="U7" s="106"/>
      <c r="V7" s="78"/>
      <c r="W7" s="78"/>
      <c r="Y7" s="133"/>
      <c r="Z7" s="133"/>
      <c r="AA7" s="133"/>
      <c r="AB7" s="133"/>
      <c r="AC7" s="196"/>
      <c r="AD7" s="133"/>
      <c r="AF7" s="317"/>
      <c r="AG7" s="315"/>
      <c r="AH7" s="319"/>
      <c r="AI7" s="315"/>
      <c r="AJ7" s="329"/>
      <c r="AM7" s="329"/>
      <c r="AO7" s="317"/>
      <c r="AP7" s="315"/>
      <c r="AQ7" s="319"/>
      <c r="AR7" s="315"/>
      <c r="AS7" s="133"/>
      <c r="AT7" s="133"/>
      <c r="AU7" s="177"/>
      <c r="AV7" s="133"/>
      <c r="AW7" s="133"/>
      <c r="AX7" s="133"/>
      <c r="BJ7" s="133"/>
      <c r="BK7" s="133"/>
      <c r="BL7" s="133"/>
      <c r="BM7" s="133"/>
      <c r="BN7" s="196"/>
      <c r="BO7" s="133"/>
      <c r="BQ7" s="317"/>
      <c r="BR7" s="315"/>
      <c r="BS7" s="319"/>
      <c r="BT7" s="315"/>
      <c r="BU7" s="329"/>
    </row>
    <row r="8" spans="2:73" ht="6.45" customHeight="1" thickTop="1" thickBot="1" x14ac:dyDescent="0.25">
      <c r="B8" s="329">
        <v>2</v>
      </c>
      <c r="D8" s="316" t="s">
        <v>181</v>
      </c>
      <c r="E8" s="314" t="s">
        <v>47</v>
      </c>
      <c r="F8" s="318" t="s">
        <v>65</v>
      </c>
      <c r="G8" s="314" t="s">
        <v>48</v>
      </c>
      <c r="H8" s="175"/>
      <c r="I8" s="139"/>
      <c r="J8" s="142"/>
      <c r="K8" s="194"/>
      <c r="L8" s="133"/>
      <c r="M8" s="133"/>
      <c r="O8" s="78"/>
      <c r="P8" s="78"/>
      <c r="Q8" s="106"/>
      <c r="R8" s="395"/>
      <c r="S8" s="395"/>
      <c r="T8" s="395"/>
      <c r="U8" s="106"/>
      <c r="V8" s="78"/>
      <c r="W8" s="78"/>
      <c r="Y8" s="133"/>
      <c r="Z8" s="133"/>
      <c r="AA8" s="133"/>
      <c r="AB8" s="197"/>
      <c r="AC8" s="139"/>
      <c r="AD8" s="140"/>
      <c r="AF8" s="316" t="s">
        <v>224</v>
      </c>
      <c r="AG8" s="314" t="s">
        <v>47</v>
      </c>
      <c r="AH8" s="318" t="s">
        <v>69</v>
      </c>
      <c r="AI8" s="314" t="s">
        <v>48</v>
      </c>
      <c r="AJ8" s="328">
        <v>65</v>
      </c>
      <c r="AM8" s="328">
        <v>129</v>
      </c>
      <c r="AO8" s="316" t="s">
        <v>256</v>
      </c>
      <c r="AP8" s="314" t="s">
        <v>47</v>
      </c>
      <c r="AQ8" s="318" t="s">
        <v>179</v>
      </c>
      <c r="AR8" s="314" t="s">
        <v>48</v>
      </c>
      <c r="AS8" s="175"/>
      <c r="AT8" s="139"/>
      <c r="AU8" s="142"/>
      <c r="AV8" s="194"/>
      <c r="AW8" s="133"/>
      <c r="AX8" s="133"/>
      <c r="BJ8" s="133"/>
      <c r="BK8" s="133"/>
      <c r="BL8" s="133"/>
      <c r="BM8" s="197"/>
      <c r="BN8" s="139"/>
      <c r="BO8" s="140"/>
      <c r="BQ8" s="316" t="s">
        <v>290</v>
      </c>
      <c r="BR8" s="314" t="s">
        <v>47</v>
      </c>
      <c r="BS8" s="318" t="s">
        <v>59</v>
      </c>
      <c r="BT8" s="314" t="s">
        <v>48</v>
      </c>
      <c r="BU8" s="328">
        <v>192</v>
      </c>
    </row>
    <row r="9" spans="2:73" ht="6.45" customHeight="1" thickTop="1" thickBot="1" x14ac:dyDescent="0.25">
      <c r="B9" s="329"/>
      <c r="D9" s="317"/>
      <c r="E9" s="315"/>
      <c r="F9" s="319"/>
      <c r="G9" s="315"/>
      <c r="H9" s="133"/>
      <c r="I9" s="204"/>
      <c r="J9" s="142"/>
      <c r="K9" s="194"/>
      <c r="L9" s="133"/>
      <c r="M9" s="133"/>
      <c r="O9" s="78"/>
      <c r="P9" s="78"/>
      <c r="Q9" s="106"/>
      <c r="R9" s="395"/>
      <c r="S9" s="395"/>
      <c r="T9" s="395"/>
      <c r="U9" s="106"/>
      <c r="V9" s="78"/>
      <c r="W9" s="78"/>
      <c r="Y9" s="133"/>
      <c r="Z9" s="133"/>
      <c r="AA9" s="133"/>
      <c r="AB9" s="196"/>
      <c r="AC9" s="133"/>
      <c r="AD9" s="135"/>
      <c r="AF9" s="317"/>
      <c r="AG9" s="315"/>
      <c r="AH9" s="319"/>
      <c r="AI9" s="315"/>
      <c r="AJ9" s="329"/>
      <c r="AM9" s="329"/>
      <c r="AO9" s="317"/>
      <c r="AP9" s="315"/>
      <c r="AQ9" s="319"/>
      <c r="AR9" s="315"/>
      <c r="AS9" s="133"/>
      <c r="AT9" s="204"/>
      <c r="AU9" s="142"/>
      <c r="AV9" s="194"/>
      <c r="AW9" s="133"/>
      <c r="AX9" s="133"/>
      <c r="BJ9" s="133"/>
      <c r="BK9" s="133"/>
      <c r="BL9" s="133"/>
      <c r="BM9" s="196"/>
      <c r="BN9" s="133"/>
      <c r="BO9" s="135"/>
      <c r="BQ9" s="317"/>
      <c r="BR9" s="315"/>
      <c r="BS9" s="319"/>
      <c r="BT9" s="315"/>
      <c r="BU9" s="329"/>
    </row>
    <row r="10" spans="2:73" ht="6.45" customHeight="1" thickTop="1" x14ac:dyDescent="0.2">
      <c r="B10" s="329">
        <v>3</v>
      </c>
      <c r="D10" s="316" t="s">
        <v>147</v>
      </c>
      <c r="E10" s="314" t="s">
        <v>47</v>
      </c>
      <c r="F10" s="318" t="s">
        <v>55</v>
      </c>
      <c r="G10" s="314" t="s">
        <v>48</v>
      </c>
      <c r="H10" s="137"/>
      <c r="I10" s="133"/>
      <c r="J10" s="133"/>
      <c r="K10" s="194"/>
      <c r="L10" s="133"/>
      <c r="M10" s="133"/>
      <c r="O10" s="78"/>
      <c r="P10" s="78"/>
      <c r="Q10" s="106"/>
      <c r="R10" s="395"/>
      <c r="S10" s="395"/>
      <c r="T10" s="395"/>
      <c r="U10" s="106"/>
      <c r="V10" s="78"/>
      <c r="W10" s="78"/>
      <c r="Y10" s="133"/>
      <c r="Z10" s="133"/>
      <c r="AA10" s="197"/>
      <c r="AB10" s="139"/>
      <c r="AC10" s="142"/>
      <c r="AD10" s="134"/>
      <c r="AF10" s="316" t="s">
        <v>225</v>
      </c>
      <c r="AG10" s="314" t="s">
        <v>47</v>
      </c>
      <c r="AH10" s="318" t="s">
        <v>176</v>
      </c>
      <c r="AI10" s="314" t="s">
        <v>48</v>
      </c>
      <c r="AJ10" s="328">
        <v>66</v>
      </c>
      <c r="AM10" s="328">
        <v>130</v>
      </c>
      <c r="AO10" s="316" t="s">
        <v>151</v>
      </c>
      <c r="AP10" s="314" t="s">
        <v>47</v>
      </c>
      <c r="AQ10" s="318" t="s">
        <v>70</v>
      </c>
      <c r="AR10" s="314" t="s">
        <v>48</v>
      </c>
      <c r="AS10" s="137"/>
      <c r="AT10" s="133"/>
      <c r="AU10" s="133"/>
      <c r="AV10" s="194"/>
      <c r="AW10" s="133"/>
      <c r="AX10" s="133"/>
      <c r="BJ10" s="133"/>
      <c r="BK10" s="133"/>
      <c r="BL10" s="197"/>
      <c r="BM10" s="139"/>
      <c r="BN10" s="142"/>
      <c r="BO10" s="134"/>
      <c r="BQ10" s="316" t="s">
        <v>291</v>
      </c>
      <c r="BR10" s="314" t="s">
        <v>47</v>
      </c>
      <c r="BS10" s="318" t="s">
        <v>69</v>
      </c>
      <c r="BT10" s="314" t="s">
        <v>48</v>
      </c>
      <c r="BU10" s="328">
        <v>193</v>
      </c>
    </row>
    <row r="11" spans="2:73" ht="6.45" customHeight="1" thickBot="1" x14ac:dyDescent="0.25">
      <c r="B11" s="329"/>
      <c r="D11" s="317"/>
      <c r="E11" s="315"/>
      <c r="F11" s="319"/>
      <c r="G11" s="315"/>
      <c r="H11" s="133"/>
      <c r="I11" s="133"/>
      <c r="J11" s="133"/>
      <c r="K11" s="177"/>
      <c r="L11" s="133"/>
      <c r="M11" s="133"/>
      <c r="O11" s="78"/>
      <c r="P11" s="78"/>
      <c r="Q11" s="106"/>
      <c r="R11" s="395"/>
      <c r="S11" s="395"/>
      <c r="T11" s="395"/>
      <c r="U11" s="106"/>
      <c r="V11" s="78"/>
      <c r="W11" s="78"/>
      <c r="Y11" s="133"/>
      <c r="Z11" s="133"/>
      <c r="AA11" s="197"/>
      <c r="AB11" s="139"/>
      <c r="AC11" s="203"/>
      <c r="AD11" s="138"/>
      <c r="AF11" s="317"/>
      <c r="AG11" s="315"/>
      <c r="AH11" s="319"/>
      <c r="AI11" s="315"/>
      <c r="AJ11" s="329"/>
      <c r="AM11" s="329"/>
      <c r="AO11" s="317"/>
      <c r="AP11" s="315"/>
      <c r="AQ11" s="319"/>
      <c r="AR11" s="315"/>
      <c r="AS11" s="133"/>
      <c r="AT11" s="133"/>
      <c r="AU11" s="133"/>
      <c r="AV11" s="177"/>
      <c r="AW11" s="133"/>
      <c r="AX11" s="133"/>
      <c r="BJ11" s="133"/>
      <c r="BK11" s="133"/>
      <c r="BL11" s="197"/>
      <c r="BM11" s="139"/>
      <c r="BN11" s="203"/>
      <c r="BO11" s="138"/>
      <c r="BQ11" s="317"/>
      <c r="BR11" s="315"/>
      <c r="BS11" s="319"/>
      <c r="BT11" s="315"/>
      <c r="BU11" s="329"/>
    </row>
    <row r="12" spans="2:73" ht="6.45" customHeight="1" thickTop="1" thickBot="1" x14ac:dyDescent="0.25">
      <c r="B12" s="329">
        <v>4</v>
      </c>
      <c r="D12" s="316" t="s">
        <v>124</v>
      </c>
      <c r="E12" s="314" t="s">
        <v>47</v>
      </c>
      <c r="F12" s="318" t="s">
        <v>66</v>
      </c>
      <c r="G12" s="314" t="s">
        <v>48</v>
      </c>
      <c r="H12" s="175"/>
      <c r="I12" s="133"/>
      <c r="J12" s="139"/>
      <c r="K12" s="142"/>
      <c r="L12" s="194"/>
      <c r="M12" s="133"/>
      <c r="O12" s="78"/>
      <c r="P12" s="78"/>
      <c r="Q12" s="106"/>
      <c r="R12" s="395"/>
      <c r="S12" s="395"/>
      <c r="T12" s="395"/>
      <c r="U12" s="106"/>
      <c r="V12" s="78"/>
      <c r="W12" s="78"/>
      <c r="Y12" s="133"/>
      <c r="Z12" s="133"/>
      <c r="AA12" s="197"/>
      <c r="AB12" s="133"/>
      <c r="AC12" s="208"/>
      <c r="AD12" s="175"/>
      <c r="AF12" s="316" t="s">
        <v>226</v>
      </c>
      <c r="AG12" s="314" t="s">
        <v>47</v>
      </c>
      <c r="AH12" s="318" t="s">
        <v>59</v>
      </c>
      <c r="AI12" s="314" t="s">
        <v>48</v>
      </c>
      <c r="AJ12" s="328">
        <v>67</v>
      </c>
      <c r="AM12" s="328">
        <v>131</v>
      </c>
      <c r="AO12" s="316" t="s">
        <v>207</v>
      </c>
      <c r="AP12" s="314" t="s">
        <v>47</v>
      </c>
      <c r="AQ12" s="318" t="s">
        <v>55</v>
      </c>
      <c r="AR12" s="314" t="s">
        <v>48</v>
      </c>
      <c r="AS12" s="175"/>
      <c r="AT12" s="133"/>
      <c r="AU12" s="139"/>
      <c r="AV12" s="142"/>
      <c r="AW12" s="194"/>
      <c r="AX12" s="133"/>
      <c r="BJ12" s="133"/>
      <c r="BK12" s="133"/>
      <c r="BL12" s="197"/>
      <c r="BM12" s="133"/>
      <c r="BN12" s="208"/>
      <c r="BO12" s="175"/>
      <c r="BQ12" s="316" t="s">
        <v>147</v>
      </c>
      <c r="BR12" s="314" t="s">
        <v>47</v>
      </c>
      <c r="BS12" s="318" t="s">
        <v>62</v>
      </c>
      <c r="BT12" s="314" t="s">
        <v>48</v>
      </c>
      <c r="BU12" s="328">
        <v>194</v>
      </c>
    </row>
    <row r="13" spans="2:73" ht="6.45" customHeight="1" thickTop="1" thickBot="1" x14ac:dyDescent="0.25">
      <c r="B13" s="329"/>
      <c r="D13" s="317"/>
      <c r="E13" s="315"/>
      <c r="F13" s="319"/>
      <c r="G13" s="315"/>
      <c r="H13" s="133"/>
      <c r="I13" s="177"/>
      <c r="J13" s="139"/>
      <c r="K13" s="142"/>
      <c r="L13" s="194"/>
      <c r="M13" s="133"/>
      <c r="O13" s="78"/>
      <c r="P13" s="78"/>
      <c r="Q13" s="106"/>
      <c r="R13" s="395"/>
      <c r="S13" s="395"/>
      <c r="T13" s="395"/>
      <c r="U13" s="106"/>
      <c r="V13" s="78"/>
      <c r="W13" s="78"/>
      <c r="Y13" s="133"/>
      <c r="Z13" s="133"/>
      <c r="AA13" s="196"/>
      <c r="AB13" s="133"/>
      <c r="AC13" s="133"/>
      <c r="AD13" s="133"/>
      <c r="AF13" s="317"/>
      <c r="AG13" s="315"/>
      <c r="AH13" s="319"/>
      <c r="AI13" s="315"/>
      <c r="AJ13" s="329"/>
      <c r="AM13" s="329"/>
      <c r="AO13" s="317"/>
      <c r="AP13" s="315"/>
      <c r="AQ13" s="319"/>
      <c r="AR13" s="315"/>
      <c r="AS13" s="133"/>
      <c r="AT13" s="177"/>
      <c r="AU13" s="139"/>
      <c r="AV13" s="142"/>
      <c r="AW13" s="194"/>
      <c r="AX13" s="133"/>
      <c r="BJ13" s="133"/>
      <c r="BK13" s="133"/>
      <c r="BL13" s="196"/>
      <c r="BM13" s="133"/>
      <c r="BN13" s="133"/>
      <c r="BO13" s="133"/>
      <c r="BQ13" s="317"/>
      <c r="BR13" s="315"/>
      <c r="BS13" s="319"/>
      <c r="BT13" s="315"/>
      <c r="BU13" s="329"/>
    </row>
    <row r="14" spans="2:73" ht="6.45" customHeight="1" thickTop="1" x14ac:dyDescent="0.2">
      <c r="B14" s="329">
        <v>5</v>
      </c>
      <c r="D14" s="316" t="s">
        <v>158</v>
      </c>
      <c r="E14" s="314" t="s">
        <v>47</v>
      </c>
      <c r="F14" s="318" t="s">
        <v>60</v>
      </c>
      <c r="G14" s="314" t="s">
        <v>48</v>
      </c>
      <c r="H14" s="137"/>
      <c r="I14" s="141"/>
      <c r="J14" s="141"/>
      <c r="K14" s="142"/>
      <c r="L14" s="194"/>
      <c r="M14" s="133"/>
      <c r="O14" s="78"/>
      <c r="P14" s="78"/>
      <c r="Q14" s="106"/>
      <c r="R14" s="395"/>
      <c r="S14" s="395"/>
      <c r="T14" s="395"/>
      <c r="U14" s="106"/>
      <c r="V14" s="78"/>
      <c r="W14" s="78"/>
      <c r="Y14" s="133"/>
      <c r="Z14" s="197"/>
      <c r="AA14" s="139"/>
      <c r="AB14" s="142"/>
      <c r="AC14" s="133"/>
      <c r="AD14" s="134"/>
      <c r="AF14" s="316" t="s">
        <v>122</v>
      </c>
      <c r="AG14" s="314" t="s">
        <v>47</v>
      </c>
      <c r="AH14" s="318" t="s">
        <v>64</v>
      </c>
      <c r="AI14" s="314" t="s">
        <v>48</v>
      </c>
      <c r="AJ14" s="328">
        <v>68</v>
      </c>
      <c r="AM14" s="328">
        <v>132</v>
      </c>
      <c r="AO14" s="316" t="s">
        <v>128</v>
      </c>
      <c r="AP14" s="314" t="s">
        <v>47</v>
      </c>
      <c r="AQ14" s="318" t="s">
        <v>61</v>
      </c>
      <c r="AR14" s="314" t="s">
        <v>48</v>
      </c>
      <c r="AS14" s="137"/>
      <c r="AT14" s="142"/>
      <c r="AU14" s="221"/>
      <c r="AV14" s="142"/>
      <c r="AW14" s="194"/>
      <c r="AX14" s="133"/>
      <c r="BJ14" s="133"/>
      <c r="BK14" s="197"/>
      <c r="BL14" s="139"/>
      <c r="BM14" s="142"/>
      <c r="BN14" s="133"/>
      <c r="BO14" s="134"/>
      <c r="BQ14" s="316" t="s">
        <v>292</v>
      </c>
      <c r="BR14" s="314" t="s">
        <v>47</v>
      </c>
      <c r="BS14" s="318" t="s">
        <v>60</v>
      </c>
      <c r="BT14" s="314" t="s">
        <v>48</v>
      </c>
      <c r="BU14" s="328">
        <v>195</v>
      </c>
    </row>
    <row r="15" spans="2:73" ht="6.45" customHeight="1" thickBot="1" x14ac:dyDescent="0.25">
      <c r="B15" s="329"/>
      <c r="D15" s="317"/>
      <c r="E15" s="315"/>
      <c r="F15" s="319"/>
      <c r="G15" s="315"/>
      <c r="H15" s="133"/>
      <c r="I15" s="139"/>
      <c r="J15" s="203"/>
      <c r="K15" s="142"/>
      <c r="L15" s="194"/>
      <c r="M15" s="133"/>
      <c r="O15" s="78"/>
      <c r="P15" s="78"/>
      <c r="Q15" s="124"/>
      <c r="R15" s="396" t="s">
        <v>502</v>
      </c>
      <c r="S15" s="396"/>
      <c r="T15" s="396"/>
      <c r="U15" s="124"/>
      <c r="V15" s="78"/>
      <c r="W15" s="78"/>
      <c r="Y15" s="133"/>
      <c r="Z15" s="197"/>
      <c r="AA15" s="139"/>
      <c r="AB15" s="142"/>
      <c r="AC15" s="195"/>
      <c r="AD15" s="138"/>
      <c r="AF15" s="317"/>
      <c r="AG15" s="315"/>
      <c r="AH15" s="319"/>
      <c r="AI15" s="315"/>
      <c r="AJ15" s="329"/>
      <c r="AM15" s="329"/>
      <c r="AO15" s="317"/>
      <c r="AP15" s="315"/>
      <c r="AQ15" s="319"/>
      <c r="AR15" s="315"/>
      <c r="AS15" s="133"/>
      <c r="AT15" s="133"/>
      <c r="AU15" s="204"/>
      <c r="AV15" s="142"/>
      <c r="AW15" s="194"/>
      <c r="AX15" s="133"/>
      <c r="BJ15" s="133"/>
      <c r="BK15" s="197"/>
      <c r="BL15" s="139"/>
      <c r="BM15" s="142"/>
      <c r="BN15" s="195"/>
      <c r="BO15" s="138"/>
      <c r="BQ15" s="317"/>
      <c r="BR15" s="315"/>
      <c r="BS15" s="319"/>
      <c r="BT15" s="315"/>
      <c r="BU15" s="329"/>
    </row>
    <row r="16" spans="2:73" ht="6.45" customHeight="1" thickTop="1" thickBot="1" x14ac:dyDescent="0.25">
      <c r="B16" s="329">
        <v>6</v>
      </c>
      <c r="D16" s="316" t="s">
        <v>182</v>
      </c>
      <c r="E16" s="314" t="s">
        <v>47</v>
      </c>
      <c r="F16" s="318" t="s">
        <v>62</v>
      </c>
      <c r="G16" s="314" t="s">
        <v>48</v>
      </c>
      <c r="H16" s="133"/>
      <c r="I16" s="133"/>
      <c r="J16" s="205"/>
      <c r="K16" s="133"/>
      <c r="L16" s="194"/>
      <c r="M16" s="133"/>
      <c r="O16" s="78"/>
      <c r="P16" s="78"/>
      <c r="Q16" s="124"/>
      <c r="R16" s="396"/>
      <c r="S16" s="396"/>
      <c r="T16" s="396"/>
      <c r="U16" s="124"/>
      <c r="V16" s="78"/>
      <c r="W16" s="78"/>
      <c r="Y16" s="133"/>
      <c r="Z16" s="197"/>
      <c r="AA16" s="139"/>
      <c r="AB16" s="141"/>
      <c r="AC16" s="209"/>
      <c r="AD16" s="175"/>
      <c r="AF16" s="316" t="s">
        <v>227</v>
      </c>
      <c r="AG16" s="314" t="s">
        <v>47</v>
      </c>
      <c r="AH16" s="318" t="s">
        <v>49</v>
      </c>
      <c r="AI16" s="314" t="s">
        <v>48</v>
      </c>
      <c r="AJ16" s="328">
        <v>69</v>
      </c>
      <c r="AM16" s="328">
        <v>133</v>
      </c>
      <c r="AO16" s="316" t="s">
        <v>139</v>
      </c>
      <c r="AP16" s="314" t="s">
        <v>47</v>
      </c>
      <c r="AQ16" s="318" t="s">
        <v>64</v>
      </c>
      <c r="AR16" s="314" t="s">
        <v>48</v>
      </c>
      <c r="AS16" s="133"/>
      <c r="AT16" s="139"/>
      <c r="AU16" s="133"/>
      <c r="AV16" s="133"/>
      <c r="AW16" s="194"/>
      <c r="AX16" s="133"/>
      <c r="BJ16" s="133"/>
      <c r="BK16" s="197"/>
      <c r="BL16" s="139"/>
      <c r="BM16" s="141"/>
      <c r="BN16" s="209"/>
      <c r="BO16" s="175"/>
      <c r="BQ16" s="316" t="s">
        <v>159</v>
      </c>
      <c r="BR16" s="314" t="s">
        <v>47</v>
      </c>
      <c r="BS16" s="318" t="s">
        <v>64</v>
      </c>
      <c r="BT16" s="314" t="s">
        <v>48</v>
      </c>
      <c r="BU16" s="328">
        <v>196</v>
      </c>
    </row>
    <row r="17" spans="2:73" ht="6.45" customHeight="1" thickTop="1" thickBot="1" x14ac:dyDescent="0.25">
      <c r="B17" s="329"/>
      <c r="D17" s="317"/>
      <c r="E17" s="315"/>
      <c r="F17" s="319"/>
      <c r="G17" s="315"/>
      <c r="H17" s="136"/>
      <c r="I17" s="176"/>
      <c r="J17" s="194"/>
      <c r="K17" s="133"/>
      <c r="L17" s="194"/>
      <c r="M17" s="133"/>
      <c r="O17" s="78"/>
      <c r="P17" s="78"/>
      <c r="Q17" s="124"/>
      <c r="R17" s="396"/>
      <c r="S17" s="396"/>
      <c r="T17" s="396"/>
      <c r="U17" s="124"/>
      <c r="V17" s="78"/>
      <c r="W17" s="78"/>
      <c r="Y17" s="133"/>
      <c r="Z17" s="197"/>
      <c r="AA17" s="139"/>
      <c r="AB17" s="203"/>
      <c r="AC17" s="142"/>
      <c r="AD17" s="133"/>
      <c r="AF17" s="317"/>
      <c r="AG17" s="315"/>
      <c r="AH17" s="319"/>
      <c r="AI17" s="315"/>
      <c r="AJ17" s="329"/>
      <c r="AM17" s="329"/>
      <c r="AO17" s="317"/>
      <c r="AP17" s="315"/>
      <c r="AQ17" s="319"/>
      <c r="AR17" s="315"/>
      <c r="AS17" s="136"/>
      <c r="AT17" s="203"/>
      <c r="AU17" s="133"/>
      <c r="AV17" s="133"/>
      <c r="AW17" s="194"/>
      <c r="AX17" s="133"/>
      <c r="BJ17" s="133"/>
      <c r="BK17" s="197"/>
      <c r="BL17" s="139"/>
      <c r="BM17" s="203"/>
      <c r="BN17" s="142"/>
      <c r="BO17" s="133"/>
      <c r="BQ17" s="317"/>
      <c r="BR17" s="315"/>
      <c r="BS17" s="319"/>
      <c r="BT17" s="315"/>
      <c r="BU17" s="329"/>
    </row>
    <row r="18" spans="2:73" ht="6.45" customHeight="1" thickTop="1" thickBot="1" x14ac:dyDescent="0.25">
      <c r="B18" s="329">
        <v>7</v>
      </c>
      <c r="D18" s="316" t="s">
        <v>167</v>
      </c>
      <c r="E18" s="314" t="s">
        <v>47</v>
      </c>
      <c r="F18" s="318" t="s">
        <v>58</v>
      </c>
      <c r="G18" s="314" t="s">
        <v>48</v>
      </c>
      <c r="H18" s="175"/>
      <c r="I18" s="205"/>
      <c r="J18" s="133"/>
      <c r="K18" s="133"/>
      <c r="L18" s="194"/>
      <c r="M18" s="133"/>
      <c r="O18" s="78"/>
      <c r="P18" s="78"/>
      <c r="Q18" s="124"/>
      <c r="R18" s="396"/>
      <c r="S18" s="396"/>
      <c r="T18" s="396"/>
      <c r="U18" s="124"/>
      <c r="V18" s="78"/>
      <c r="W18" s="78"/>
      <c r="Y18" s="133"/>
      <c r="Z18" s="197"/>
      <c r="AA18" s="133"/>
      <c r="AB18" s="208"/>
      <c r="AC18" s="133"/>
      <c r="AD18" s="175"/>
      <c r="AF18" s="316" t="s">
        <v>121</v>
      </c>
      <c r="AG18" s="314" t="s">
        <v>47</v>
      </c>
      <c r="AH18" s="318" t="s">
        <v>179</v>
      </c>
      <c r="AI18" s="314" t="s">
        <v>48</v>
      </c>
      <c r="AJ18" s="328">
        <v>70</v>
      </c>
      <c r="AM18" s="328">
        <v>134</v>
      </c>
      <c r="AO18" s="316" t="s">
        <v>136</v>
      </c>
      <c r="AP18" s="314" t="s">
        <v>47</v>
      </c>
      <c r="AQ18" s="318" t="s">
        <v>180</v>
      </c>
      <c r="AR18" s="314" t="s">
        <v>48</v>
      </c>
      <c r="AS18" s="175"/>
      <c r="AT18" s="205"/>
      <c r="AU18" s="133"/>
      <c r="AV18" s="133"/>
      <c r="AW18" s="194"/>
      <c r="AX18" s="133"/>
      <c r="BJ18" s="133"/>
      <c r="BK18" s="197"/>
      <c r="BL18" s="133"/>
      <c r="BM18" s="208"/>
      <c r="BN18" s="133"/>
      <c r="BO18" s="134"/>
      <c r="BQ18" s="316" t="s">
        <v>293</v>
      </c>
      <c r="BR18" s="314" t="s">
        <v>47</v>
      </c>
      <c r="BS18" s="318" t="s">
        <v>66</v>
      </c>
      <c r="BT18" s="314" t="s">
        <v>48</v>
      </c>
      <c r="BU18" s="328">
        <v>197</v>
      </c>
    </row>
    <row r="19" spans="2:73" ht="6.45" customHeight="1" thickTop="1" thickBot="1" x14ac:dyDescent="0.25">
      <c r="B19" s="329"/>
      <c r="D19" s="317"/>
      <c r="E19" s="315"/>
      <c r="F19" s="319"/>
      <c r="G19" s="315"/>
      <c r="H19" s="133"/>
      <c r="I19" s="133"/>
      <c r="J19" s="133"/>
      <c r="K19" s="133"/>
      <c r="L19" s="177"/>
      <c r="M19" s="133"/>
      <c r="O19" s="78"/>
      <c r="P19" s="78"/>
      <c r="Q19" s="124"/>
      <c r="R19" s="396"/>
      <c r="S19" s="396"/>
      <c r="T19" s="396"/>
      <c r="U19" s="124"/>
      <c r="V19" s="78"/>
      <c r="W19" s="78"/>
      <c r="Y19" s="133"/>
      <c r="Z19" s="197"/>
      <c r="AA19" s="133"/>
      <c r="AB19" s="197"/>
      <c r="AC19" s="196"/>
      <c r="AD19" s="133"/>
      <c r="AF19" s="317"/>
      <c r="AG19" s="315"/>
      <c r="AH19" s="319"/>
      <c r="AI19" s="315"/>
      <c r="AJ19" s="329"/>
      <c r="AM19" s="329"/>
      <c r="AO19" s="317"/>
      <c r="AP19" s="315"/>
      <c r="AQ19" s="319"/>
      <c r="AR19" s="315"/>
      <c r="AS19" s="133"/>
      <c r="AT19" s="133"/>
      <c r="AU19" s="133"/>
      <c r="AV19" s="133"/>
      <c r="AW19" s="177"/>
      <c r="AX19" s="133"/>
      <c r="BJ19" s="133"/>
      <c r="BK19" s="197"/>
      <c r="BL19" s="133"/>
      <c r="BM19" s="197"/>
      <c r="BN19" s="195"/>
      <c r="BO19" s="138"/>
      <c r="BQ19" s="317"/>
      <c r="BR19" s="315"/>
      <c r="BS19" s="319"/>
      <c r="BT19" s="315"/>
      <c r="BU19" s="329"/>
    </row>
    <row r="20" spans="2:73" ht="6.45" customHeight="1" thickTop="1" thickBot="1" x14ac:dyDescent="0.25">
      <c r="B20" s="329">
        <v>8</v>
      </c>
      <c r="D20" s="316" t="s">
        <v>183</v>
      </c>
      <c r="E20" s="314" t="s">
        <v>47</v>
      </c>
      <c r="F20" s="318" t="s">
        <v>71</v>
      </c>
      <c r="G20" s="314" t="s">
        <v>48</v>
      </c>
      <c r="H20" s="175"/>
      <c r="I20" s="133"/>
      <c r="J20" s="133"/>
      <c r="K20" s="139"/>
      <c r="L20" s="142"/>
      <c r="M20" s="194"/>
      <c r="O20" s="78"/>
      <c r="P20" s="78"/>
      <c r="Q20" s="124"/>
      <c r="R20" s="396"/>
      <c r="S20" s="396"/>
      <c r="T20" s="396"/>
      <c r="U20" s="124"/>
      <c r="V20" s="78"/>
      <c r="W20" s="78"/>
      <c r="Y20" s="133"/>
      <c r="Z20" s="197"/>
      <c r="AA20" s="133"/>
      <c r="AB20" s="133"/>
      <c r="AC20" s="139"/>
      <c r="AD20" s="140"/>
      <c r="AF20" s="316" t="s">
        <v>151</v>
      </c>
      <c r="AG20" s="314" t="s">
        <v>47</v>
      </c>
      <c r="AH20" s="318" t="s">
        <v>66</v>
      </c>
      <c r="AI20" s="314" t="s">
        <v>48</v>
      </c>
      <c r="AJ20" s="328">
        <v>71</v>
      </c>
      <c r="AM20" s="328">
        <v>135</v>
      </c>
      <c r="AO20" s="316" t="s">
        <v>257</v>
      </c>
      <c r="AP20" s="314" t="s">
        <v>47</v>
      </c>
      <c r="AQ20" s="318" t="s">
        <v>65</v>
      </c>
      <c r="AR20" s="314" t="s">
        <v>48</v>
      </c>
      <c r="AS20" s="175"/>
      <c r="AT20" s="133"/>
      <c r="AU20" s="133"/>
      <c r="AV20" s="139"/>
      <c r="AW20" s="142"/>
      <c r="AX20" s="194"/>
      <c r="BJ20" s="133"/>
      <c r="BK20" s="197"/>
      <c r="BL20" s="133"/>
      <c r="BM20" s="133"/>
      <c r="BN20" s="208"/>
      <c r="BO20" s="175"/>
      <c r="BQ20" s="316" t="s">
        <v>156</v>
      </c>
      <c r="BR20" s="314" t="s">
        <v>47</v>
      </c>
      <c r="BS20" s="318" t="s">
        <v>119</v>
      </c>
      <c r="BT20" s="314" t="s">
        <v>48</v>
      </c>
      <c r="BU20" s="328">
        <v>198</v>
      </c>
    </row>
    <row r="21" spans="2:73" ht="6.45" customHeight="1" thickTop="1" thickBot="1" x14ac:dyDescent="0.25">
      <c r="B21" s="329"/>
      <c r="D21" s="317"/>
      <c r="E21" s="315"/>
      <c r="F21" s="319"/>
      <c r="G21" s="315"/>
      <c r="H21" s="133"/>
      <c r="I21" s="177"/>
      <c r="J21" s="133"/>
      <c r="K21" s="139"/>
      <c r="L21" s="142"/>
      <c r="M21" s="194"/>
      <c r="O21" s="78"/>
      <c r="P21" s="78"/>
      <c r="Q21" s="124"/>
      <c r="R21" s="396"/>
      <c r="S21" s="396"/>
      <c r="T21" s="396"/>
      <c r="U21" s="124"/>
      <c r="V21" s="78"/>
      <c r="W21" s="78"/>
      <c r="Y21" s="133"/>
      <c r="Z21" s="196"/>
      <c r="AA21" s="133"/>
      <c r="AB21" s="133"/>
      <c r="AC21" s="133"/>
      <c r="AD21" s="135"/>
      <c r="AF21" s="317"/>
      <c r="AG21" s="315"/>
      <c r="AH21" s="319"/>
      <c r="AI21" s="315"/>
      <c r="AJ21" s="329"/>
      <c r="AM21" s="329"/>
      <c r="AO21" s="317"/>
      <c r="AP21" s="315"/>
      <c r="AQ21" s="319"/>
      <c r="AR21" s="315"/>
      <c r="AS21" s="133"/>
      <c r="AT21" s="177"/>
      <c r="AU21" s="133"/>
      <c r="AV21" s="139"/>
      <c r="AW21" s="142"/>
      <c r="AX21" s="194"/>
      <c r="BJ21" s="133"/>
      <c r="BK21" s="196"/>
      <c r="BL21" s="133"/>
      <c r="BM21" s="133"/>
      <c r="BN21" s="133"/>
      <c r="BO21" s="133"/>
      <c r="BQ21" s="317"/>
      <c r="BR21" s="315"/>
      <c r="BS21" s="319"/>
      <c r="BT21" s="315"/>
      <c r="BU21" s="329"/>
    </row>
    <row r="22" spans="2:73" ht="6.45" customHeight="1" thickTop="1" thickBot="1" x14ac:dyDescent="0.25">
      <c r="B22" s="329">
        <v>9</v>
      </c>
      <c r="D22" s="316" t="s">
        <v>184</v>
      </c>
      <c r="E22" s="314" t="s">
        <v>47</v>
      </c>
      <c r="F22" s="330" t="s">
        <v>504</v>
      </c>
      <c r="G22" s="314" t="s">
        <v>48</v>
      </c>
      <c r="H22" s="137"/>
      <c r="I22" s="142"/>
      <c r="J22" s="194"/>
      <c r="K22" s="139"/>
      <c r="L22" s="142"/>
      <c r="M22" s="194"/>
      <c r="O22" s="78"/>
      <c r="P22" s="78"/>
      <c r="Q22" s="124"/>
      <c r="R22" s="396"/>
      <c r="S22" s="396"/>
      <c r="T22" s="396"/>
      <c r="U22" s="124"/>
      <c r="V22" s="78"/>
      <c r="W22" s="78"/>
      <c r="Y22" s="197"/>
      <c r="Z22" s="139"/>
      <c r="AA22" s="142"/>
      <c r="AB22" s="133"/>
      <c r="AC22" s="133"/>
      <c r="AD22" s="175"/>
      <c r="AF22" s="316" t="s">
        <v>485</v>
      </c>
      <c r="AG22" s="314" t="s">
        <v>47</v>
      </c>
      <c r="AH22" s="318" t="s">
        <v>56</v>
      </c>
      <c r="AI22" s="314" t="s">
        <v>48</v>
      </c>
      <c r="AJ22" s="328">
        <v>72</v>
      </c>
      <c r="AM22" s="328">
        <v>136</v>
      </c>
      <c r="AO22" s="316" t="s">
        <v>258</v>
      </c>
      <c r="AP22" s="314" t="s">
        <v>47</v>
      </c>
      <c r="AQ22" s="318" t="s">
        <v>59</v>
      </c>
      <c r="AR22" s="314" t="s">
        <v>48</v>
      </c>
      <c r="AS22" s="137"/>
      <c r="AT22" s="142"/>
      <c r="AU22" s="194"/>
      <c r="AV22" s="139"/>
      <c r="AW22" s="142"/>
      <c r="AX22" s="194"/>
      <c r="BJ22" s="197"/>
      <c r="BK22" s="139"/>
      <c r="BL22" s="142"/>
      <c r="BM22" s="133"/>
      <c r="BN22" s="133"/>
      <c r="BO22" s="175"/>
      <c r="BQ22" s="316" t="s">
        <v>326</v>
      </c>
      <c r="BR22" s="314" t="s">
        <v>47</v>
      </c>
      <c r="BS22" s="318" t="s">
        <v>57</v>
      </c>
      <c r="BT22" s="314" t="s">
        <v>48</v>
      </c>
      <c r="BU22" s="328">
        <v>199</v>
      </c>
    </row>
    <row r="23" spans="2:73" ht="6.45" customHeight="1" thickTop="1" thickBot="1" x14ac:dyDescent="0.25">
      <c r="B23" s="329"/>
      <c r="D23" s="317"/>
      <c r="E23" s="315"/>
      <c r="F23" s="319"/>
      <c r="G23" s="315"/>
      <c r="H23" s="133"/>
      <c r="I23" s="133"/>
      <c r="J23" s="177"/>
      <c r="K23" s="139"/>
      <c r="L23" s="142"/>
      <c r="M23" s="194"/>
      <c r="O23" s="78"/>
      <c r="P23" s="78"/>
      <c r="Q23" s="124"/>
      <c r="R23" s="396"/>
      <c r="S23" s="396"/>
      <c r="T23" s="396"/>
      <c r="U23" s="124"/>
      <c r="V23" s="78"/>
      <c r="W23" s="78"/>
      <c r="Y23" s="197"/>
      <c r="Z23" s="139"/>
      <c r="AA23" s="142"/>
      <c r="AB23" s="133"/>
      <c r="AC23" s="196"/>
      <c r="AD23" s="133"/>
      <c r="AF23" s="317"/>
      <c r="AG23" s="315"/>
      <c r="AH23" s="319"/>
      <c r="AI23" s="315"/>
      <c r="AJ23" s="329"/>
      <c r="AM23" s="329"/>
      <c r="AO23" s="317"/>
      <c r="AP23" s="315"/>
      <c r="AQ23" s="319"/>
      <c r="AR23" s="315"/>
      <c r="AS23" s="133"/>
      <c r="AT23" s="133"/>
      <c r="AU23" s="177"/>
      <c r="AV23" s="139"/>
      <c r="AW23" s="142"/>
      <c r="AX23" s="194"/>
      <c r="BJ23" s="197"/>
      <c r="BK23" s="139"/>
      <c r="BL23" s="142"/>
      <c r="BM23" s="133"/>
      <c r="BN23" s="196"/>
      <c r="BO23" s="133"/>
      <c r="BQ23" s="317"/>
      <c r="BR23" s="315"/>
      <c r="BS23" s="319"/>
      <c r="BT23" s="315"/>
      <c r="BU23" s="329"/>
    </row>
    <row r="24" spans="2:73" ht="6.45" customHeight="1" thickTop="1" thickBot="1" x14ac:dyDescent="0.25">
      <c r="B24" s="329">
        <v>10</v>
      </c>
      <c r="D24" s="316" t="s">
        <v>185</v>
      </c>
      <c r="E24" s="314" t="s">
        <v>47</v>
      </c>
      <c r="F24" s="318" t="s">
        <v>57</v>
      </c>
      <c r="G24" s="314" t="s">
        <v>48</v>
      </c>
      <c r="H24" s="133"/>
      <c r="I24" s="139"/>
      <c r="J24" s="141"/>
      <c r="K24" s="141"/>
      <c r="L24" s="142"/>
      <c r="M24" s="194"/>
      <c r="O24" s="78"/>
      <c r="P24" s="78"/>
      <c r="Q24" s="124"/>
      <c r="R24" s="396"/>
      <c r="S24" s="396"/>
      <c r="T24" s="396"/>
      <c r="U24" s="124"/>
      <c r="V24" s="78"/>
      <c r="W24" s="78"/>
      <c r="Y24" s="197"/>
      <c r="Z24" s="139"/>
      <c r="AA24" s="142"/>
      <c r="AB24" s="197"/>
      <c r="AC24" s="139"/>
      <c r="AD24" s="140"/>
      <c r="AF24" s="316" t="s">
        <v>486</v>
      </c>
      <c r="AG24" s="314" t="s">
        <v>47</v>
      </c>
      <c r="AH24" s="318" t="s">
        <v>57</v>
      </c>
      <c r="AI24" s="314" t="s">
        <v>48</v>
      </c>
      <c r="AJ24" s="328">
        <v>73</v>
      </c>
      <c r="AM24" s="328">
        <v>137</v>
      </c>
      <c r="AO24" s="316" t="s">
        <v>137</v>
      </c>
      <c r="AP24" s="314" t="s">
        <v>47</v>
      </c>
      <c r="AQ24" s="318" t="s">
        <v>177</v>
      </c>
      <c r="AR24" s="314" t="s">
        <v>48</v>
      </c>
      <c r="AS24" s="175"/>
      <c r="AT24" s="139"/>
      <c r="AU24" s="142"/>
      <c r="AV24" s="221"/>
      <c r="AW24" s="142"/>
      <c r="AX24" s="194"/>
      <c r="BJ24" s="197"/>
      <c r="BK24" s="139"/>
      <c r="BL24" s="142"/>
      <c r="BM24" s="197"/>
      <c r="BN24" s="139"/>
      <c r="BO24" s="140"/>
      <c r="BQ24" s="316" t="s">
        <v>294</v>
      </c>
      <c r="BR24" s="314" t="s">
        <v>47</v>
      </c>
      <c r="BS24" s="318" t="s">
        <v>179</v>
      </c>
      <c r="BT24" s="314" t="s">
        <v>48</v>
      </c>
      <c r="BU24" s="328">
        <v>200</v>
      </c>
    </row>
    <row r="25" spans="2:73" ht="6.45" customHeight="1" thickTop="1" thickBot="1" x14ac:dyDescent="0.25">
      <c r="B25" s="329"/>
      <c r="D25" s="317"/>
      <c r="E25" s="315"/>
      <c r="F25" s="319"/>
      <c r="G25" s="315"/>
      <c r="H25" s="136"/>
      <c r="I25" s="203"/>
      <c r="J25" s="141"/>
      <c r="K25" s="141"/>
      <c r="L25" s="142"/>
      <c r="M25" s="194"/>
      <c r="O25" s="78"/>
      <c r="P25" s="78"/>
      <c r="Q25" s="124"/>
      <c r="R25" s="396"/>
      <c r="S25" s="396"/>
      <c r="T25" s="396"/>
      <c r="U25" s="124"/>
      <c r="V25" s="78"/>
      <c r="W25" s="78"/>
      <c r="Y25" s="197"/>
      <c r="Z25" s="139"/>
      <c r="AA25" s="142"/>
      <c r="AB25" s="196"/>
      <c r="AC25" s="133"/>
      <c r="AD25" s="135"/>
      <c r="AF25" s="317"/>
      <c r="AG25" s="315"/>
      <c r="AH25" s="319"/>
      <c r="AI25" s="315"/>
      <c r="AJ25" s="329"/>
      <c r="AM25" s="329"/>
      <c r="AO25" s="317"/>
      <c r="AP25" s="315"/>
      <c r="AQ25" s="319"/>
      <c r="AR25" s="315"/>
      <c r="AS25" s="133"/>
      <c r="AT25" s="204"/>
      <c r="AU25" s="142"/>
      <c r="AV25" s="221"/>
      <c r="AW25" s="142"/>
      <c r="AX25" s="194"/>
      <c r="BJ25" s="197"/>
      <c r="BK25" s="139"/>
      <c r="BL25" s="142"/>
      <c r="BM25" s="196"/>
      <c r="BN25" s="133"/>
      <c r="BO25" s="135"/>
      <c r="BQ25" s="317"/>
      <c r="BR25" s="315"/>
      <c r="BS25" s="319"/>
      <c r="BT25" s="315"/>
      <c r="BU25" s="329"/>
    </row>
    <row r="26" spans="2:73" ht="6.45" customHeight="1" thickTop="1" thickBot="1" x14ac:dyDescent="0.25">
      <c r="B26" s="329">
        <v>11</v>
      </c>
      <c r="D26" s="316" t="s">
        <v>186</v>
      </c>
      <c r="E26" s="314" t="s">
        <v>47</v>
      </c>
      <c r="F26" s="318" t="s">
        <v>70</v>
      </c>
      <c r="G26" s="314" t="s">
        <v>48</v>
      </c>
      <c r="H26" s="175"/>
      <c r="I26" s="205"/>
      <c r="J26" s="139"/>
      <c r="K26" s="141"/>
      <c r="L26" s="142"/>
      <c r="M26" s="194"/>
      <c r="O26" s="78"/>
      <c r="P26" s="78"/>
      <c r="Q26" s="124"/>
      <c r="R26" s="396"/>
      <c r="S26" s="396"/>
      <c r="T26" s="396"/>
      <c r="U26" s="124"/>
      <c r="V26" s="78"/>
      <c r="W26" s="78"/>
      <c r="Y26" s="197"/>
      <c r="Z26" s="139"/>
      <c r="AA26" s="141"/>
      <c r="AB26" s="141"/>
      <c r="AC26" s="142"/>
      <c r="AD26" s="134"/>
      <c r="AF26" s="316" t="s">
        <v>228</v>
      </c>
      <c r="AG26" s="314" t="s">
        <v>47</v>
      </c>
      <c r="AH26" s="318" t="s">
        <v>65</v>
      </c>
      <c r="AI26" s="314" t="s">
        <v>48</v>
      </c>
      <c r="AJ26" s="328">
        <v>74</v>
      </c>
      <c r="AM26" s="328">
        <v>138</v>
      </c>
      <c r="AO26" s="316" t="s">
        <v>259</v>
      </c>
      <c r="AP26" s="314" t="s">
        <v>47</v>
      </c>
      <c r="AQ26" s="318" t="s">
        <v>60</v>
      </c>
      <c r="AR26" s="314" t="s">
        <v>48</v>
      </c>
      <c r="AS26" s="137"/>
      <c r="AT26" s="133"/>
      <c r="AU26" s="133"/>
      <c r="AV26" s="221"/>
      <c r="AW26" s="142"/>
      <c r="AX26" s="194"/>
      <c r="BJ26" s="197"/>
      <c r="BK26" s="139"/>
      <c r="BL26" s="141"/>
      <c r="BM26" s="141"/>
      <c r="BN26" s="142"/>
      <c r="BO26" s="134"/>
      <c r="BQ26" s="316" t="s">
        <v>295</v>
      </c>
      <c r="BR26" s="314" t="s">
        <v>47</v>
      </c>
      <c r="BS26" s="318" t="s">
        <v>71</v>
      </c>
      <c r="BT26" s="314" t="s">
        <v>48</v>
      </c>
      <c r="BU26" s="328">
        <v>201</v>
      </c>
    </row>
    <row r="27" spans="2:73" ht="6.45" customHeight="1" thickTop="1" thickBot="1" x14ac:dyDescent="0.25">
      <c r="B27" s="329"/>
      <c r="D27" s="317"/>
      <c r="E27" s="315"/>
      <c r="F27" s="319"/>
      <c r="G27" s="315"/>
      <c r="H27" s="133"/>
      <c r="I27" s="133"/>
      <c r="J27" s="139"/>
      <c r="K27" s="203"/>
      <c r="L27" s="142"/>
      <c r="M27" s="194"/>
      <c r="O27" s="78"/>
      <c r="P27" s="78"/>
      <c r="Q27" s="124"/>
      <c r="R27" s="396"/>
      <c r="S27" s="396"/>
      <c r="T27" s="396"/>
      <c r="U27" s="124"/>
      <c r="V27" s="78"/>
      <c r="W27" s="78"/>
      <c r="Y27" s="197"/>
      <c r="Z27" s="139"/>
      <c r="AA27" s="141"/>
      <c r="AB27" s="141"/>
      <c r="AC27" s="203"/>
      <c r="AD27" s="138"/>
      <c r="AF27" s="317"/>
      <c r="AG27" s="315"/>
      <c r="AH27" s="319"/>
      <c r="AI27" s="315"/>
      <c r="AJ27" s="329"/>
      <c r="AM27" s="329"/>
      <c r="AO27" s="317"/>
      <c r="AP27" s="315"/>
      <c r="AQ27" s="319"/>
      <c r="AR27" s="315"/>
      <c r="AS27" s="133"/>
      <c r="AT27" s="133"/>
      <c r="AU27" s="133"/>
      <c r="AV27" s="204"/>
      <c r="AW27" s="142"/>
      <c r="AX27" s="194"/>
      <c r="BJ27" s="197"/>
      <c r="BK27" s="139"/>
      <c r="BL27" s="141"/>
      <c r="BM27" s="141"/>
      <c r="BN27" s="203"/>
      <c r="BO27" s="138"/>
      <c r="BQ27" s="317"/>
      <c r="BR27" s="315"/>
      <c r="BS27" s="319"/>
      <c r="BT27" s="315"/>
      <c r="BU27" s="329"/>
    </row>
    <row r="28" spans="2:73" ht="6.45" customHeight="1" thickTop="1" thickBot="1" x14ac:dyDescent="0.25">
      <c r="B28" s="329">
        <v>12</v>
      </c>
      <c r="D28" s="316" t="s">
        <v>138</v>
      </c>
      <c r="E28" s="314" t="s">
        <v>47</v>
      </c>
      <c r="F28" s="318" t="s">
        <v>68</v>
      </c>
      <c r="G28" s="314" t="s">
        <v>48</v>
      </c>
      <c r="H28" s="175"/>
      <c r="I28" s="133"/>
      <c r="J28" s="133"/>
      <c r="K28" s="205"/>
      <c r="L28" s="133"/>
      <c r="M28" s="194"/>
      <c r="O28" s="78"/>
      <c r="P28" s="78"/>
      <c r="Q28" s="124"/>
      <c r="R28" s="396"/>
      <c r="S28" s="396"/>
      <c r="T28" s="396"/>
      <c r="U28" s="124"/>
      <c r="V28" s="78"/>
      <c r="W28" s="78"/>
      <c r="Y28" s="197"/>
      <c r="Z28" s="139"/>
      <c r="AA28" s="141"/>
      <c r="AB28" s="142"/>
      <c r="AC28" s="208"/>
      <c r="AD28" s="175"/>
      <c r="AF28" s="316" t="s">
        <v>229</v>
      </c>
      <c r="AG28" s="314" t="s">
        <v>47</v>
      </c>
      <c r="AH28" s="318" t="s">
        <v>60</v>
      </c>
      <c r="AI28" s="314" t="s">
        <v>48</v>
      </c>
      <c r="AJ28" s="328">
        <v>75</v>
      </c>
      <c r="AM28" s="328">
        <v>139</v>
      </c>
      <c r="AO28" s="316" t="s">
        <v>260</v>
      </c>
      <c r="AP28" s="314" t="s">
        <v>47</v>
      </c>
      <c r="AQ28" s="318" t="s">
        <v>66</v>
      </c>
      <c r="AR28" s="314" t="s">
        <v>48</v>
      </c>
      <c r="AS28" s="133"/>
      <c r="AT28" s="133"/>
      <c r="AU28" s="139"/>
      <c r="AV28" s="133"/>
      <c r="AW28" s="133"/>
      <c r="AX28" s="194"/>
      <c r="BJ28" s="197"/>
      <c r="BK28" s="139"/>
      <c r="BL28" s="141"/>
      <c r="BM28" s="142"/>
      <c r="BN28" s="208"/>
      <c r="BO28" s="175"/>
      <c r="BQ28" s="316" t="s">
        <v>270</v>
      </c>
      <c r="BR28" s="314" t="s">
        <v>47</v>
      </c>
      <c r="BS28" s="318" t="s">
        <v>55</v>
      </c>
      <c r="BT28" s="314" t="s">
        <v>48</v>
      </c>
      <c r="BU28" s="328">
        <v>202</v>
      </c>
    </row>
    <row r="29" spans="2:73" ht="6.45" customHeight="1" thickTop="1" thickBot="1" x14ac:dyDescent="0.25">
      <c r="B29" s="329"/>
      <c r="D29" s="317"/>
      <c r="E29" s="315"/>
      <c r="F29" s="319"/>
      <c r="G29" s="315"/>
      <c r="H29" s="133"/>
      <c r="I29" s="177"/>
      <c r="J29" s="133"/>
      <c r="K29" s="194"/>
      <c r="L29" s="133"/>
      <c r="M29" s="194"/>
      <c r="O29" s="78"/>
      <c r="P29" s="78"/>
      <c r="Q29" s="124"/>
      <c r="R29" s="396"/>
      <c r="S29" s="396"/>
      <c r="T29" s="396"/>
      <c r="U29" s="124"/>
      <c r="V29" s="78"/>
      <c r="W29" s="78"/>
      <c r="Y29" s="197"/>
      <c r="Z29" s="139"/>
      <c r="AA29" s="203"/>
      <c r="AB29" s="142"/>
      <c r="AC29" s="133"/>
      <c r="AD29" s="133"/>
      <c r="AF29" s="317"/>
      <c r="AG29" s="315"/>
      <c r="AH29" s="319"/>
      <c r="AI29" s="315"/>
      <c r="AJ29" s="329"/>
      <c r="AM29" s="329"/>
      <c r="AO29" s="317"/>
      <c r="AP29" s="315"/>
      <c r="AQ29" s="319"/>
      <c r="AR29" s="315"/>
      <c r="AS29" s="136"/>
      <c r="AT29" s="176"/>
      <c r="AU29" s="139"/>
      <c r="AV29" s="133"/>
      <c r="AW29" s="133"/>
      <c r="AX29" s="194"/>
      <c r="BJ29" s="197"/>
      <c r="BK29" s="139"/>
      <c r="BL29" s="203"/>
      <c r="BM29" s="142"/>
      <c r="BN29" s="133"/>
      <c r="BO29" s="133"/>
      <c r="BQ29" s="317"/>
      <c r="BR29" s="315"/>
      <c r="BS29" s="319"/>
      <c r="BT29" s="315"/>
      <c r="BU29" s="329"/>
    </row>
    <row r="30" spans="2:73" ht="6.45" customHeight="1" thickTop="1" thickBot="1" x14ac:dyDescent="0.25">
      <c r="B30" s="329">
        <v>13</v>
      </c>
      <c r="D30" s="316" t="s">
        <v>187</v>
      </c>
      <c r="E30" s="314" t="s">
        <v>47</v>
      </c>
      <c r="F30" s="318" t="s">
        <v>179</v>
      </c>
      <c r="G30" s="314" t="s">
        <v>48</v>
      </c>
      <c r="H30" s="137"/>
      <c r="I30" s="141"/>
      <c r="J30" s="142"/>
      <c r="K30" s="194"/>
      <c r="L30" s="133"/>
      <c r="M30" s="194"/>
      <c r="O30" s="78"/>
      <c r="P30" s="78"/>
      <c r="Q30" s="124"/>
      <c r="R30" s="396"/>
      <c r="S30" s="396"/>
      <c r="T30" s="396"/>
      <c r="U30" s="124"/>
      <c r="V30" s="78"/>
      <c r="W30" s="78"/>
      <c r="Y30" s="197"/>
      <c r="Z30" s="133"/>
      <c r="AA30" s="208"/>
      <c r="AB30" s="133"/>
      <c r="AC30" s="133"/>
      <c r="AD30" s="134"/>
      <c r="AF30" s="316" t="s">
        <v>230</v>
      </c>
      <c r="AG30" s="314" t="s">
        <v>47</v>
      </c>
      <c r="AH30" s="318" t="s">
        <v>64</v>
      </c>
      <c r="AI30" s="314" t="s">
        <v>48</v>
      </c>
      <c r="AJ30" s="328">
        <v>76</v>
      </c>
      <c r="AM30" s="328">
        <v>140</v>
      </c>
      <c r="AO30" s="316" t="s">
        <v>261</v>
      </c>
      <c r="AP30" s="314" t="s">
        <v>47</v>
      </c>
      <c r="AQ30" s="318" t="s">
        <v>57</v>
      </c>
      <c r="AR30" s="314" t="s">
        <v>48</v>
      </c>
      <c r="AS30" s="175"/>
      <c r="AT30" s="206"/>
      <c r="AU30" s="141"/>
      <c r="AV30" s="133"/>
      <c r="AW30" s="133"/>
      <c r="AX30" s="194"/>
      <c r="BJ30" s="197"/>
      <c r="BK30" s="133"/>
      <c r="BL30" s="208"/>
      <c r="BM30" s="133"/>
      <c r="BN30" s="133"/>
      <c r="BO30" s="175"/>
      <c r="BQ30" s="316" t="s">
        <v>296</v>
      </c>
      <c r="BR30" s="314" t="s">
        <v>47</v>
      </c>
      <c r="BS30" s="318" t="s">
        <v>56</v>
      </c>
      <c r="BT30" s="314" t="s">
        <v>48</v>
      </c>
      <c r="BU30" s="328">
        <v>203</v>
      </c>
    </row>
    <row r="31" spans="2:73" ht="6.45" customHeight="1" thickTop="1" thickBot="1" x14ac:dyDescent="0.25">
      <c r="B31" s="329"/>
      <c r="D31" s="317"/>
      <c r="E31" s="315"/>
      <c r="F31" s="319"/>
      <c r="G31" s="315"/>
      <c r="H31" s="133"/>
      <c r="I31" s="139"/>
      <c r="J31" s="176"/>
      <c r="K31" s="194"/>
      <c r="L31" s="133"/>
      <c r="M31" s="194"/>
      <c r="O31" s="78"/>
      <c r="P31" s="78"/>
      <c r="Q31" s="124"/>
      <c r="R31" s="396"/>
      <c r="S31" s="396"/>
      <c r="T31" s="396"/>
      <c r="U31" s="124"/>
      <c r="V31" s="78"/>
      <c r="W31" s="78"/>
      <c r="Y31" s="197"/>
      <c r="Z31" s="133"/>
      <c r="AA31" s="197"/>
      <c r="AB31" s="133"/>
      <c r="AC31" s="195"/>
      <c r="AD31" s="138"/>
      <c r="AF31" s="317"/>
      <c r="AG31" s="315"/>
      <c r="AH31" s="319"/>
      <c r="AI31" s="315"/>
      <c r="AJ31" s="329"/>
      <c r="AM31" s="329"/>
      <c r="AO31" s="317"/>
      <c r="AP31" s="315"/>
      <c r="AQ31" s="319"/>
      <c r="AR31" s="315"/>
      <c r="AS31" s="133"/>
      <c r="AT31" s="139"/>
      <c r="AU31" s="203"/>
      <c r="AV31" s="133"/>
      <c r="AW31" s="133"/>
      <c r="AX31" s="194"/>
      <c r="BJ31" s="197"/>
      <c r="BK31" s="133"/>
      <c r="BL31" s="197"/>
      <c r="BM31" s="133"/>
      <c r="BN31" s="196"/>
      <c r="BO31" s="133"/>
      <c r="BQ31" s="317"/>
      <c r="BR31" s="315"/>
      <c r="BS31" s="319"/>
      <c r="BT31" s="315"/>
      <c r="BU31" s="329"/>
    </row>
    <row r="32" spans="2:73" ht="6.45" customHeight="1" thickTop="1" thickBot="1" x14ac:dyDescent="0.25">
      <c r="B32" s="329">
        <v>14</v>
      </c>
      <c r="D32" s="316" t="s">
        <v>144</v>
      </c>
      <c r="E32" s="314" t="s">
        <v>47</v>
      </c>
      <c r="F32" s="318" t="s">
        <v>69</v>
      </c>
      <c r="G32" s="314" t="s">
        <v>48</v>
      </c>
      <c r="H32" s="133"/>
      <c r="I32" s="133"/>
      <c r="J32" s="205"/>
      <c r="K32" s="133"/>
      <c r="L32" s="133"/>
      <c r="M32" s="194"/>
      <c r="O32" s="78"/>
      <c r="P32" s="78"/>
      <c r="Q32" s="124"/>
      <c r="R32" s="396"/>
      <c r="S32" s="396"/>
      <c r="T32" s="396"/>
      <c r="U32" s="124"/>
      <c r="V32" s="78"/>
      <c r="W32" s="78"/>
      <c r="Y32" s="197"/>
      <c r="Z32" s="133"/>
      <c r="AA32" s="197"/>
      <c r="AB32" s="139"/>
      <c r="AC32" s="209"/>
      <c r="AD32" s="175"/>
      <c r="AF32" s="316" t="s">
        <v>231</v>
      </c>
      <c r="AG32" s="314" t="s">
        <v>47</v>
      </c>
      <c r="AH32" s="318" t="s">
        <v>129</v>
      </c>
      <c r="AI32" s="314" t="s">
        <v>48</v>
      </c>
      <c r="AJ32" s="328">
        <v>77</v>
      </c>
      <c r="AM32" s="328">
        <v>141</v>
      </c>
      <c r="AO32" s="316" t="s">
        <v>262</v>
      </c>
      <c r="AP32" s="314" t="s">
        <v>47</v>
      </c>
      <c r="AQ32" s="318" t="s">
        <v>68</v>
      </c>
      <c r="AR32" s="314" t="s">
        <v>48</v>
      </c>
      <c r="AS32" s="133"/>
      <c r="AT32" s="133"/>
      <c r="AU32" s="205"/>
      <c r="AV32" s="133"/>
      <c r="AW32" s="133"/>
      <c r="AX32" s="194"/>
      <c r="BJ32" s="197"/>
      <c r="BK32" s="133"/>
      <c r="BL32" s="197"/>
      <c r="BM32" s="139"/>
      <c r="BN32" s="141"/>
      <c r="BO32" s="140"/>
      <c r="BQ32" s="316" t="s">
        <v>297</v>
      </c>
      <c r="BR32" s="314" t="s">
        <v>47</v>
      </c>
      <c r="BS32" s="318" t="s">
        <v>178</v>
      </c>
      <c r="BT32" s="314" t="s">
        <v>48</v>
      </c>
      <c r="BU32" s="328">
        <v>204</v>
      </c>
    </row>
    <row r="33" spans="2:73" ht="6.45" customHeight="1" thickTop="1" thickBot="1" x14ac:dyDescent="0.25">
      <c r="B33" s="329"/>
      <c r="D33" s="317"/>
      <c r="E33" s="315"/>
      <c r="F33" s="319"/>
      <c r="G33" s="315"/>
      <c r="H33" s="136"/>
      <c r="I33" s="176"/>
      <c r="J33" s="194"/>
      <c r="K33" s="133"/>
      <c r="L33" s="133"/>
      <c r="M33" s="194"/>
      <c r="O33" s="78"/>
      <c r="P33" s="78"/>
      <c r="Q33" s="124"/>
      <c r="R33" s="396"/>
      <c r="S33" s="396"/>
      <c r="T33" s="396"/>
      <c r="U33" s="124"/>
      <c r="V33" s="78"/>
      <c r="W33" s="78"/>
      <c r="Y33" s="197"/>
      <c r="Z33" s="133"/>
      <c r="AA33" s="197"/>
      <c r="AB33" s="195"/>
      <c r="AC33" s="142"/>
      <c r="AD33" s="133"/>
      <c r="AF33" s="317"/>
      <c r="AG33" s="315"/>
      <c r="AH33" s="319"/>
      <c r="AI33" s="315"/>
      <c r="AJ33" s="329"/>
      <c r="AM33" s="329"/>
      <c r="AO33" s="317"/>
      <c r="AP33" s="315"/>
      <c r="AQ33" s="319"/>
      <c r="AR33" s="315"/>
      <c r="AS33" s="136"/>
      <c r="AT33" s="176"/>
      <c r="AU33" s="194"/>
      <c r="AV33" s="133"/>
      <c r="AW33" s="133"/>
      <c r="AX33" s="194"/>
      <c r="BJ33" s="197"/>
      <c r="BK33" s="133"/>
      <c r="BL33" s="197"/>
      <c r="BM33" s="195"/>
      <c r="BN33" s="142"/>
      <c r="BO33" s="135"/>
      <c r="BQ33" s="317"/>
      <c r="BR33" s="315"/>
      <c r="BS33" s="319"/>
      <c r="BT33" s="315"/>
      <c r="BU33" s="329"/>
    </row>
    <row r="34" spans="2:73" ht="6.45" customHeight="1" thickTop="1" thickBot="1" x14ac:dyDescent="0.25">
      <c r="B34" s="329">
        <v>15</v>
      </c>
      <c r="D34" s="316" t="s">
        <v>188</v>
      </c>
      <c r="E34" s="314" t="s">
        <v>47</v>
      </c>
      <c r="F34" s="318" t="s">
        <v>64</v>
      </c>
      <c r="G34" s="314" t="s">
        <v>48</v>
      </c>
      <c r="H34" s="175"/>
      <c r="I34" s="205"/>
      <c r="J34" s="133"/>
      <c r="K34" s="133"/>
      <c r="L34" s="133"/>
      <c r="M34" s="194"/>
      <c r="O34" s="78"/>
      <c r="P34" s="78"/>
      <c r="Q34" s="124"/>
      <c r="R34" s="396"/>
      <c r="S34" s="396"/>
      <c r="T34" s="396"/>
      <c r="U34" s="124"/>
      <c r="V34" s="78"/>
      <c r="W34" s="78"/>
      <c r="Y34" s="197"/>
      <c r="Z34" s="133"/>
      <c r="AA34" s="133"/>
      <c r="AB34" s="208"/>
      <c r="AC34" s="133"/>
      <c r="AD34" s="134"/>
      <c r="AF34" s="316" t="s">
        <v>232</v>
      </c>
      <c r="AG34" s="314" t="s">
        <v>47</v>
      </c>
      <c r="AH34" s="318" t="s">
        <v>70</v>
      </c>
      <c r="AI34" s="314" t="s">
        <v>48</v>
      </c>
      <c r="AJ34" s="328">
        <v>78</v>
      </c>
      <c r="AM34" s="328">
        <v>142</v>
      </c>
      <c r="AO34" s="316" t="s">
        <v>263</v>
      </c>
      <c r="AP34" s="314" t="s">
        <v>47</v>
      </c>
      <c r="AQ34" s="318" t="s">
        <v>72</v>
      </c>
      <c r="AR34" s="314" t="s">
        <v>48</v>
      </c>
      <c r="AS34" s="175"/>
      <c r="AT34" s="205"/>
      <c r="AU34" s="133"/>
      <c r="AV34" s="133"/>
      <c r="AW34" s="133"/>
      <c r="AX34" s="194"/>
      <c r="BJ34" s="197"/>
      <c r="BK34" s="133"/>
      <c r="BL34" s="133"/>
      <c r="BM34" s="208"/>
      <c r="BN34" s="133"/>
      <c r="BO34" s="134"/>
      <c r="BQ34" s="316" t="s">
        <v>298</v>
      </c>
      <c r="BR34" s="314" t="s">
        <v>47</v>
      </c>
      <c r="BS34" s="318" t="s">
        <v>65</v>
      </c>
      <c r="BT34" s="314" t="s">
        <v>48</v>
      </c>
      <c r="BU34" s="328">
        <v>205</v>
      </c>
    </row>
    <row r="35" spans="2:73" ht="6.45" customHeight="1" thickTop="1" thickBot="1" x14ac:dyDescent="0.25">
      <c r="B35" s="329"/>
      <c r="D35" s="317"/>
      <c r="E35" s="315"/>
      <c r="F35" s="319"/>
      <c r="G35" s="315"/>
      <c r="H35" s="133"/>
      <c r="I35" s="133"/>
      <c r="J35" s="133"/>
      <c r="K35" s="133"/>
      <c r="L35" s="133"/>
      <c r="M35" s="177"/>
      <c r="O35" s="78"/>
      <c r="P35" s="78"/>
      <c r="Q35" s="124"/>
      <c r="R35" s="396"/>
      <c r="S35" s="396"/>
      <c r="T35" s="396"/>
      <c r="U35" s="124"/>
      <c r="V35" s="78"/>
      <c r="W35" s="78"/>
      <c r="Y35" s="197"/>
      <c r="Z35" s="133"/>
      <c r="AA35" s="133"/>
      <c r="AB35" s="197"/>
      <c r="AC35" s="195"/>
      <c r="AD35" s="138"/>
      <c r="AF35" s="317"/>
      <c r="AG35" s="315"/>
      <c r="AH35" s="319"/>
      <c r="AI35" s="315"/>
      <c r="AJ35" s="329"/>
      <c r="AM35" s="329"/>
      <c r="AO35" s="317"/>
      <c r="AP35" s="315"/>
      <c r="AQ35" s="319"/>
      <c r="AR35" s="315"/>
      <c r="AS35" s="133"/>
      <c r="AT35" s="133"/>
      <c r="AU35" s="133"/>
      <c r="AV35" s="133"/>
      <c r="AW35" s="133"/>
      <c r="AX35" s="177"/>
      <c r="BJ35" s="197"/>
      <c r="BK35" s="133"/>
      <c r="BL35" s="133"/>
      <c r="BM35" s="197"/>
      <c r="BN35" s="195"/>
      <c r="BO35" s="138"/>
      <c r="BQ35" s="317"/>
      <c r="BR35" s="315"/>
      <c r="BS35" s="319"/>
      <c r="BT35" s="315"/>
      <c r="BU35" s="329"/>
    </row>
    <row r="36" spans="2:73" ht="6.45" customHeight="1" thickTop="1" thickBot="1" x14ac:dyDescent="0.25">
      <c r="B36" s="329">
        <v>16</v>
      </c>
      <c r="D36" s="316" t="s">
        <v>189</v>
      </c>
      <c r="E36" s="314" t="s">
        <v>47</v>
      </c>
      <c r="F36" s="318" t="s">
        <v>55</v>
      </c>
      <c r="G36" s="314" t="s">
        <v>48</v>
      </c>
      <c r="H36" s="175"/>
      <c r="I36" s="133"/>
      <c r="J36" s="133"/>
      <c r="K36" s="133"/>
      <c r="L36" s="139"/>
      <c r="M36" s="142"/>
      <c r="N36" s="240"/>
      <c r="O36" s="78"/>
      <c r="P36" s="78"/>
      <c r="Q36" s="124"/>
      <c r="R36" s="396"/>
      <c r="S36" s="396"/>
      <c r="T36" s="396"/>
      <c r="U36" s="124"/>
      <c r="V36" s="78"/>
      <c r="W36" s="78"/>
      <c r="Y36" s="197"/>
      <c r="Z36" s="133"/>
      <c r="AA36" s="133"/>
      <c r="AB36" s="133"/>
      <c r="AC36" s="208"/>
      <c r="AD36" s="175"/>
      <c r="AF36" s="316" t="s">
        <v>233</v>
      </c>
      <c r="AG36" s="314" t="s">
        <v>47</v>
      </c>
      <c r="AH36" s="318" t="s">
        <v>55</v>
      </c>
      <c r="AI36" s="314" t="s">
        <v>48</v>
      </c>
      <c r="AJ36" s="328">
        <v>79</v>
      </c>
      <c r="AM36" s="328">
        <v>143</v>
      </c>
      <c r="AO36" s="316" t="s">
        <v>264</v>
      </c>
      <c r="AP36" s="314" t="s">
        <v>47</v>
      </c>
      <c r="AQ36" s="318" t="s">
        <v>178</v>
      </c>
      <c r="AR36" s="314" t="s">
        <v>48</v>
      </c>
      <c r="AS36" s="175"/>
      <c r="AT36" s="133"/>
      <c r="AU36" s="133"/>
      <c r="AV36" s="133"/>
      <c r="AW36" s="139"/>
      <c r="AX36" s="141"/>
      <c r="BJ36" s="197"/>
      <c r="BK36" s="133"/>
      <c r="BL36" s="133"/>
      <c r="BM36" s="133"/>
      <c r="BN36" s="208"/>
      <c r="BO36" s="175"/>
      <c r="BQ36" s="316" t="s">
        <v>299</v>
      </c>
      <c r="BR36" s="314" t="s">
        <v>47</v>
      </c>
      <c r="BS36" s="318" t="s">
        <v>72</v>
      </c>
      <c r="BT36" s="314" t="s">
        <v>48</v>
      </c>
      <c r="BU36" s="328">
        <v>206</v>
      </c>
    </row>
    <row r="37" spans="2:73" ht="6.45" customHeight="1" thickTop="1" thickBot="1" x14ac:dyDescent="0.25">
      <c r="B37" s="329"/>
      <c r="D37" s="317"/>
      <c r="E37" s="315"/>
      <c r="F37" s="319"/>
      <c r="G37" s="315"/>
      <c r="H37" s="133"/>
      <c r="I37" s="177"/>
      <c r="J37" s="133"/>
      <c r="K37" s="133"/>
      <c r="L37" s="139"/>
      <c r="M37" s="142"/>
      <c r="N37" s="240"/>
      <c r="O37" s="78"/>
      <c r="P37" s="78"/>
      <c r="Q37" s="124"/>
      <c r="R37" s="396"/>
      <c r="S37" s="396"/>
      <c r="T37" s="396"/>
      <c r="U37" s="124"/>
      <c r="V37" s="78"/>
      <c r="W37" s="78"/>
      <c r="Y37" s="196"/>
      <c r="Z37" s="133"/>
      <c r="AA37" s="133"/>
      <c r="AB37" s="133"/>
      <c r="AC37" s="133"/>
      <c r="AD37" s="133"/>
      <c r="AF37" s="317"/>
      <c r="AG37" s="315"/>
      <c r="AH37" s="319"/>
      <c r="AI37" s="315"/>
      <c r="AJ37" s="329"/>
      <c r="AM37" s="329"/>
      <c r="AO37" s="317"/>
      <c r="AP37" s="315"/>
      <c r="AQ37" s="319"/>
      <c r="AR37" s="315"/>
      <c r="AS37" s="133"/>
      <c r="AT37" s="177"/>
      <c r="AU37" s="133"/>
      <c r="AV37" s="133"/>
      <c r="AW37" s="139"/>
      <c r="AX37" s="141"/>
      <c r="BJ37" s="196"/>
      <c r="BK37" s="133"/>
      <c r="BL37" s="133"/>
      <c r="BM37" s="133"/>
      <c r="BN37" s="133"/>
      <c r="BO37" s="133"/>
      <c r="BQ37" s="317"/>
      <c r="BR37" s="315"/>
      <c r="BS37" s="319"/>
      <c r="BT37" s="315"/>
      <c r="BU37" s="329"/>
    </row>
    <row r="38" spans="2:73" ht="6.45" customHeight="1" thickTop="1" thickBot="1" x14ac:dyDescent="0.25">
      <c r="B38" s="329">
        <v>17</v>
      </c>
      <c r="D38" s="316" t="s">
        <v>190</v>
      </c>
      <c r="E38" s="314" t="s">
        <v>47</v>
      </c>
      <c r="F38" s="318" t="s">
        <v>176</v>
      </c>
      <c r="G38" s="314" t="s">
        <v>48</v>
      </c>
      <c r="H38" s="137"/>
      <c r="I38" s="142"/>
      <c r="J38" s="194"/>
      <c r="K38" s="133"/>
      <c r="L38" s="139"/>
      <c r="M38" s="142"/>
      <c r="N38" s="240"/>
      <c r="O38" s="78"/>
      <c r="P38" s="78"/>
      <c r="Q38" s="106"/>
      <c r="R38" s="396"/>
      <c r="S38" s="396"/>
      <c r="T38" s="396"/>
      <c r="U38" s="106"/>
      <c r="V38" s="78"/>
      <c r="W38" s="78"/>
      <c r="Y38" s="141"/>
      <c r="Z38" s="142"/>
      <c r="AA38" s="133"/>
      <c r="AB38" s="133"/>
      <c r="AC38" s="133"/>
      <c r="AD38" s="175"/>
      <c r="AF38" s="316" t="s">
        <v>126</v>
      </c>
      <c r="AG38" s="314" t="s">
        <v>47</v>
      </c>
      <c r="AH38" s="318" t="s">
        <v>72</v>
      </c>
      <c r="AI38" s="314" t="s">
        <v>48</v>
      </c>
      <c r="AJ38" s="328">
        <v>80</v>
      </c>
      <c r="AM38" s="328">
        <v>144</v>
      </c>
      <c r="AO38" s="316" t="s">
        <v>265</v>
      </c>
      <c r="AP38" s="314" t="s">
        <v>47</v>
      </c>
      <c r="AQ38" s="318" t="s">
        <v>55</v>
      </c>
      <c r="AR38" s="314" t="s">
        <v>48</v>
      </c>
      <c r="AS38" s="137"/>
      <c r="AT38" s="142"/>
      <c r="AU38" s="194"/>
      <c r="AV38" s="133"/>
      <c r="AW38" s="139"/>
      <c r="AX38" s="141"/>
      <c r="BJ38" s="141"/>
      <c r="BK38" s="142"/>
      <c r="BL38" s="133"/>
      <c r="BM38" s="133"/>
      <c r="BN38" s="133"/>
      <c r="BO38" s="175"/>
      <c r="BQ38" s="316" t="s">
        <v>171</v>
      </c>
      <c r="BR38" s="314" t="s">
        <v>47</v>
      </c>
      <c r="BS38" s="318" t="s">
        <v>55</v>
      </c>
      <c r="BT38" s="314" t="s">
        <v>48</v>
      </c>
      <c r="BU38" s="328">
        <v>207</v>
      </c>
    </row>
    <row r="39" spans="2:73" ht="6.45" customHeight="1" thickTop="1" thickBot="1" x14ac:dyDescent="0.25">
      <c r="B39" s="329"/>
      <c r="D39" s="317"/>
      <c r="E39" s="315"/>
      <c r="F39" s="319"/>
      <c r="G39" s="315"/>
      <c r="H39" s="133"/>
      <c r="I39" s="133"/>
      <c r="J39" s="177"/>
      <c r="K39" s="133"/>
      <c r="L39" s="139"/>
      <c r="M39" s="142"/>
      <c r="N39" s="240"/>
      <c r="O39" s="78"/>
      <c r="P39" s="78"/>
      <c r="Q39" s="106"/>
      <c r="R39" s="396"/>
      <c r="S39" s="396"/>
      <c r="T39" s="396"/>
      <c r="U39" s="106"/>
      <c r="V39" s="78"/>
      <c r="W39" s="78"/>
      <c r="Y39" s="141"/>
      <c r="Z39" s="142"/>
      <c r="AA39" s="133"/>
      <c r="AB39" s="133"/>
      <c r="AC39" s="196"/>
      <c r="AD39" s="133"/>
      <c r="AF39" s="317"/>
      <c r="AG39" s="315"/>
      <c r="AH39" s="319"/>
      <c r="AI39" s="315"/>
      <c r="AJ39" s="329"/>
      <c r="AM39" s="329"/>
      <c r="AO39" s="317"/>
      <c r="AP39" s="315"/>
      <c r="AQ39" s="319"/>
      <c r="AR39" s="315"/>
      <c r="AS39" s="133"/>
      <c r="AT39" s="133"/>
      <c r="AU39" s="177"/>
      <c r="AV39" s="133"/>
      <c r="AW39" s="139"/>
      <c r="AX39" s="141"/>
      <c r="BJ39" s="141"/>
      <c r="BK39" s="142"/>
      <c r="BL39" s="133"/>
      <c r="BM39" s="133"/>
      <c r="BN39" s="196"/>
      <c r="BO39" s="133"/>
      <c r="BQ39" s="317"/>
      <c r="BR39" s="315"/>
      <c r="BS39" s="319"/>
      <c r="BT39" s="315"/>
      <c r="BU39" s="329"/>
    </row>
    <row r="40" spans="2:73" ht="6.45" customHeight="1" thickTop="1" thickBot="1" x14ac:dyDescent="0.25">
      <c r="B40" s="329">
        <v>18</v>
      </c>
      <c r="D40" s="316" t="s">
        <v>191</v>
      </c>
      <c r="E40" s="314" t="s">
        <v>47</v>
      </c>
      <c r="F40" s="318" t="s">
        <v>179</v>
      </c>
      <c r="G40" s="314" t="s">
        <v>48</v>
      </c>
      <c r="H40" s="175"/>
      <c r="I40" s="139"/>
      <c r="J40" s="142"/>
      <c r="K40" s="194"/>
      <c r="L40" s="139"/>
      <c r="M40" s="142"/>
      <c r="N40" s="240"/>
      <c r="O40" s="78"/>
      <c r="P40" s="78"/>
      <c r="Q40" s="106"/>
      <c r="R40" s="396"/>
      <c r="S40" s="396"/>
      <c r="T40" s="396"/>
      <c r="U40" s="106"/>
      <c r="V40" s="78"/>
      <c r="W40" s="78"/>
      <c r="Y40" s="141"/>
      <c r="Z40" s="142"/>
      <c r="AA40" s="133"/>
      <c r="AB40" s="133"/>
      <c r="AC40" s="141"/>
      <c r="AD40" s="140"/>
      <c r="AF40" s="316" t="s">
        <v>147</v>
      </c>
      <c r="AG40" s="314" t="s">
        <v>47</v>
      </c>
      <c r="AH40" s="318" t="s">
        <v>59</v>
      </c>
      <c r="AI40" s="314" t="s">
        <v>48</v>
      </c>
      <c r="AJ40" s="328">
        <v>81</v>
      </c>
      <c r="AM40" s="328">
        <v>145</v>
      </c>
      <c r="AO40" s="316" t="s">
        <v>161</v>
      </c>
      <c r="AP40" s="314" t="s">
        <v>47</v>
      </c>
      <c r="AQ40" s="318" t="s">
        <v>57</v>
      </c>
      <c r="AR40" s="314" t="s">
        <v>48</v>
      </c>
      <c r="AS40" s="175"/>
      <c r="AT40" s="139"/>
      <c r="AU40" s="142"/>
      <c r="AV40" s="194"/>
      <c r="AW40" s="139"/>
      <c r="AX40" s="141"/>
      <c r="BJ40" s="141"/>
      <c r="BK40" s="142"/>
      <c r="BL40" s="133"/>
      <c r="BM40" s="197"/>
      <c r="BN40" s="139"/>
      <c r="BO40" s="140"/>
      <c r="BQ40" s="316" t="s">
        <v>300</v>
      </c>
      <c r="BR40" s="314" t="s">
        <v>47</v>
      </c>
      <c r="BS40" s="318" t="s">
        <v>57</v>
      </c>
      <c r="BT40" s="314" t="s">
        <v>48</v>
      </c>
      <c r="BU40" s="328">
        <v>208</v>
      </c>
    </row>
    <row r="41" spans="2:73" ht="6.45" customHeight="1" thickTop="1" thickBot="1" x14ac:dyDescent="0.25">
      <c r="B41" s="329"/>
      <c r="D41" s="317"/>
      <c r="E41" s="315"/>
      <c r="F41" s="319"/>
      <c r="G41" s="315"/>
      <c r="H41" s="133"/>
      <c r="I41" s="204"/>
      <c r="J41" s="142"/>
      <c r="K41" s="194"/>
      <c r="L41" s="139"/>
      <c r="M41" s="142"/>
      <c r="N41" s="240"/>
      <c r="O41" s="78"/>
      <c r="P41" s="78"/>
      <c r="Q41" s="106"/>
      <c r="R41" s="396"/>
      <c r="S41" s="396"/>
      <c r="T41" s="396"/>
      <c r="U41" s="106"/>
      <c r="V41" s="78"/>
      <c r="W41" s="78"/>
      <c r="Y41" s="141"/>
      <c r="Z41" s="142"/>
      <c r="AA41" s="133"/>
      <c r="AB41" s="195"/>
      <c r="AC41" s="142"/>
      <c r="AD41" s="135"/>
      <c r="AF41" s="317"/>
      <c r="AG41" s="315"/>
      <c r="AH41" s="319"/>
      <c r="AI41" s="315"/>
      <c r="AJ41" s="329"/>
      <c r="AM41" s="329"/>
      <c r="AO41" s="317"/>
      <c r="AP41" s="315"/>
      <c r="AQ41" s="319"/>
      <c r="AR41" s="315"/>
      <c r="AS41" s="133"/>
      <c r="AT41" s="204"/>
      <c r="AU41" s="142"/>
      <c r="AV41" s="194"/>
      <c r="AW41" s="139"/>
      <c r="AX41" s="141"/>
      <c r="BJ41" s="141"/>
      <c r="BK41" s="142"/>
      <c r="BL41" s="133"/>
      <c r="BM41" s="196"/>
      <c r="BN41" s="133"/>
      <c r="BO41" s="135"/>
      <c r="BQ41" s="317"/>
      <c r="BR41" s="315"/>
      <c r="BS41" s="319"/>
      <c r="BT41" s="315"/>
      <c r="BU41" s="329"/>
    </row>
    <row r="42" spans="2:73" ht="6.45" customHeight="1" thickTop="1" x14ac:dyDescent="0.2">
      <c r="B42" s="329">
        <v>19</v>
      </c>
      <c r="D42" s="316" t="s">
        <v>192</v>
      </c>
      <c r="E42" s="314" t="s">
        <v>47</v>
      </c>
      <c r="F42" s="318" t="s">
        <v>175</v>
      </c>
      <c r="G42" s="314" t="s">
        <v>48</v>
      </c>
      <c r="H42" s="137"/>
      <c r="I42" s="133"/>
      <c r="J42" s="133"/>
      <c r="K42" s="194"/>
      <c r="L42" s="139"/>
      <c r="M42" s="142"/>
      <c r="N42" s="240"/>
      <c r="O42" s="78"/>
      <c r="P42" s="78"/>
      <c r="Q42" s="106"/>
      <c r="R42" s="396"/>
      <c r="S42" s="396"/>
      <c r="T42" s="396"/>
      <c r="U42" s="106"/>
      <c r="V42" s="78"/>
      <c r="W42" s="78"/>
      <c r="Y42" s="141"/>
      <c r="Z42" s="142"/>
      <c r="AA42" s="133"/>
      <c r="AB42" s="209"/>
      <c r="AC42" s="133"/>
      <c r="AD42" s="134"/>
      <c r="AF42" s="316" t="s">
        <v>234</v>
      </c>
      <c r="AG42" s="314" t="s">
        <v>47</v>
      </c>
      <c r="AH42" s="318" t="s">
        <v>57</v>
      </c>
      <c r="AI42" s="314" t="s">
        <v>48</v>
      </c>
      <c r="AJ42" s="328">
        <v>82</v>
      </c>
      <c r="AM42" s="328">
        <v>146</v>
      </c>
      <c r="AO42" s="316" t="s">
        <v>198</v>
      </c>
      <c r="AP42" s="314" t="s">
        <v>47</v>
      </c>
      <c r="AQ42" s="318" t="s">
        <v>67</v>
      </c>
      <c r="AR42" s="314" t="s">
        <v>48</v>
      </c>
      <c r="AS42" s="137"/>
      <c r="AT42" s="133"/>
      <c r="AU42" s="133"/>
      <c r="AV42" s="194"/>
      <c r="AW42" s="139"/>
      <c r="AX42" s="141"/>
      <c r="BJ42" s="141"/>
      <c r="BK42" s="142"/>
      <c r="BL42" s="197"/>
      <c r="BM42" s="139"/>
      <c r="BN42" s="142"/>
      <c r="BO42" s="134"/>
      <c r="BQ42" s="316" t="s">
        <v>301</v>
      </c>
      <c r="BR42" s="314" t="s">
        <v>47</v>
      </c>
      <c r="BS42" s="318" t="s">
        <v>129</v>
      </c>
      <c r="BT42" s="314" t="s">
        <v>48</v>
      </c>
      <c r="BU42" s="328">
        <v>209</v>
      </c>
    </row>
    <row r="43" spans="2:73" ht="6.45" customHeight="1" thickBot="1" x14ac:dyDescent="0.25">
      <c r="B43" s="329"/>
      <c r="D43" s="317"/>
      <c r="E43" s="315"/>
      <c r="F43" s="319"/>
      <c r="G43" s="315"/>
      <c r="H43" s="133"/>
      <c r="I43" s="133"/>
      <c r="J43" s="133"/>
      <c r="K43" s="177"/>
      <c r="L43" s="139"/>
      <c r="M43" s="142"/>
      <c r="N43" s="240"/>
      <c r="O43" s="78"/>
      <c r="P43" s="78"/>
      <c r="Q43" s="106"/>
      <c r="R43" s="394" t="s">
        <v>503</v>
      </c>
      <c r="S43" s="394"/>
      <c r="T43" s="394"/>
      <c r="U43" s="106"/>
      <c r="V43" s="78"/>
      <c r="W43" s="78"/>
      <c r="Y43" s="141"/>
      <c r="Z43" s="142"/>
      <c r="AA43" s="133"/>
      <c r="AB43" s="224"/>
      <c r="AC43" s="195"/>
      <c r="AD43" s="138"/>
      <c r="AF43" s="317"/>
      <c r="AG43" s="315"/>
      <c r="AH43" s="319"/>
      <c r="AI43" s="315"/>
      <c r="AJ43" s="329"/>
      <c r="AM43" s="329"/>
      <c r="AO43" s="317"/>
      <c r="AP43" s="315"/>
      <c r="AQ43" s="319"/>
      <c r="AR43" s="315"/>
      <c r="AS43" s="133"/>
      <c r="AT43" s="133"/>
      <c r="AU43" s="133"/>
      <c r="AV43" s="177"/>
      <c r="AW43" s="139"/>
      <c r="AX43" s="141"/>
      <c r="BJ43" s="141"/>
      <c r="BK43" s="142"/>
      <c r="BL43" s="197"/>
      <c r="BM43" s="139"/>
      <c r="BN43" s="203"/>
      <c r="BO43" s="138"/>
      <c r="BQ43" s="317"/>
      <c r="BR43" s="315"/>
      <c r="BS43" s="319"/>
      <c r="BT43" s="315"/>
      <c r="BU43" s="329"/>
    </row>
    <row r="44" spans="2:73" ht="6.45" customHeight="1" thickTop="1" thickBot="1" x14ac:dyDescent="0.25">
      <c r="B44" s="329">
        <v>20</v>
      </c>
      <c r="D44" s="316" t="s">
        <v>193</v>
      </c>
      <c r="E44" s="314" t="s">
        <v>47</v>
      </c>
      <c r="F44" s="318" t="s">
        <v>65</v>
      </c>
      <c r="G44" s="314" t="s">
        <v>48</v>
      </c>
      <c r="H44" s="175"/>
      <c r="I44" s="133"/>
      <c r="J44" s="139"/>
      <c r="K44" s="141"/>
      <c r="L44" s="141"/>
      <c r="M44" s="142"/>
      <c r="N44" s="240"/>
      <c r="O44" s="78"/>
      <c r="P44" s="78"/>
      <c r="Q44" s="106"/>
      <c r="R44" s="394"/>
      <c r="S44" s="394"/>
      <c r="T44" s="394"/>
      <c r="U44" s="106"/>
      <c r="V44" s="78"/>
      <c r="W44" s="78"/>
      <c r="Y44" s="141"/>
      <c r="Z44" s="142"/>
      <c r="AA44" s="133"/>
      <c r="AB44" s="142"/>
      <c r="AC44" s="208"/>
      <c r="AD44" s="175"/>
      <c r="AF44" s="316" t="s">
        <v>235</v>
      </c>
      <c r="AG44" s="314" t="s">
        <v>47</v>
      </c>
      <c r="AH44" s="318" t="s">
        <v>71</v>
      </c>
      <c r="AI44" s="314" t="s">
        <v>48</v>
      </c>
      <c r="AJ44" s="328">
        <v>83</v>
      </c>
      <c r="AM44" s="328">
        <v>147</v>
      </c>
      <c r="AO44" s="316" t="s">
        <v>266</v>
      </c>
      <c r="AP44" s="314" t="s">
        <v>47</v>
      </c>
      <c r="AQ44" s="318" t="s">
        <v>65</v>
      </c>
      <c r="AR44" s="314" t="s">
        <v>48</v>
      </c>
      <c r="AS44" s="133"/>
      <c r="AT44" s="133"/>
      <c r="AU44" s="139"/>
      <c r="AV44" s="141"/>
      <c r="AW44" s="141"/>
      <c r="AX44" s="141"/>
      <c r="BJ44" s="141"/>
      <c r="BK44" s="142"/>
      <c r="BL44" s="197"/>
      <c r="BM44" s="133"/>
      <c r="BN44" s="208"/>
      <c r="BO44" s="175"/>
      <c r="BQ44" s="316" t="s">
        <v>127</v>
      </c>
      <c r="BR44" s="314" t="s">
        <v>47</v>
      </c>
      <c r="BS44" s="318" t="s">
        <v>179</v>
      </c>
      <c r="BT44" s="314" t="s">
        <v>48</v>
      </c>
      <c r="BU44" s="328">
        <v>210</v>
      </c>
    </row>
    <row r="45" spans="2:73" ht="6.45" customHeight="1" thickTop="1" thickBot="1" x14ac:dyDescent="0.25">
      <c r="B45" s="329"/>
      <c r="D45" s="317"/>
      <c r="E45" s="315"/>
      <c r="F45" s="319"/>
      <c r="G45" s="315"/>
      <c r="H45" s="133"/>
      <c r="I45" s="177"/>
      <c r="J45" s="139"/>
      <c r="K45" s="141"/>
      <c r="L45" s="141"/>
      <c r="M45" s="142"/>
      <c r="N45" s="240"/>
      <c r="O45" s="78"/>
      <c r="P45" s="78"/>
      <c r="Q45" s="106"/>
      <c r="R45" s="394"/>
      <c r="S45" s="394"/>
      <c r="T45" s="394"/>
      <c r="U45" s="106"/>
      <c r="V45" s="78"/>
      <c r="W45" s="78"/>
      <c r="Y45" s="141"/>
      <c r="Z45" s="142"/>
      <c r="AA45" s="195"/>
      <c r="AB45" s="142"/>
      <c r="AC45" s="133"/>
      <c r="AD45" s="133"/>
      <c r="AF45" s="317"/>
      <c r="AG45" s="315"/>
      <c r="AH45" s="319"/>
      <c r="AI45" s="315"/>
      <c r="AJ45" s="329"/>
      <c r="AM45" s="329"/>
      <c r="AO45" s="317"/>
      <c r="AP45" s="315"/>
      <c r="AQ45" s="319"/>
      <c r="AR45" s="315"/>
      <c r="AS45" s="136"/>
      <c r="AT45" s="176"/>
      <c r="AU45" s="139"/>
      <c r="AV45" s="141"/>
      <c r="AW45" s="141"/>
      <c r="AX45" s="141"/>
      <c r="BJ45" s="141"/>
      <c r="BK45" s="142"/>
      <c r="BL45" s="196"/>
      <c r="BM45" s="133"/>
      <c r="BN45" s="133"/>
      <c r="BO45" s="133"/>
      <c r="BQ45" s="317"/>
      <c r="BR45" s="315"/>
      <c r="BS45" s="319"/>
      <c r="BT45" s="315"/>
      <c r="BU45" s="329"/>
    </row>
    <row r="46" spans="2:73" ht="6.45" customHeight="1" thickTop="1" thickBot="1" x14ac:dyDescent="0.25">
      <c r="B46" s="329">
        <v>21</v>
      </c>
      <c r="D46" s="316" t="s">
        <v>194</v>
      </c>
      <c r="E46" s="314" t="s">
        <v>47</v>
      </c>
      <c r="F46" s="318" t="s">
        <v>178</v>
      </c>
      <c r="G46" s="314" t="s">
        <v>48</v>
      </c>
      <c r="H46" s="137"/>
      <c r="I46" s="142"/>
      <c r="J46" s="221"/>
      <c r="K46" s="141"/>
      <c r="L46" s="141"/>
      <c r="M46" s="142"/>
      <c r="N46" s="240"/>
      <c r="O46" s="78"/>
      <c r="P46" s="78"/>
      <c r="Q46" s="106"/>
      <c r="R46" s="394"/>
      <c r="S46" s="394"/>
      <c r="T46" s="394"/>
      <c r="Y46" s="141"/>
      <c r="Z46" s="141"/>
      <c r="AA46" s="209"/>
      <c r="AB46" s="133"/>
      <c r="AC46" s="133"/>
      <c r="AD46" s="175"/>
      <c r="AF46" s="316" t="s">
        <v>161</v>
      </c>
      <c r="AG46" s="314" t="s">
        <v>47</v>
      </c>
      <c r="AH46" s="318" t="s">
        <v>179</v>
      </c>
      <c r="AI46" s="314" t="s">
        <v>48</v>
      </c>
      <c r="AJ46" s="328">
        <v>84</v>
      </c>
      <c r="AM46" s="328">
        <v>148</v>
      </c>
      <c r="AO46" s="316" t="s">
        <v>267</v>
      </c>
      <c r="AP46" s="314" t="s">
        <v>47</v>
      </c>
      <c r="AQ46" s="318" t="s">
        <v>179</v>
      </c>
      <c r="AR46" s="314" t="s">
        <v>48</v>
      </c>
      <c r="AS46" s="175"/>
      <c r="AT46" s="206"/>
      <c r="AU46" s="141"/>
      <c r="AV46" s="141"/>
      <c r="AW46" s="141"/>
      <c r="AX46" s="141"/>
      <c r="BJ46" s="141"/>
      <c r="BK46" s="224"/>
      <c r="BL46" s="139"/>
      <c r="BM46" s="142"/>
      <c r="BN46" s="133"/>
      <c r="BO46" s="175"/>
      <c r="BQ46" s="316" t="s">
        <v>302</v>
      </c>
      <c r="BR46" s="314" t="s">
        <v>47</v>
      </c>
      <c r="BS46" s="318" t="s">
        <v>65</v>
      </c>
      <c r="BT46" s="314" t="s">
        <v>48</v>
      </c>
      <c r="BU46" s="328">
        <v>211</v>
      </c>
    </row>
    <row r="47" spans="2:73" ht="6.45" customHeight="1" thickTop="1" thickBot="1" x14ac:dyDescent="0.25">
      <c r="B47" s="329"/>
      <c r="D47" s="317"/>
      <c r="E47" s="315"/>
      <c r="F47" s="319"/>
      <c r="G47" s="315"/>
      <c r="H47" s="133"/>
      <c r="I47" s="133"/>
      <c r="J47" s="204"/>
      <c r="K47" s="141"/>
      <c r="L47" s="141"/>
      <c r="M47" s="142"/>
      <c r="N47" s="240"/>
      <c r="O47" s="78"/>
      <c r="P47" s="78"/>
      <c r="Q47" s="106"/>
      <c r="R47" s="394"/>
      <c r="S47" s="394"/>
      <c r="T47" s="394"/>
      <c r="Y47" s="141"/>
      <c r="Z47" s="141"/>
      <c r="AA47" s="224"/>
      <c r="AB47" s="133"/>
      <c r="AC47" s="196"/>
      <c r="AD47" s="133"/>
      <c r="AF47" s="317"/>
      <c r="AG47" s="315"/>
      <c r="AH47" s="319"/>
      <c r="AI47" s="315"/>
      <c r="AJ47" s="329"/>
      <c r="AM47" s="329"/>
      <c r="AO47" s="317"/>
      <c r="AP47" s="315"/>
      <c r="AQ47" s="319"/>
      <c r="AR47" s="315"/>
      <c r="AS47" s="133"/>
      <c r="AT47" s="139"/>
      <c r="AU47" s="203"/>
      <c r="AV47" s="141"/>
      <c r="AW47" s="141"/>
      <c r="AX47" s="141"/>
      <c r="BJ47" s="141"/>
      <c r="BK47" s="224"/>
      <c r="BL47" s="139"/>
      <c r="BM47" s="142"/>
      <c r="BN47" s="196"/>
      <c r="BO47" s="133"/>
      <c r="BQ47" s="317"/>
      <c r="BR47" s="315"/>
      <c r="BS47" s="319"/>
      <c r="BT47" s="315"/>
      <c r="BU47" s="329"/>
    </row>
    <row r="48" spans="2:73" ht="6.45" customHeight="1" thickTop="1" x14ac:dyDescent="0.2">
      <c r="B48" s="329">
        <v>22</v>
      </c>
      <c r="D48" s="316" t="s">
        <v>160</v>
      </c>
      <c r="E48" s="314" t="s">
        <v>47</v>
      </c>
      <c r="F48" s="318" t="s">
        <v>56</v>
      </c>
      <c r="G48" s="314" t="s">
        <v>48</v>
      </c>
      <c r="H48" s="133"/>
      <c r="I48" s="139"/>
      <c r="J48" s="133"/>
      <c r="K48" s="139"/>
      <c r="L48" s="141"/>
      <c r="M48" s="142"/>
      <c r="N48" s="240"/>
      <c r="O48" s="78"/>
      <c r="P48" s="78"/>
      <c r="Q48" s="106"/>
      <c r="R48" s="394"/>
      <c r="S48" s="394"/>
      <c r="T48" s="394"/>
      <c r="Y48" s="141"/>
      <c r="Z48" s="141"/>
      <c r="AA48" s="224"/>
      <c r="AB48" s="139"/>
      <c r="AC48" s="141"/>
      <c r="AD48" s="140"/>
      <c r="AF48" s="316" t="s">
        <v>236</v>
      </c>
      <c r="AG48" s="314" t="s">
        <v>47</v>
      </c>
      <c r="AH48" s="318" t="s">
        <v>69</v>
      </c>
      <c r="AI48" s="314" t="s">
        <v>48</v>
      </c>
      <c r="AJ48" s="328">
        <v>85</v>
      </c>
      <c r="AM48" s="328">
        <v>149</v>
      </c>
      <c r="AO48" s="316" t="s">
        <v>134</v>
      </c>
      <c r="AP48" s="314" t="s">
        <v>47</v>
      </c>
      <c r="AQ48" s="318" t="s">
        <v>63</v>
      </c>
      <c r="AR48" s="314" t="s">
        <v>48</v>
      </c>
      <c r="AS48" s="133"/>
      <c r="AT48" s="133"/>
      <c r="AU48" s="205"/>
      <c r="AV48" s="139"/>
      <c r="AW48" s="141"/>
      <c r="AX48" s="141"/>
      <c r="BJ48" s="141"/>
      <c r="BK48" s="224"/>
      <c r="BL48" s="139"/>
      <c r="BM48" s="141"/>
      <c r="BN48" s="141"/>
      <c r="BO48" s="140"/>
      <c r="BQ48" s="316" t="s">
        <v>303</v>
      </c>
      <c r="BR48" s="314" t="s">
        <v>47</v>
      </c>
      <c r="BS48" s="318" t="s">
        <v>63</v>
      </c>
      <c r="BT48" s="314" t="s">
        <v>48</v>
      </c>
      <c r="BU48" s="328">
        <v>212</v>
      </c>
    </row>
    <row r="49" spans="2:73" ht="6.45" customHeight="1" thickBot="1" x14ac:dyDescent="0.25">
      <c r="B49" s="329"/>
      <c r="D49" s="317"/>
      <c r="E49" s="315"/>
      <c r="F49" s="319"/>
      <c r="G49" s="315"/>
      <c r="H49" s="136"/>
      <c r="I49" s="203"/>
      <c r="J49" s="133"/>
      <c r="K49" s="139"/>
      <c r="L49" s="141"/>
      <c r="M49" s="142"/>
      <c r="N49" s="240"/>
      <c r="O49" s="78"/>
      <c r="P49" s="78"/>
      <c r="Q49" s="106"/>
      <c r="R49" s="394"/>
      <c r="S49" s="394"/>
      <c r="T49" s="394"/>
      <c r="Y49" s="141"/>
      <c r="Z49" s="141"/>
      <c r="AA49" s="224"/>
      <c r="AB49" s="195"/>
      <c r="AC49" s="142"/>
      <c r="AD49" s="135"/>
      <c r="AF49" s="317"/>
      <c r="AG49" s="315"/>
      <c r="AH49" s="319"/>
      <c r="AI49" s="315"/>
      <c r="AJ49" s="329"/>
      <c r="AM49" s="329"/>
      <c r="AO49" s="317"/>
      <c r="AP49" s="315"/>
      <c r="AQ49" s="319"/>
      <c r="AR49" s="315"/>
      <c r="AS49" s="136"/>
      <c r="AT49" s="176"/>
      <c r="AU49" s="194"/>
      <c r="AV49" s="139"/>
      <c r="AW49" s="141"/>
      <c r="AX49" s="141"/>
      <c r="BJ49" s="141"/>
      <c r="BK49" s="224"/>
      <c r="BL49" s="139"/>
      <c r="BM49" s="203"/>
      <c r="BN49" s="142"/>
      <c r="BO49" s="135"/>
      <c r="BQ49" s="317"/>
      <c r="BR49" s="315"/>
      <c r="BS49" s="319"/>
      <c r="BT49" s="315"/>
      <c r="BU49" s="329"/>
    </row>
    <row r="50" spans="2:73" ht="6.45" customHeight="1" thickTop="1" thickBot="1" x14ac:dyDescent="0.25">
      <c r="B50" s="329">
        <v>23</v>
      </c>
      <c r="D50" s="316" t="s">
        <v>195</v>
      </c>
      <c r="E50" s="314" t="s">
        <v>47</v>
      </c>
      <c r="F50" s="318" t="s">
        <v>63</v>
      </c>
      <c r="G50" s="314" t="s">
        <v>48</v>
      </c>
      <c r="H50" s="175"/>
      <c r="I50" s="205"/>
      <c r="J50" s="133"/>
      <c r="K50" s="139"/>
      <c r="L50" s="141"/>
      <c r="M50" s="142"/>
      <c r="N50" s="240"/>
      <c r="O50" s="78"/>
      <c r="P50" s="78"/>
      <c r="Q50" s="106"/>
      <c r="R50" s="394"/>
      <c r="S50" s="394"/>
      <c r="T50" s="394"/>
      <c r="Y50" s="141"/>
      <c r="Z50" s="141"/>
      <c r="AA50" s="142"/>
      <c r="AB50" s="208"/>
      <c r="AC50" s="133"/>
      <c r="AD50" s="134"/>
      <c r="AF50" s="316" t="s">
        <v>237</v>
      </c>
      <c r="AG50" s="314" t="s">
        <v>47</v>
      </c>
      <c r="AH50" s="318" t="s">
        <v>65</v>
      </c>
      <c r="AI50" s="314" t="s">
        <v>48</v>
      </c>
      <c r="AJ50" s="328">
        <v>86</v>
      </c>
      <c r="AM50" s="328">
        <v>150</v>
      </c>
      <c r="AO50" s="316" t="s">
        <v>268</v>
      </c>
      <c r="AP50" s="314" t="s">
        <v>47</v>
      </c>
      <c r="AQ50" s="318" t="s">
        <v>64</v>
      </c>
      <c r="AR50" s="314" t="s">
        <v>48</v>
      </c>
      <c r="AS50" s="175"/>
      <c r="AT50" s="205"/>
      <c r="AU50" s="133"/>
      <c r="AV50" s="139"/>
      <c r="AW50" s="141"/>
      <c r="AX50" s="141"/>
      <c r="BJ50" s="141"/>
      <c r="BK50" s="224"/>
      <c r="BL50" s="133"/>
      <c r="BM50" s="208"/>
      <c r="BN50" s="133"/>
      <c r="BO50" s="134"/>
      <c r="BQ50" s="316" t="s">
        <v>304</v>
      </c>
      <c r="BR50" s="314" t="s">
        <v>47</v>
      </c>
      <c r="BS50" s="318" t="s">
        <v>64</v>
      </c>
      <c r="BT50" s="314" t="s">
        <v>48</v>
      </c>
      <c r="BU50" s="328">
        <v>213</v>
      </c>
    </row>
    <row r="51" spans="2:73" ht="6.45" customHeight="1" thickTop="1" thickBot="1" x14ac:dyDescent="0.25">
      <c r="B51" s="329"/>
      <c r="D51" s="317"/>
      <c r="E51" s="315"/>
      <c r="F51" s="319"/>
      <c r="G51" s="315"/>
      <c r="H51" s="133"/>
      <c r="I51" s="133"/>
      <c r="J51" s="133"/>
      <c r="K51" s="139"/>
      <c r="L51" s="203"/>
      <c r="M51" s="142"/>
      <c r="N51" s="240"/>
      <c r="O51" s="78"/>
      <c r="P51" s="78"/>
      <c r="Q51" s="106"/>
      <c r="R51" s="394"/>
      <c r="S51" s="394"/>
      <c r="T51" s="394"/>
      <c r="Y51" s="141"/>
      <c r="Z51" s="141"/>
      <c r="AA51" s="142"/>
      <c r="AB51" s="197"/>
      <c r="AC51" s="195"/>
      <c r="AD51" s="138"/>
      <c r="AF51" s="317"/>
      <c r="AG51" s="315"/>
      <c r="AH51" s="319"/>
      <c r="AI51" s="315"/>
      <c r="AJ51" s="329"/>
      <c r="AM51" s="329"/>
      <c r="AO51" s="317"/>
      <c r="AP51" s="315"/>
      <c r="AQ51" s="319"/>
      <c r="AR51" s="315"/>
      <c r="AS51" s="133"/>
      <c r="AT51" s="133"/>
      <c r="AU51" s="133"/>
      <c r="AV51" s="139"/>
      <c r="AW51" s="203"/>
      <c r="AX51" s="141"/>
      <c r="BJ51" s="141"/>
      <c r="BK51" s="224"/>
      <c r="BL51" s="133"/>
      <c r="BM51" s="197"/>
      <c r="BN51" s="195"/>
      <c r="BO51" s="138"/>
      <c r="BQ51" s="317"/>
      <c r="BR51" s="315"/>
      <c r="BS51" s="319"/>
      <c r="BT51" s="315"/>
      <c r="BU51" s="329"/>
    </row>
    <row r="52" spans="2:73" ht="6.45" customHeight="1" thickTop="1" thickBot="1" x14ac:dyDescent="0.25">
      <c r="B52" s="329">
        <v>24</v>
      </c>
      <c r="D52" s="316" t="s">
        <v>196</v>
      </c>
      <c r="E52" s="314" t="s">
        <v>47</v>
      </c>
      <c r="F52" s="318" t="s">
        <v>49</v>
      </c>
      <c r="G52" s="314" t="s">
        <v>48</v>
      </c>
      <c r="H52" s="175"/>
      <c r="I52" s="133"/>
      <c r="J52" s="133"/>
      <c r="K52" s="133"/>
      <c r="L52" s="205"/>
      <c r="M52" s="133"/>
      <c r="N52" s="240"/>
      <c r="O52" s="78"/>
      <c r="P52" s="78"/>
      <c r="Q52" s="78"/>
      <c r="R52" s="394"/>
      <c r="S52" s="394"/>
      <c r="T52" s="394"/>
      <c r="Y52" s="141"/>
      <c r="Z52" s="141"/>
      <c r="AA52" s="142"/>
      <c r="AB52" s="133"/>
      <c r="AC52" s="208"/>
      <c r="AD52" s="175"/>
      <c r="AF52" s="316" t="s">
        <v>171</v>
      </c>
      <c r="AG52" s="314" t="s">
        <v>47</v>
      </c>
      <c r="AH52" s="318" t="s">
        <v>175</v>
      </c>
      <c r="AI52" s="314" t="s">
        <v>48</v>
      </c>
      <c r="AJ52" s="328">
        <v>87</v>
      </c>
      <c r="AM52" s="328">
        <v>151</v>
      </c>
      <c r="AO52" s="316" t="s">
        <v>269</v>
      </c>
      <c r="AP52" s="314" t="s">
        <v>47</v>
      </c>
      <c r="AQ52" s="318" t="s">
        <v>129</v>
      </c>
      <c r="AR52" s="314" t="s">
        <v>48</v>
      </c>
      <c r="AS52" s="133"/>
      <c r="AT52" s="133"/>
      <c r="AU52" s="133"/>
      <c r="AV52" s="133"/>
      <c r="AW52" s="205"/>
      <c r="AX52" s="139"/>
      <c r="BJ52" s="141"/>
      <c r="BK52" s="224"/>
      <c r="BL52" s="133"/>
      <c r="BM52" s="133"/>
      <c r="BN52" s="208"/>
      <c r="BO52" s="175"/>
      <c r="BQ52" s="316" t="s">
        <v>305</v>
      </c>
      <c r="BR52" s="314" t="s">
        <v>47</v>
      </c>
      <c r="BS52" s="318" t="s">
        <v>175</v>
      </c>
      <c r="BT52" s="314" t="s">
        <v>48</v>
      </c>
      <c r="BU52" s="328">
        <v>214</v>
      </c>
    </row>
    <row r="53" spans="2:73" ht="6.45" customHeight="1" thickTop="1" thickBot="1" x14ac:dyDescent="0.25">
      <c r="B53" s="329"/>
      <c r="D53" s="317"/>
      <c r="E53" s="315"/>
      <c r="F53" s="319"/>
      <c r="G53" s="315"/>
      <c r="H53" s="133"/>
      <c r="I53" s="177"/>
      <c r="J53" s="133"/>
      <c r="K53" s="133"/>
      <c r="L53" s="194"/>
      <c r="M53" s="133"/>
      <c r="N53" s="240"/>
      <c r="O53" s="161"/>
      <c r="P53" s="161"/>
      <c r="Q53" s="161"/>
      <c r="R53" s="394"/>
      <c r="S53" s="394"/>
      <c r="T53" s="394"/>
      <c r="Y53" s="141"/>
      <c r="Z53" s="203"/>
      <c r="AA53" s="142"/>
      <c r="AB53" s="133"/>
      <c r="AC53" s="133"/>
      <c r="AD53" s="133"/>
      <c r="AF53" s="317"/>
      <c r="AG53" s="315"/>
      <c r="AH53" s="319"/>
      <c r="AI53" s="315"/>
      <c r="AJ53" s="329"/>
      <c r="AM53" s="329"/>
      <c r="AO53" s="317"/>
      <c r="AP53" s="315"/>
      <c r="AQ53" s="319"/>
      <c r="AR53" s="315"/>
      <c r="AS53" s="136"/>
      <c r="AT53" s="176"/>
      <c r="AU53" s="133"/>
      <c r="AV53" s="133"/>
      <c r="AW53" s="194"/>
      <c r="AX53" s="139"/>
      <c r="BJ53" s="141"/>
      <c r="BK53" s="210"/>
      <c r="BL53" s="133"/>
      <c r="BM53" s="133"/>
      <c r="BN53" s="133"/>
      <c r="BO53" s="133"/>
      <c r="BQ53" s="317"/>
      <c r="BR53" s="315"/>
      <c r="BS53" s="319"/>
      <c r="BT53" s="315"/>
      <c r="BU53" s="329"/>
    </row>
    <row r="54" spans="2:73" ht="6.45" customHeight="1" thickTop="1" thickBot="1" x14ac:dyDescent="0.25">
      <c r="B54" s="329">
        <v>25</v>
      </c>
      <c r="D54" s="316" t="s">
        <v>196</v>
      </c>
      <c r="E54" s="314" t="s">
        <v>47</v>
      </c>
      <c r="F54" s="318" t="s">
        <v>59</v>
      </c>
      <c r="G54" s="314" t="s">
        <v>48</v>
      </c>
      <c r="H54" s="137"/>
      <c r="I54" s="141"/>
      <c r="J54" s="133"/>
      <c r="K54" s="133"/>
      <c r="L54" s="194"/>
      <c r="M54" s="133"/>
      <c r="N54" s="240"/>
      <c r="R54" s="394"/>
      <c r="S54" s="394"/>
      <c r="T54" s="394"/>
      <c r="Y54" s="142"/>
      <c r="Z54" s="208"/>
      <c r="AA54" s="133"/>
      <c r="AB54" s="133"/>
      <c r="AC54" s="133"/>
      <c r="AD54" s="175"/>
      <c r="AF54" s="316" t="s">
        <v>192</v>
      </c>
      <c r="AG54" s="314" t="s">
        <v>47</v>
      </c>
      <c r="AH54" s="318" t="s">
        <v>62</v>
      </c>
      <c r="AI54" s="314" t="s">
        <v>48</v>
      </c>
      <c r="AJ54" s="328">
        <v>88</v>
      </c>
      <c r="AM54" s="328">
        <v>152</v>
      </c>
      <c r="AO54" s="316" t="s">
        <v>270</v>
      </c>
      <c r="AP54" s="314" t="s">
        <v>47</v>
      </c>
      <c r="AQ54" s="318" t="s">
        <v>69</v>
      </c>
      <c r="AR54" s="314" t="s">
        <v>48</v>
      </c>
      <c r="AS54" s="175"/>
      <c r="AT54" s="206"/>
      <c r="AU54" s="133"/>
      <c r="AV54" s="133"/>
      <c r="AW54" s="194"/>
      <c r="AX54" s="139"/>
      <c r="BJ54" s="142"/>
      <c r="BK54" s="139"/>
      <c r="BL54" s="142"/>
      <c r="BM54" s="133"/>
      <c r="BN54" s="133"/>
      <c r="BO54" s="175"/>
      <c r="BQ54" s="316" t="s">
        <v>210</v>
      </c>
      <c r="BR54" s="314" t="s">
        <v>47</v>
      </c>
      <c r="BS54" s="318" t="s">
        <v>73</v>
      </c>
      <c r="BT54" s="314" t="s">
        <v>48</v>
      </c>
      <c r="BU54" s="328">
        <v>215</v>
      </c>
    </row>
    <row r="55" spans="2:73" ht="6.45" customHeight="1" thickTop="1" thickBot="1" x14ac:dyDescent="0.25">
      <c r="B55" s="329"/>
      <c r="D55" s="317"/>
      <c r="E55" s="315"/>
      <c r="F55" s="319"/>
      <c r="G55" s="315"/>
      <c r="H55" s="133"/>
      <c r="I55" s="139"/>
      <c r="J55" s="176"/>
      <c r="K55" s="133"/>
      <c r="L55" s="194"/>
      <c r="M55" s="133"/>
      <c r="N55" s="240"/>
      <c r="R55" s="394"/>
      <c r="S55" s="394"/>
      <c r="T55" s="394"/>
      <c r="Y55" s="142"/>
      <c r="Z55" s="197"/>
      <c r="AA55" s="133"/>
      <c r="AB55" s="133"/>
      <c r="AC55" s="196"/>
      <c r="AD55" s="133"/>
      <c r="AF55" s="317"/>
      <c r="AG55" s="315"/>
      <c r="AH55" s="319"/>
      <c r="AI55" s="315"/>
      <c r="AJ55" s="329"/>
      <c r="AM55" s="329"/>
      <c r="AO55" s="317"/>
      <c r="AP55" s="315"/>
      <c r="AQ55" s="319"/>
      <c r="AR55" s="315"/>
      <c r="AS55" s="133"/>
      <c r="AT55" s="139"/>
      <c r="AU55" s="176"/>
      <c r="AV55" s="133"/>
      <c r="AW55" s="194"/>
      <c r="AX55" s="139"/>
      <c r="BJ55" s="142"/>
      <c r="BK55" s="133"/>
      <c r="BL55" s="142"/>
      <c r="BM55" s="133"/>
      <c r="BN55" s="196"/>
      <c r="BO55" s="133"/>
      <c r="BQ55" s="317"/>
      <c r="BR55" s="315"/>
      <c r="BS55" s="319"/>
      <c r="BT55" s="315"/>
      <c r="BU55" s="329"/>
    </row>
    <row r="56" spans="2:73" ht="6.45" customHeight="1" thickTop="1" x14ac:dyDescent="0.2">
      <c r="B56" s="329">
        <v>26</v>
      </c>
      <c r="D56" s="316" t="s">
        <v>197</v>
      </c>
      <c r="E56" s="314" t="s">
        <v>47</v>
      </c>
      <c r="F56" s="318" t="s">
        <v>177</v>
      </c>
      <c r="G56" s="314" t="s">
        <v>48</v>
      </c>
      <c r="H56" s="133"/>
      <c r="I56" s="133"/>
      <c r="J56" s="206"/>
      <c r="K56" s="142"/>
      <c r="L56" s="194"/>
      <c r="M56" s="133"/>
      <c r="N56" s="240"/>
      <c r="R56" s="394"/>
      <c r="S56" s="394"/>
      <c r="T56" s="394"/>
      <c r="Y56" s="142"/>
      <c r="Z56" s="197"/>
      <c r="AA56" s="133"/>
      <c r="AB56" s="197"/>
      <c r="AC56" s="139"/>
      <c r="AD56" s="140"/>
      <c r="AF56" s="316" t="s">
        <v>238</v>
      </c>
      <c r="AG56" s="314" t="s">
        <v>47</v>
      </c>
      <c r="AH56" s="318" t="s">
        <v>64</v>
      </c>
      <c r="AI56" s="314" t="s">
        <v>48</v>
      </c>
      <c r="AJ56" s="328">
        <v>89</v>
      </c>
      <c r="AM56" s="328">
        <v>153</v>
      </c>
      <c r="AO56" s="316" t="s">
        <v>132</v>
      </c>
      <c r="AP56" s="314" t="s">
        <v>47</v>
      </c>
      <c r="AQ56" s="318" t="s">
        <v>56</v>
      </c>
      <c r="AR56" s="314" t="s">
        <v>48</v>
      </c>
      <c r="AS56" s="133"/>
      <c r="AT56" s="133"/>
      <c r="AU56" s="206"/>
      <c r="AV56" s="142"/>
      <c r="AW56" s="194"/>
      <c r="AX56" s="139"/>
      <c r="BJ56" s="142"/>
      <c r="BK56" s="133"/>
      <c r="BL56" s="142"/>
      <c r="BM56" s="133"/>
      <c r="BN56" s="141"/>
      <c r="BO56" s="140"/>
      <c r="BQ56" s="316" t="s">
        <v>141</v>
      </c>
      <c r="BR56" s="314" t="s">
        <v>47</v>
      </c>
      <c r="BS56" s="318" t="s">
        <v>70</v>
      </c>
      <c r="BT56" s="314" t="s">
        <v>48</v>
      </c>
      <c r="BU56" s="328">
        <v>216</v>
      </c>
    </row>
    <row r="57" spans="2:73" ht="6.45" customHeight="1" thickBot="1" x14ac:dyDescent="0.25">
      <c r="B57" s="329"/>
      <c r="D57" s="317"/>
      <c r="E57" s="315"/>
      <c r="F57" s="319"/>
      <c r="G57" s="315"/>
      <c r="H57" s="136"/>
      <c r="I57" s="176"/>
      <c r="J57" s="221"/>
      <c r="K57" s="142"/>
      <c r="L57" s="194"/>
      <c r="M57" s="133"/>
      <c r="N57" s="240"/>
      <c r="R57" s="394"/>
      <c r="S57" s="394"/>
      <c r="T57" s="394"/>
      <c r="Y57" s="142"/>
      <c r="Z57" s="197"/>
      <c r="AA57" s="133"/>
      <c r="AB57" s="196"/>
      <c r="AC57" s="133"/>
      <c r="AD57" s="135"/>
      <c r="AF57" s="317"/>
      <c r="AG57" s="315"/>
      <c r="AH57" s="319"/>
      <c r="AI57" s="315"/>
      <c r="AJ57" s="329"/>
      <c r="AM57" s="329"/>
      <c r="AO57" s="317"/>
      <c r="AP57" s="315"/>
      <c r="AQ57" s="319"/>
      <c r="AR57" s="315"/>
      <c r="AS57" s="136"/>
      <c r="AT57" s="176"/>
      <c r="AU57" s="221"/>
      <c r="AV57" s="142"/>
      <c r="AW57" s="194"/>
      <c r="AX57" s="139"/>
      <c r="BJ57" s="142"/>
      <c r="BK57" s="133"/>
      <c r="BL57" s="142"/>
      <c r="BM57" s="195"/>
      <c r="BN57" s="142"/>
      <c r="BO57" s="135"/>
      <c r="BQ57" s="317"/>
      <c r="BR57" s="315"/>
      <c r="BS57" s="319"/>
      <c r="BT57" s="315"/>
      <c r="BU57" s="329"/>
    </row>
    <row r="58" spans="2:73" ht="6.45" customHeight="1" thickTop="1" thickBot="1" x14ac:dyDescent="0.25">
      <c r="B58" s="329">
        <v>27</v>
      </c>
      <c r="D58" s="316" t="s">
        <v>163</v>
      </c>
      <c r="E58" s="314" t="s">
        <v>47</v>
      </c>
      <c r="F58" s="318" t="s">
        <v>57</v>
      </c>
      <c r="G58" s="314" t="s">
        <v>48</v>
      </c>
      <c r="H58" s="175"/>
      <c r="I58" s="205"/>
      <c r="J58" s="139"/>
      <c r="K58" s="142"/>
      <c r="L58" s="194"/>
      <c r="M58" s="133"/>
      <c r="N58" s="240"/>
      <c r="R58" s="394"/>
      <c r="S58" s="394"/>
      <c r="T58" s="394"/>
      <c r="Y58" s="142"/>
      <c r="Z58" s="197"/>
      <c r="AA58" s="139"/>
      <c r="AB58" s="141"/>
      <c r="AC58" s="142"/>
      <c r="AD58" s="134"/>
      <c r="AF58" s="316" t="s">
        <v>137</v>
      </c>
      <c r="AG58" s="314" t="s">
        <v>47</v>
      </c>
      <c r="AH58" s="318" t="s">
        <v>68</v>
      </c>
      <c r="AI58" s="314" t="s">
        <v>48</v>
      </c>
      <c r="AJ58" s="328">
        <v>90</v>
      </c>
      <c r="AM58" s="328">
        <v>154</v>
      </c>
      <c r="AO58" s="316" t="s">
        <v>271</v>
      </c>
      <c r="AP58" s="314" t="s">
        <v>47</v>
      </c>
      <c r="AQ58" s="318" t="s">
        <v>71</v>
      </c>
      <c r="AR58" s="314" t="s">
        <v>48</v>
      </c>
      <c r="AS58" s="175"/>
      <c r="AT58" s="205"/>
      <c r="AU58" s="139"/>
      <c r="AV58" s="142"/>
      <c r="AW58" s="194"/>
      <c r="AX58" s="139"/>
      <c r="BJ58" s="142"/>
      <c r="BK58" s="133"/>
      <c r="BL58" s="141"/>
      <c r="BM58" s="209"/>
      <c r="BN58" s="133"/>
      <c r="BO58" s="134"/>
      <c r="BQ58" s="316" t="s">
        <v>306</v>
      </c>
      <c r="BR58" s="314" t="s">
        <v>47</v>
      </c>
      <c r="BS58" s="318" t="s">
        <v>67</v>
      </c>
      <c r="BT58" s="314" t="s">
        <v>48</v>
      </c>
      <c r="BU58" s="328">
        <v>217</v>
      </c>
    </row>
    <row r="59" spans="2:73" ht="6.45" customHeight="1" thickTop="1" thickBot="1" x14ac:dyDescent="0.25">
      <c r="B59" s="329"/>
      <c r="D59" s="317"/>
      <c r="E59" s="315"/>
      <c r="F59" s="319"/>
      <c r="G59" s="315"/>
      <c r="H59" s="133"/>
      <c r="I59" s="133"/>
      <c r="J59" s="139"/>
      <c r="K59" s="176"/>
      <c r="L59" s="194"/>
      <c r="M59" s="133"/>
      <c r="N59" s="240"/>
      <c r="Y59" s="142"/>
      <c r="Z59" s="197"/>
      <c r="AA59" s="139"/>
      <c r="AB59" s="141"/>
      <c r="AC59" s="203"/>
      <c r="AD59" s="138"/>
      <c r="AF59" s="317"/>
      <c r="AG59" s="315"/>
      <c r="AH59" s="319"/>
      <c r="AI59" s="315"/>
      <c r="AJ59" s="329"/>
      <c r="AM59" s="329"/>
      <c r="AO59" s="317"/>
      <c r="AP59" s="315"/>
      <c r="AQ59" s="319"/>
      <c r="AR59" s="315"/>
      <c r="AS59" s="133"/>
      <c r="AT59" s="133"/>
      <c r="AU59" s="139"/>
      <c r="AV59" s="176"/>
      <c r="AW59" s="194"/>
      <c r="AX59" s="139"/>
      <c r="BJ59" s="142"/>
      <c r="BK59" s="133"/>
      <c r="BL59" s="141"/>
      <c r="BM59" s="224"/>
      <c r="BN59" s="195"/>
      <c r="BO59" s="138"/>
      <c r="BQ59" s="317"/>
      <c r="BR59" s="315"/>
      <c r="BS59" s="319"/>
      <c r="BT59" s="315"/>
      <c r="BU59" s="329"/>
    </row>
    <row r="60" spans="2:73" ht="6.45" customHeight="1" thickTop="1" thickBot="1" x14ac:dyDescent="0.25">
      <c r="B60" s="329">
        <v>28</v>
      </c>
      <c r="D60" s="316" t="s">
        <v>123</v>
      </c>
      <c r="E60" s="314" t="s">
        <v>47</v>
      </c>
      <c r="F60" s="318" t="s">
        <v>449</v>
      </c>
      <c r="G60" s="314" t="s">
        <v>48</v>
      </c>
      <c r="H60" s="175"/>
      <c r="I60" s="133"/>
      <c r="J60" s="133"/>
      <c r="K60" s="205"/>
      <c r="L60" s="133"/>
      <c r="M60" s="133"/>
      <c r="N60" s="240"/>
      <c r="Y60" s="142"/>
      <c r="Z60" s="197"/>
      <c r="AA60" s="139"/>
      <c r="AB60" s="142"/>
      <c r="AC60" s="208"/>
      <c r="AD60" s="175"/>
      <c r="AF60" s="316" t="s">
        <v>239</v>
      </c>
      <c r="AG60" s="314" t="s">
        <v>47</v>
      </c>
      <c r="AH60" s="318" t="s">
        <v>67</v>
      </c>
      <c r="AI60" s="314" t="s">
        <v>48</v>
      </c>
      <c r="AJ60" s="328">
        <v>91</v>
      </c>
      <c r="AM60" s="328">
        <v>155</v>
      </c>
      <c r="AO60" s="316" t="s">
        <v>272</v>
      </c>
      <c r="AP60" s="314" t="s">
        <v>47</v>
      </c>
      <c r="AQ60" s="318" t="s">
        <v>119</v>
      </c>
      <c r="AR60" s="314" t="s">
        <v>48</v>
      </c>
      <c r="AS60" s="175"/>
      <c r="AT60" s="133"/>
      <c r="AU60" s="133"/>
      <c r="AV60" s="205"/>
      <c r="AW60" s="133"/>
      <c r="AX60" s="139"/>
      <c r="BJ60" s="142"/>
      <c r="BK60" s="133"/>
      <c r="BL60" s="141"/>
      <c r="BM60" s="142"/>
      <c r="BN60" s="208"/>
      <c r="BO60" s="175"/>
      <c r="BQ60" s="316" t="s">
        <v>146</v>
      </c>
      <c r="BR60" s="314" t="s">
        <v>47</v>
      </c>
      <c r="BS60" s="318" t="s">
        <v>59</v>
      </c>
      <c r="BT60" s="314" t="s">
        <v>48</v>
      </c>
      <c r="BU60" s="328">
        <v>218</v>
      </c>
    </row>
    <row r="61" spans="2:73" ht="6.45" customHeight="1" thickTop="1" thickBot="1" x14ac:dyDescent="0.25">
      <c r="B61" s="329"/>
      <c r="D61" s="317"/>
      <c r="E61" s="315"/>
      <c r="F61" s="319"/>
      <c r="G61" s="315"/>
      <c r="H61" s="133"/>
      <c r="I61" s="177"/>
      <c r="J61" s="133"/>
      <c r="K61" s="194"/>
      <c r="L61" s="133"/>
      <c r="M61" s="133"/>
      <c r="N61" s="240"/>
      <c r="Y61" s="142"/>
      <c r="Z61" s="197"/>
      <c r="AA61" s="195"/>
      <c r="AB61" s="142"/>
      <c r="AC61" s="133"/>
      <c r="AD61" s="133"/>
      <c r="AF61" s="317"/>
      <c r="AG61" s="315"/>
      <c r="AH61" s="319"/>
      <c r="AI61" s="315"/>
      <c r="AJ61" s="329"/>
      <c r="AM61" s="329"/>
      <c r="AO61" s="317"/>
      <c r="AP61" s="315"/>
      <c r="AQ61" s="319"/>
      <c r="AR61" s="315"/>
      <c r="AS61" s="133"/>
      <c r="AT61" s="177"/>
      <c r="AU61" s="133"/>
      <c r="AV61" s="194"/>
      <c r="AW61" s="133"/>
      <c r="AX61" s="139"/>
      <c r="BJ61" s="142"/>
      <c r="BK61" s="133"/>
      <c r="BL61" s="203"/>
      <c r="BM61" s="142"/>
      <c r="BN61" s="133"/>
      <c r="BO61" s="133"/>
      <c r="BQ61" s="317"/>
      <c r="BR61" s="315"/>
      <c r="BS61" s="319"/>
      <c r="BT61" s="315"/>
      <c r="BU61" s="329"/>
    </row>
    <row r="62" spans="2:73" ht="6.45" customHeight="1" thickTop="1" thickBot="1" x14ac:dyDescent="0.25">
      <c r="B62" s="329">
        <v>29</v>
      </c>
      <c r="D62" s="316" t="s">
        <v>198</v>
      </c>
      <c r="E62" s="314" t="s">
        <v>47</v>
      </c>
      <c r="F62" s="318" t="s">
        <v>64</v>
      </c>
      <c r="G62" s="314" t="s">
        <v>48</v>
      </c>
      <c r="H62" s="137"/>
      <c r="I62" s="141"/>
      <c r="J62" s="142"/>
      <c r="K62" s="194"/>
      <c r="L62" s="133"/>
      <c r="M62" s="133"/>
      <c r="N62" s="240"/>
      <c r="O62" s="161"/>
      <c r="P62" s="161"/>
      <c r="Q62" s="161"/>
      <c r="R62" s="161"/>
      <c r="S62" s="161"/>
      <c r="T62" s="161"/>
      <c r="U62" s="161"/>
      <c r="V62" s="161"/>
      <c r="W62" s="161"/>
      <c r="Y62" s="142"/>
      <c r="Z62" s="133"/>
      <c r="AA62" s="208"/>
      <c r="AB62" s="133"/>
      <c r="AC62" s="133"/>
      <c r="AD62" s="175"/>
      <c r="AF62" s="316" t="s">
        <v>240</v>
      </c>
      <c r="AG62" s="314" t="s">
        <v>47</v>
      </c>
      <c r="AH62" s="318" t="s">
        <v>55</v>
      </c>
      <c r="AI62" s="314" t="s">
        <v>48</v>
      </c>
      <c r="AJ62" s="328">
        <v>92</v>
      </c>
      <c r="AM62" s="328">
        <v>156</v>
      </c>
      <c r="AO62" s="316" t="s">
        <v>151</v>
      </c>
      <c r="AP62" s="314" t="s">
        <v>47</v>
      </c>
      <c r="AQ62" s="318" t="s">
        <v>49</v>
      </c>
      <c r="AR62" s="314" t="s">
        <v>48</v>
      </c>
      <c r="AS62" s="137"/>
      <c r="AT62" s="141"/>
      <c r="AU62" s="142"/>
      <c r="AV62" s="194"/>
      <c r="AW62" s="133"/>
      <c r="AX62" s="139"/>
      <c r="BJ62" s="142"/>
      <c r="BK62" s="133"/>
      <c r="BL62" s="208"/>
      <c r="BM62" s="133"/>
      <c r="BN62" s="133"/>
      <c r="BO62" s="175"/>
      <c r="BQ62" s="316" t="s">
        <v>155</v>
      </c>
      <c r="BR62" s="314" t="s">
        <v>47</v>
      </c>
      <c r="BS62" s="318" t="s">
        <v>64</v>
      </c>
      <c r="BT62" s="314" t="s">
        <v>48</v>
      </c>
      <c r="BU62" s="328">
        <v>219</v>
      </c>
    </row>
    <row r="63" spans="2:73" ht="6.45" customHeight="1" thickTop="1" thickBot="1" x14ac:dyDescent="0.25">
      <c r="B63" s="329"/>
      <c r="D63" s="317"/>
      <c r="E63" s="315"/>
      <c r="F63" s="319"/>
      <c r="G63" s="315"/>
      <c r="H63" s="133"/>
      <c r="I63" s="139"/>
      <c r="J63" s="176"/>
      <c r="K63" s="194"/>
      <c r="L63" s="133"/>
      <c r="M63" s="133"/>
      <c r="N63" s="240"/>
      <c r="O63" s="161"/>
      <c r="P63" s="161"/>
      <c r="Q63" s="161"/>
      <c r="R63" s="161"/>
      <c r="S63" s="161"/>
      <c r="T63" s="161"/>
      <c r="U63" s="161"/>
      <c r="V63" s="161"/>
      <c r="W63" s="161"/>
      <c r="Y63" s="142"/>
      <c r="Z63" s="133"/>
      <c r="AA63" s="197"/>
      <c r="AB63" s="133"/>
      <c r="AC63" s="196"/>
      <c r="AD63" s="133"/>
      <c r="AF63" s="317"/>
      <c r="AG63" s="315"/>
      <c r="AH63" s="319"/>
      <c r="AI63" s="315"/>
      <c r="AJ63" s="329"/>
      <c r="AM63" s="329"/>
      <c r="AO63" s="317"/>
      <c r="AP63" s="315"/>
      <c r="AQ63" s="319"/>
      <c r="AR63" s="315"/>
      <c r="AS63" s="133"/>
      <c r="AT63" s="139"/>
      <c r="AU63" s="176"/>
      <c r="AV63" s="194"/>
      <c r="AW63" s="133"/>
      <c r="AX63" s="139"/>
      <c r="BJ63" s="142"/>
      <c r="BK63" s="133"/>
      <c r="BL63" s="197"/>
      <c r="BM63" s="133"/>
      <c r="BN63" s="196"/>
      <c r="BO63" s="133"/>
      <c r="BQ63" s="317"/>
      <c r="BR63" s="315"/>
      <c r="BS63" s="319"/>
      <c r="BT63" s="315"/>
      <c r="BU63" s="329"/>
    </row>
    <row r="64" spans="2:73" ht="6.45" customHeight="1" thickTop="1" x14ac:dyDescent="0.2">
      <c r="B64" s="329">
        <v>30</v>
      </c>
      <c r="D64" s="316" t="s">
        <v>199</v>
      </c>
      <c r="E64" s="314" t="s">
        <v>47</v>
      </c>
      <c r="F64" s="318" t="s">
        <v>67</v>
      </c>
      <c r="G64" s="314" t="s">
        <v>48</v>
      </c>
      <c r="H64" s="133"/>
      <c r="I64" s="133"/>
      <c r="J64" s="205"/>
      <c r="K64" s="133"/>
      <c r="L64" s="133"/>
      <c r="M64" s="133"/>
      <c r="N64" s="240"/>
      <c r="O64" s="161"/>
      <c r="P64" s="161"/>
      <c r="Q64" s="161"/>
      <c r="R64" s="161"/>
      <c r="S64" s="161"/>
      <c r="T64" s="161"/>
      <c r="U64" s="161"/>
      <c r="V64" s="161"/>
      <c r="W64" s="161"/>
      <c r="Y64" s="142"/>
      <c r="Z64" s="133"/>
      <c r="AA64" s="197"/>
      <c r="AB64" s="197"/>
      <c r="AC64" s="139"/>
      <c r="AD64" s="140"/>
      <c r="AF64" s="316" t="s">
        <v>241</v>
      </c>
      <c r="AG64" s="314" t="s">
        <v>47</v>
      </c>
      <c r="AH64" s="318" t="s">
        <v>174</v>
      </c>
      <c r="AI64" s="314" t="s">
        <v>48</v>
      </c>
      <c r="AJ64" s="328">
        <v>93</v>
      </c>
      <c r="AM64" s="328">
        <v>157</v>
      </c>
      <c r="AO64" s="316" t="s">
        <v>273</v>
      </c>
      <c r="AP64" s="314" t="s">
        <v>47</v>
      </c>
      <c r="AQ64" s="318" t="s">
        <v>64</v>
      </c>
      <c r="AR64" s="314" t="s">
        <v>48</v>
      </c>
      <c r="AS64" s="133"/>
      <c r="AT64" s="133"/>
      <c r="AU64" s="205"/>
      <c r="AV64" s="133"/>
      <c r="AW64" s="133"/>
      <c r="AX64" s="139"/>
      <c r="BJ64" s="142"/>
      <c r="BK64" s="133"/>
      <c r="BL64" s="197"/>
      <c r="BM64" s="139"/>
      <c r="BN64" s="141"/>
      <c r="BO64" s="140"/>
      <c r="BQ64" s="316" t="s">
        <v>168</v>
      </c>
      <c r="BR64" s="314" t="s">
        <v>47</v>
      </c>
      <c r="BS64" s="318" t="s">
        <v>176</v>
      </c>
      <c r="BT64" s="314" t="s">
        <v>48</v>
      </c>
      <c r="BU64" s="328">
        <v>220</v>
      </c>
    </row>
    <row r="65" spans="2:73" ht="6.45" customHeight="1" thickBot="1" x14ac:dyDescent="0.25">
      <c r="B65" s="329"/>
      <c r="D65" s="317"/>
      <c r="E65" s="315"/>
      <c r="F65" s="319"/>
      <c r="G65" s="315"/>
      <c r="H65" s="136"/>
      <c r="I65" s="176"/>
      <c r="J65" s="194"/>
      <c r="K65" s="133"/>
      <c r="L65" s="133"/>
      <c r="M65" s="133"/>
      <c r="N65" s="241"/>
      <c r="O65" s="383" t="s">
        <v>440</v>
      </c>
      <c r="P65" s="163"/>
      <c r="Q65" s="164"/>
      <c r="R65" s="165"/>
      <c r="S65" s="161"/>
      <c r="T65" s="383" t="s">
        <v>441</v>
      </c>
      <c r="U65" s="163"/>
      <c r="V65" s="164"/>
      <c r="W65" s="165"/>
      <c r="Y65" s="142"/>
      <c r="Z65" s="133"/>
      <c r="AA65" s="197"/>
      <c r="AB65" s="196"/>
      <c r="AC65" s="133"/>
      <c r="AD65" s="135"/>
      <c r="AF65" s="317"/>
      <c r="AG65" s="315"/>
      <c r="AH65" s="319"/>
      <c r="AI65" s="315"/>
      <c r="AJ65" s="329"/>
      <c r="AM65" s="329"/>
      <c r="AO65" s="317"/>
      <c r="AP65" s="315"/>
      <c r="AQ65" s="319"/>
      <c r="AR65" s="315"/>
      <c r="AS65" s="136"/>
      <c r="AT65" s="176"/>
      <c r="AU65" s="194"/>
      <c r="AV65" s="133"/>
      <c r="AW65" s="133"/>
      <c r="AX65" s="139"/>
      <c r="AZ65" s="383" t="s">
        <v>425</v>
      </c>
      <c r="BA65" s="163"/>
      <c r="BB65" s="164"/>
      <c r="BC65" s="165"/>
      <c r="BD65" s="171"/>
      <c r="BE65" s="383" t="s">
        <v>424</v>
      </c>
      <c r="BF65" s="163"/>
      <c r="BG65" s="164"/>
      <c r="BH65" s="165"/>
      <c r="BJ65" s="142"/>
      <c r="BK65" s="133"/>
      <c r="BL65" s="197"/>
      <c r="BM65" s="195"/>
      <c r="BN65" s="142"/>
      <c r="BO65" s="135"/>
      <c r="BQ65" s="317"/>
      <c r="BR65" s="315"/>
      <c r="BS65" s="319"/>
      <c r="BT65" s="315"/>
      <c r="BU65" s="329"/>
    </row>
    <row r="66" spans="2:73" ht="6.45" customHeight="1" thickTop="1" thickBot="1" x14ac:dyDescent="0.25">
      <c r="B66" s="329">
        <v>31</v>
      </c>
      <c r="D66" s="316" t="s">
        <v>200</v>
      </c>
      <c r="E66" s="314" t="s">
        <v>47</v>
      </c>
      <c r="F66" s="318" t="s">
        <v>72</v>
      </c>
      <c r="G66" s="314" t="s">
        <v>48</v>
      </c>
      <c r="H66" s="175"/>
      <c r="I66" s="205"/>
      <c r="J66" s="133"/>
      <c r="K66" s="133"/>
      <c r="L66" s="133"/>
      <c r="M66" s="133"/>
      <c r="N66" s="241"/>
      <c r="O66" s="384"/>
      <c r="P66" s="78"/>
      <c r="Q66" s="78"/>
      <c r="R66" s="105"/>
      <c r="S66" s="161"/>
      <c r="T66" s="384"/>
      <c r="U66" s="78"/>
      <c r="V66" s="78"/>
      <c r="W66" s="105"/>
      <c r="Y66" s="142"/>
      <c r="Z66" s="133"/>
      <c r="AA66" s="133"/>
      <c r="AB66" s="139"/>
      <c r="AC66" s="142"/>
      <c r="AD66" s="134"/>
      <c r="AF66" s="316" t="s">
        <v>151</v>
      </c>
      <c r="AG66" s="314" t="s">
        <v>47</v>
      </c>
      <c r="AH66" s="318" t="s">
        <v>129</v>
      </c>
      <c r="AI66" s="314" t="s">
        <v>48</v>
      </c>
      <c r="AJ66" s="328">
        <v>94</v>
      </c>
      <c r="AM66" s="328">
        <v>158</v>
      </c>
      <c r="AO66" s="316" t="s">
        <v>136</v>
      </c>
      <c r="AP66" s="314" t="s">
        <v>47</v>
      </c>
      <c r="AQ66" s="318" t="s">
        <v>73</v>
      </c>
      <c r="AR66" s="314" t="s">
        <v>48</v>
      </c>
      <c r="AS66" s="175"/>
      <c r="AT66" s="205"/>
      <c r="AU66" s="133"/>
      <c r="AV66" s="133"/>
      <c r="AW66" s="133"/>
      <c r="AX66" s="139"/>
      <c r="AZ66" s="384"/>
      <c r="BA66" s="78"/>
      <c r="BB66" s="78"/>
      <c r="BC66" s="105"/>
      <c r="BD66" s="171"/>
      <c r="BE66" s="384"/>
      <c r="BF66" s="78"/>
      <c r="BG66" s="78"/>
      <c r="BH66" s="105"/>
      <c r="BJ66" s="142"/>
      <c r="BK66" s="133"/>
      <c r="BL66" s="133"/>
      <c r="BM66" s="208"/>
      <c r="BN66" s="133"/>
      <c r="BO66" s="134"/>
      <c r="BQ66" s="316" t="s">
        <v>327</v>
      </c>
      <c r="BR66" s="314" t="s">
        <v>47</v>
      </c>
      <c r="BS66" s="318" t="s">
        <v>179</v>
      </c>
      <c r="BT66" s="314" t="s">
        <v>48</v>
      </c>
      <c r="BU66" s="328">
        <v>221</v>
      </c>
    </row>
    <row r="67" spans="2:73" ht="6.45" customHeight="1" thickTop="1" thickBot="1" x14ac:dyDescent="0.25">
      <c r="B67" s="329"/>
      <c r="D67" s="317"/>
      <c r="E67" s="315"/>
      <c r="F67" s="319"/>
      <c r="G67" s="315"/>
      <c r="H67" s="133"/>
      <c r="I67" s="133"/>
      <c r="J67" s="133"/>
      <c r="K67" s="133"/>
      <c r="L67" s="133"/>
      <c r="M67" s="133"/>
      <c r="N67" s="241"/>
      <c r="O67" s="385" t="s">
        <v>488</v>
      </c>
      <c r="P67" s="386"/>
      <c r="Q67" s="386"/>
      <c r="R67" s="387"/>
      <c r="S67" s="161"/>
      <c r="T67" s="385" t="s">
        <v>487</v>
      </c>
      <c r="U67" s="386"/>
      <c r="V67" s="386"/>
      <c r="W67" s="387"/>
      <c r="Y67" s="142"/>
      <c r="Z67" s="133"/>
      <c r="AA67" s="133"/>
      <c r="AB67" s="133"/>
      <c r="AC67" s="203"/>
      <c r="AD67" s="138"/>
      <c r="AF67" s="317"/>
      <c r="AG67" s="315"/>
      <c r="AH67" s="319"/>
      <c r="AI67" s="315"/>
      <c r="AJ67" s="329"/>
      <c r="AM67" s="329"/>
      <c r="AO67" s="317"/>
      <c r="AP67" s="315"/>
      <c r="AQ67" s="319"/>
      <c r="AR67" s="315"/>
      <c r="AS67" s="133"/>
      <c r="AT67" s="133"/>
      <c r="AU67" s="133"/>
      <c r="AV67" s="133"/>
      <c r="AW67" s="133"/>
      <c r="AX67" s="139"/>
      <c r="AZ67" s="385" t="s">
        <v>490</v>
      </c>
      <c r="BA67" s="386"/>
      <c r="BB67" s="386"/>
      <c r="BC67" s="387"/>
      <c r="BD67" s="171"/>
      <c r="BE67" s="385" t="s">
        <v>489</v>
      </c>
      <c r="BF67" s="386"/>
      <c r="BG67" s="386"/>
      <c r="BH67" s="387"/>
      <c r="BJ67" s="142"/>
      <c r="BK67" s="133"/>
      <c r="BL67" s="133"/>
      <c r="BM67" s="197"/>
      <c r="BN67" s="195"/>
      <c r="BO67" s="138"/>
      <c r="BQ67" s="317"/>
      <c r="BR67" s="315"/>
      <c r="BS67" s="319"/>
      <c r="BT67" s="315"/>
      <c r="BU67" s="329"/>
    </row>
    <row r="68" spans="2:73" ht="6.45" customHeight="1" thickTop="1" thickBot="1" x14ac:dyDescent="0.25">
      <c r="B68" s="329">
        <v>32</v>
      </c>
      <c r="D68" s="316" t="s">
        <v>125</v>
      </c>
      <c r="E68" s="314" t="s">
        <v>47</v>
      </c>
      <c r="F68" s="318" t="s">
        <v>201</v>
      </c>
      <c r="G68" s="314" t="s">
        <v>48</v>
      </c>
      <c r="H68" s="175"/>
      <c r="I68" s="133"/>
      <c r="J68" s="133"/>
      <c r="K68" s="133"/>
      <c r="L68" s="133"/>
      <c r="M68" s="133"/>
      <c r="N68" s="242"/>
      <c r="O68" s="385"/>
      <c r="P68" s="386"/>
      <c r="Q68" s="386"/>
      <c r="R68" s="387"/>
      <c r="S68" s="161"/>
      <c r="T68" s="385"/>
      <c r="U68" s="386"/>
      <c r="V68" s="386"/>
      <c r="W68" s="387"/>
      <c r="X68" s="236"/>
      <c r="Y68" s="142"/>
      <c r="Z68" s="133"/>
      <c r="AA68" s="133"/>
      <c r="AB68" s="133"/>
      <c r="AC68" s="208"/>
      <c r="AD68" s="175"/>
      <c r="AF68" s="316" t="s">
        <v>124</v>
      </c>
      <c r="AG68" s="314" t="s">
        <v>47</v>
      </c>
      <c r="AH68" s="318" t="s">
        <v>180</v>
      </c>
      <c r="AI68" s="314" t="s">
        <v>48</v>
      </c>
      <c r="AJ68" s="328">
        <v>95</v>
      </c>
      <c r="AM68" s="328">
        <v>159</v>
      </c>
      <c r="AO68" s="316" t="s">
        <v>145</v>
      </c>
      <c r="AP68" s="314" t="s">
        <v>47</v>
      </c>
      <c r="AQ68" s="318" t="s">
        <v>180</v>
      </c>
      <c r="AR68" s="314" t="s">
        <v>48</v>
      </c>
      <c r="AS68" s="175"/>
      <c r="AT68" s="133"/>
      <c r="AU68" s="133"/>
      <c r="AV68" s="133"/>
      <c r="AW68" s="133"/>
      <c r="AX68" s="139"/>
      <c r="AY68" s="236"/>
      <c r="AZ68" s="385"/>
      <c r="BA68" s="386"/>
      <c r="BB68" s="386"/>
      <c r="BC68" s="387"/>
      <c r="BD68" s="171"/>
      <c r="BE68" s="385"/>
      <c r="BF68" s="386"/>
      <c r="BG68" s="386"/>
      <c r="BH68" s="387"/>
      <c r="BI68" s="236"/>
      <c r="BJ68" s="142"/>
      <c r="BK68" s="133"/>
      <c r="BL68" s="133"/>
      <c r="BM68" s="133"/>
      <c r="BN68" s="208"/>
      <c r="BO68" s="175"/>
      <c r="BQ68" s="316" t="s">
        <v>307</v>
      </c>
      <c r="BR68" s="314" t="s">
        <v>47</v>
      </c>
      <c r="BS68" s="318" t="s">
        <v>180</v>
      </c>
      <c r="BT68" s="314" t="s">
        <v>48</v>
      </c>
      <c r="BU68" s="328">
        <v>222</v>
      </c>
    </row>
    <row r="69" spans="2:73" ht="6.45" customHeight="1" thickTop="1" thickBot="1" x14ac:dyDescent="0.25">
      <c r="B69" s="329"/>
      <c r="D69" s="317"/>
      <c r="E69" s="315"/>
      <c r="F69" s="319"/>
      <c r="G69" s="315"/>
      <c r="H69" s="133"/>
      <c r="I69" s="177"/>
      <c r="J69" s="133"/>
      <c r="K69" s="133"/>
      <c r="L69" s="133"/>
      <c r="M69" s="139"/>
      <c r="N69" s="239"/>
      <c r="O69" s="385"/>
      <c r="P69" s="386"/>
      <c r="Q69" s="386"/>
      <c r="R69" s="387"/>
      <c r="S69" s="161"/>
      <c r="T69" s="385"/>
      <c r="U69" s="386"/>
      <c r="V69" s="386"/>
      <c r="W69" s="387"/>
      <c r="X69" s="238"/>
      <c r="Y69" s="133"/>
      <c r="Z69" s="133"/>
      <c r="AA69" s="133"/>
      <c r="AB69" s="133"/>
      <c r="AC69" s="133"/>
      <c r="AD69" s="133"/>
      <c r="AF69" s="317"/>
      <c r="AG69" s="315"/>
      <c r="AH69" s="319"/>
      <c r="AI69" s="315"/>
      <c r="AJ69" s="329"/>
      <c r="AM69" s="329"/>
      <c r="AO69" s="317"/>
      <c r="AP69" s="315"/>
      <c r="AQ69" s="319"/>
      <c r="AR69" s="315"/>
      <c r="AS69" s="133"/>
      <c r="AT69" s="177"/>
      <c r="AU69" s="133"/>
      <c r="AV69" s="133"/>
      <c r="AW69" s="133"/>
      <c r="AX69" s="133"/>
      <c r="AY69" s="243"/>
      <c r="AZ69" s="385"/>
      <c r="BA69" s="386"/>
      <c r="BB69" s="386"/>
      <c r="BC69" s="387"/>
      <c r="BD69" s="171"/>
      <c r="BE69" s="385"/>
      <c r="BF69" s="386"/>
      <c r="BG69" s="386"/>
      <c r="BH69" s="387"/>
      <c r="BI69" s="238"/>
      <c r="BJ69" s="133"/>
      <c r="BK69" s="133"/>
      <c r="BL69" s="133"/>
      <c r="BM69" s="133"/>
      <c r="BN69" s="133"/>
      <c r="BO69" s="133"/>
      <c r="BQ69" s="317"/>
      <c r="BR69" s="315"/>
      <c r="BS69" s="319"/>
      <c r="BT69" s="315"/>
      <c r="BU69" s="329"/>
    </row>
    <row r="70" spans="2:73" ht="6.45" customHeight="1" thickTop="1" thickBot="1" x14ac:dyDescent="0.25">
      <c r="B70" s="329">
        <v>33</v>
      </c>
      <c r="D70" s="316" t="s">
        <v>202</v>
      </c>
      <c r="E70" s="314" t="s">
        <v>47</v>
      </c>
      <c r="F70" s="318" t="s">
        <v>64</v>
      </c>
      <c r="G70" s="314" t="s">
        <v>48</v>
      </c>
      <c r="H70" s="137"/>
      <c r="I70" s="142"/>
      <c r="J70" s="194"/>
      <c r="K70" s="133"/>
      <c r="L70" s="133"/>
      <c r="M70" s="139"/>
      <c r="O70" s="385"/>
      <c r="P70" s="386"/>
      <c r="Q70" s="386"/>
      <c r="R70" s="387"/>
      <c r="S70" s="161"/>
      <c r="T70" s="385"/>
      <c r="U70" s="386"/>
      <c r="V70" s="386"/>
      <c r="W70" s="387"/>
      <c r="X70" s="237"/>
      <c r="Y70" s="133"/>
      <c r="Z70" s="133"/>
      <c r="AA70" s="133"/>
      <c r="AB70" s="133"/>
      <c r="AC70" s="133"/>
      <c r="AD70" s="175"/>
      <c r="AF70" s="316" t="s">
        <v>133</v>
      </c>
      <c r="AG70" s="314" t="s">
        <v>47</v>
      </c>
      <c r="AH70" s="318" t="s">
        <v>180</v>
      </c>
      <c r="AI70" s="314" t="s">
        <v>48</v>
      </c>
      <c r="AJ70" s="328">
        <v>96</v>
      </c>
      <c r="AM70" s="328">
        <v>160</v>
      </c>
      <c r="AO70" s="316" t="s">
        <v>156</v>
      </c>
      <c r="AP70" s="314" t="s">
        <v>47</v>
      </c>
      <c r="AQ70" s="318" t="s">
        <v>56</v>
      </c>
      <c r="AR70" s="314" t="s">
        <v>48</v>
      </c>
      <c r="AS70" s="137"/>
      <c r="AT70" s="142"/>
      <c r="AU70" s="194"/>
      <c r="AV70" s="133"/>
      <c r="AW70" s="133"/>
      <c r="AX70" s="133"/>
      <c r="AY70" s="241"/>
      <c r="AZ70" s="385"/>
      <c r="BA70" s="386"/>
      <c r="BB70" s="386"/>
      <c r="BC70" s="387"/>
      <c r="BD70" s="171"/>
      <c r="BE70" s="385"/>
      <c r="BF70" s="386"/>
      <c r="BG70" s="386"/>
      <c r="BH70" s="387"/>
      <c r="BI70" s="237"/>
      <c r="BJ70" s="133"/>
      <c r="BK70" s="133"/>
      <c r="BL70" s="133"/>
      <c r="BM70" s="133"/>
      <c r="BN70" s="133"/>
      <c r="BO70" s="175"/>
      <c r="BQ70" s="316" t="s">
        <v>308</v>
      </c>
      <c r="BR70" s="314" t="s">
        <v>47</v>
      </c>
      <c r="BS70" s="318" t="s">
        <v>72</v>
      </c>
      <c r="BT70" s="314" t="s">
        <v>48</v>
      </c>
      <c r="BU70" s="328">
        <v>223</v>
      </c>
    </row>
    <row r="71" spans="2:73" ht="6.45" customHeight="1" thickTop="1" thickBot="1" x14ac:dyDescent="0.25">
      <c r="B71" s="329"/>
      <c r="D71" s="317"/>
      <c r="E71" s="315"/>
      <c r="F71" s="319"/>
      <c r="G71" s="315"/>
      <c r="H71" s="133"/>
      <c r="I71" s="133"/>
      <c r="J71" s="177"/>
      <c r="K71" s="133"/>
      <c r="L71" s="133"/>
      <c r="M71" s="139"/>
      <c r="O71" s="388" t="s">
        <v>505</v>
      </c>
      <c r="P71" s="389"/>
      <c r="Q71" s="389"/>
      <c r="R71" s="390"/>
      <c r="S71" s="161"/>
      <c r="T71" s="388" t="s">
        <v>506</v>
      </c>
      <c r="U71" s="389"/>
      <c r="V71" s="389"/>
      <c r="W71" s="390"/>
      <c r="X71" s="237"/>
      <c r="Y71" s="133"/>
      <c r="Z71" s="133"/>
      <c r="AA71" s="133"/>
      <c r="AB71" s="133"/>
      <c r="AC71" s="196"/>
      <c r="AD71" s="133"/>
      <c r="AF71" s="317"/>
      <c r="AG71" s="315"/>
      <c r="AH71" s="319"/>
      <c r="AI71" s="315"/>
      <c r="AJ71" s="329"/>
      <c r="AM71" s="329"/>
      <c r="AO71" s="317"/>
      <c r="AP71" s="315"/>
      <c r="AQ71" s="319"/>
      <c r="AR71" s="315"/>
      <c r="AS71" s="133"/>
      <c r="AT71" s="133"/>
      <c r="AU71" s="177"/>
      <c r="AV71" s="133"/>
      <c r="AW71" s="133"/>
      <c r="AX71" s="133"/>
      <c r="AY71" s="241"/>
      <c r="AZ71" s="388" t="s">
        <v>505</v>
      </c>
      <c r="BA71" s="389"/>
      <c r="BB71" s="389"/>
      <c r="BC71" s="390"/>
      <c r="BD71" s="171"/>
      <c r="BE71" s="388" t="s">
        <v>505</v>
      </c>
      <c r="BF71" s="389"/>
      <c r="BG71" s="389"/>
      <c r="BH71" s="390"/>
      <c r="BI71" s="237"/>
      <c r="BJ71" s="133"/>
      <c r="BK71" s="133"/>
      <c r="BL71" s="133"/>
      <c r="BM71" s="133"/>
      <c r="BN71" s="196"/>
      <c r="BO71" s="133"/>
      <c r="BQ71" s="317"/>
      <c r="BR71" s="315"/>
      <c r="BS71" s="319"/>
      <c r="BT71" s="315"/>
      <c r="BU71" s="329"/>
    </row>
    <row r="72" spans="2:73" ht="6.45" customHeight="1" thickTop="1" thickBot="1" x14ac:dyDescent="0.25">
      <c r="B72" s="329">
        <v>34</v>
      </c>
      <c r="D72" s="316" t="s">
        <v>203</v>
      </c>
      <c r="E72" s="314" t="s">
        <v>47</v>
      </c>
      <c r="F72" s="318" t="s">
        <v>174</v>
      </c>
      <c r="G72" s="314" t="s">
        <v>48</v>
      </c>
      <c r="H72" s="133"/>
      <c r="I72" s="139"/>
      <c r="J72" s="142"/>
      <c r="K72" s="194"/>
      <c r="L72" s="133"/>
      <c r="M72" s="139"/>
      <c r="O72" s="391"/>
      <c r="P72" s="392"/>
      <c r="Q72" s="392"/>
      <c r="R72" s="393"/>
      <c r="S72" s="161"/>
      <c r="T72" s="391"/>
      <c r="U72" s="392"/>
      <c r="V72" s="392"/>
      <c r="W72" s="393"/>
      <c r="X72" s="237"/>
      <c r="Y72" s="133"/>
      <c r="Z72" s="133"/>
      <c r="AA72" s="133"/>
      <c r="AB72" s="197"/>
      <c r="AC72" s="139"/>
      <c r="AD72" s="140"/>
      <c r="AF72" s="316" t="s">
        <v>130</v>
      </c>
      <c r="AG72" s="314" t="s">
        <v>47</v>
      </c>
      <c r="AH72" s="318" t="s">
        <v>175</v>
      </c>
      <c r="AI72" s="314" t="s">
        <v>48</v>
      </c>
      <c r="AJ72" s="328">
        <v>97</v>
      </c>
      <c r="AM72" s="328">
        <v>161</v>
      </c>
      <c r="AO72" s="316" t="s">
        <v>274</v>
      </c>
      <c r="AP72" s="314" t="s">
        <v>47</v>
      </c>
      <c r="AQ72" s="318" t="s">
        <v>65</v>
      </c>
      <c r="AR72" s="314" t="s">
        <v>48</v>
      </c>
      <c r="AS72" s="175"/>
      <c r="AT72" s="139"/>
      <c r="AU72" s="142"/>
      <c r="AV72" s="194"/>
      <c r="AW72" s="133"/>
      <c r="AX72" s="133"/>
      <c r="AY72" s="241"/>
      <c r="AZ72" s="391"/>
      <c r="BA72" s="392"/>
      <c r="BB72" s="392"/>
      <c r="BC72" s="393"/>
      <c r="BD72" s="171"/>
      <c r="BE72" s="391"/>
      <c r="BF72" s="392"/>
      <c r="BG72" s="392"/>
      <c r="BH72" s="393"/>
      <c r="BI72" s="237"/>
      <c r="BJ72" s="133"/>
      <c r="BK72" s="133"/>
      <c r="BL72" s="133"/>
      <c r="BM72" s="197"/>
      <c r="BN72" s="139"/>
      <c r="BO72" s="140"/>
      <c r="BQ72" s="316" t="s">
        <v>309</v>
      </c>
      <c r="BR72" s="314" t="s">
        <v>47</v>
      </c>
      <c r="BS72" s="318" t="s">
        <v>129</v>
      </c>
      <c r="BT72" s="314" t="s">
        <v>48</v>
      </c>
      <c r="BU72" s="328">
        <v>224</v>
      </c>
    </row>
    <row r="73" spans="2:73" ht="6.45" customHeight="1" thickTop="1" thickBot="1" x14ac:dyDescent="0.25">
      <c r="B73" s="329"/>
      <c r="D73" s="317"/>
      <c r="E73" s="315"/>
      <c r="F73" s="319"/>
      <c r="G73" s="315"/>
      <c r="H73" s="136"/>
      <c r="I73" s="203"/>
      <c r="J73" s="142"/>
      <c r="K73" s="194"/>
      <c r="L73" s="133"/>
      <c r="M73" s="139"/>
      <c r="O73" s="161"/>
      <c r="P73" s="161"/>
      <c r="Q73" s="161"/>
      <c r="R73" s="161"/>
      <c r="S73" s="161"/>
      <c r="T73" s="161"/>
      <c r="U73" s="161"/>
      <c r="V73" s="161"/>
      <c r="W73" s="161"/>
      <c r="X73" s="235"/>
      <c r="Y73" s="133"/>
      <c r="Z73" s="133"/>
      <c r="AA73" s="133"/>
      <c r="AB73" s="196"/>
      <c r="AC73" s="133"/>
      <c r="AD73" s="135"/>
      <c r="AF73" s="317"/>
      <c r="AG73" s="315"/>
      <c r="AH73" s="319"/>
      <c r="AI73" s="315"/>
      <c r="AJ73" s="329"/>
      <c r="AM73" s="329"/>
      <c r="AO73" s="317"/>
      <c r="AP73" s="315"/>
      <c r="AQ73" s="319"/>
      <c r="AR73" s="315"/>
      <c r="AS73" s="133"/>
      <c r="AT73" s="204"/>
      <c r="AU73" s="142"/>
      <c r="AV73" s="194"/>
      <c r="AW73" s="133"/>
      <c r="AX73" s="133"/>
      <c r="AY73" s="240"/>
      <c r="BI73" s="235"/>
      <c r="BJ73" s="133"/>
      <c r="BK73" s="133"/>
      <c r="BL73" s="133"/>
      <c r="BM73" s="196"/>
      <c r="BN73" s="133"/>
      <c r="BO73" s="135"/>
      <c r="BQ73" s="317"/>
      <c r="BR73" s="315"/>
      <c r="BS73" s="319"/>
      <c r="BT73" s="315"/>
      <c r="BU73" s="329"/>
    </row>
    <row r="74" spans="2:73" ht="6.45" customHeight="1" thickTop="1" thickBot="1" x14ac:dyDescent="0.25">
      <c r="B74" s="329">
        <v>35</v>
      </c>
      <c r="D74" s="316" t="s">
        <v>166</v>
      </c>
      <c r="E74" s="314" t="s">
        <v>47</v>
      </c>
      <c r="F74" s="318" t="s">
        <v>72</v>
      </c>
      <c r="G74" s="314" t="s">
        <v>48</v>
      </c>
      <c r="H74" s="175"/>
      <c r="I74" s="205"/>
      <c r="J74" s="133"/>
      <c r="K74" s="194"/>
      <c r="L74" s="133"/>
      <c r="M74" s="139"/>
      <c r="O74" s="161"/>
      <c r="P74" s="161"/>
      <c r="Q74" s="161"/>
      <c r="R74" s="161"/>
      <c r="S74" s="161"/>
      <c r="T74" s="161"/>
      <c r="U74" s="161"/>
      <c r="V74" s="161"/>
      <c r="W74" s="161"/>
      <c r="X74" s="235"/>
      <c r="Y74" s="133"/>
      <c r="Z74" s="133"/>
      <c r="AA74" s="133"/>
      <c r="AB74" s="141"/>
      <c r="AC74" s="142"/>
      <c r="AD74" s="175"/>
      <c r="AF74" s="316" t="s">
        <v>328</v>
      </c>
      <c r="AG74" s="314" t="s">
        <v>47</v>
      </c>
      <c r="AH74" s="318" t="s">
        <v>58</v>
      </c>
      <c r="AI74" s="314" t="s">
        <v>48</v>
      </c>
      <c r="AJ74" s="328">
        <v>98</v>
      </c>
      <c r="AM74" s="328">
        <v>162</v>
      </c>
      <c r="AO74" s="316" t="s">
        <v>275</v>
      </c>
      <c r="AP74" s="314" t="s">
        <v>47</v>
      </c>
      <c r="AQ74" s="318" t="s">
        <v>67</v>
      </c>
      <c r="AR74" s="314" t="s">
        <v>48</v>
      </c>
      <c r="AS74" s="137"/>
      <c r="AT74" s="133"/>
      <c r="AU74" s="133"/>
      <c r="AV74" s="194"/>
      <c r="AW74" s="133"/>
      <c r="AX74" s="133"/>
      <c r="AY74" s="240"/>
      <c r="BI74" s="235"/>
      <c r="BJ74" s="133"/>
      <c r="BK74" s="133"/>
      <c r="BL74" s="197"/>
      <c r="BM74" s="139"/>
      <c r="BN74" s="142"/>
      <c r="BO74" s="134"/>
      <c r="BQ74" s="316" t="s">
        <v>329</v>
      </c>
      <c r="BR74" s="314" t="s">
        <v>47</v>
      </c>
      <c r="BS74" s="318" t="s">
        <v>58</v>
      </c>
      <c r="BT74" s="314" t="s">
        <v>48</v>
      </c>
      <c r="BU74" s="328">
        <v>225</v>
      </c>
    </row>
    <row r="75" spans="2:73" ht="6.45" customHeight="1" thickTop="1" thickBot="1" x14ac:dyDescent="0.25">
      <c r="B75" s="329"/>
      <c r="D75" s="317"/>
      <c r="E75" s="315"/>
      <c r="F75" s="319"/>
      <c r="G75" s="315"/>
      <c r="H75" s="133"/>
      <c r="I75" s="133"/>
      <c r="J75" s="133"/>
      <c r="K75" s="177"/>
      <c r="L75" s="133"/>
      <c r="M75" s="139"/>
      <c r="O75" s="161"/>
      <c r="P75" s="161"/>
      <c r="Q75" s="161"/>
      <c r="R75" s="161"/>
      <c r="S75" s="161"/>
      <c r="T75" s="161"/>
      <c r="U75" s="161"/>
      <c r="V75" s="161"/>
      <c r="W75" s="161"/>
      <c r="X75" s="235"/>
      <c r="Y75" s="133"/>
      <c r="Z75" s="133"/>
      <c r="AA75" s="133"/>
      <c r="AB75" s="141"/>
      <c r="AC75" s="210"/>
      <c r="AD75" s="133"/>
      <c r="AF75" s="317"/>
      <c r="AG75" s="315"/>
      <c r="AH75" s="319"/>
      <c r="AI75" s="315"/>
      <c r="AJ75" s="329"/>
      <c r="AM75" s="329"/>
      <c r="AO75" s="317"/>
      <c r="AP75" s="315"/>
      <c r="AQ75" s="319"/>
      <c r="AR75" s="315"/>
      <c r="AS75" s="133"/>
      <c r="AT75" s="133"/>
      <c r="AU75" s="133"/>
      <c r="AV75" s="177"/>
      <c r="AW75" s="133"/>
      <c r="AX75" s="133"/>
      <c r="AY75" s="240"/>
      <c r="BI75" s="235"/>
      <c r="BJ75" s="133"/>
      <c r="BK75" s="133"/>
      <c r="BL75" s="197"/>
      <c r="BM75" s="139"/>
      <c r="BN75" s="203"/>
      <c r="BO75" s="138"/>
      <c r="BQ75" s="317"/>
      <c r="BR75" s="315"/>
      <c r="BS75" s="319"/>
      <c r="BT75" s="315"/>
      <c r="BU75" s="329"/>
    </row>
    <row r="76" spans="2:73" ht="6.45" customHeight="1" thickTop="1" thickBot="1" x14ac:dyDescent="0.25">
      <c r="B76" s="329">
        <v>36</v>
      </c>
      <c r="D76" s="316" t="s">
        <v>204</v>
      </c>
      <c r="E76" s="314" t="s">
        <v>47</v>
      </c>
      <c r="F76" s="318" t="s">
        <v>61</v>
      </c>
      <c r="G76" s="314" t="s">
        <v>48</v>
      </c>
      <c r="H76" s="133"/>
      <c r="I76" s="133"/>
      <c r="J76" s="139"/>
      <c r="K76" s="141"/>
      <c r="L76" s="133"/>
      <c r="M76" s="139"/>
      <c r="O76" s="161"/>
      <c r="P76" s="161"/>
      <c r="Q76" s="161"/>
      <c r="R76" s="161"/>
      <c r="S76" s="161"/>
      <c r="T76" s="161"/>
      <c r="U76" s="161"/>
      <c r="V76" s="161"/>
      <c r="W76" s="161"/>
      <c r="X76" s="235"/>
      <c r="Y76" s="133"/>
      <c r="Z76" s="133"/>
      <c r="AA76" s="133"/>
      <c r="AB76" s="142"/>
      <c r="AC76" s="139"/>
      <c r="AD76" s="140"/>
      <c r="AF76" s="316" t="s">
        <v>242</v>
      </c>
      <c r="AG76" s="314" t="s">
        <v>47</v>
      </c>
      <c r="AH76" s="318" t="s">
        <v>63</v>
      </c>
      <c r="AI76" s="314" t="s">
        <v>48</v>
      </c>
      <c r="AJ76" s="328">
        <v>99</v>
      </c>
      <c r="AM76" s="328">
        <v>163</v>
      </c>
      <c r="AO76" s="316" t="s">
        <v>276</v>
      </c>
      <c r="AP76" s="314" t="s">
        <v>47</v>
      </c>
      <c r="AQ76" s="318" t="s">
        <v>59</v>
      </c>
      <c r="AR76" s="314" t="s">
        <v>48</v>
      </c>
      <c r="AS76" s="175"/>
      <c r="AT76" s="133"/>
      <c r="AU76" s="139"/>
      <c r="AV76" s="142"/>
      <c r="AW76" s="194"/>
      <c r="AX76" s="133"/>
      <c r="AY76" s="240"/>
      <c r="BI76" s="235"/>
      <c r="BJ76" s="133"/>
      <c r="BK76" s="133"/>
      <c r="BL76" s="197"/>
      <c r="BM76" s="133"/>
      <c r="BN76" s="208"/>
      <c r="BO76" s="175"/>
      <c r="BQ76" s="316" t="s">
        <v>148</v>
      </c>
      <c r="BR76" s="314" t="s">
        <v>47</v>
      </c>
      <c r="BS76" s="318" t="s">
        <v>70</v>
      </c>
      <c r="BT76" s="314" t="s">
        <v>48</v>
      </c>
      <c r="BU76" s="328">
        <v>226</v>
      </c>
    </row>
    <row r="77" spans="2:73" ht="6.45" customHeight="1" thickTop="1" thickBot="1" x14ac:dyDescent="0.25">
      <c r="B77" s="329"/>
      <c r="D77" s="317"/>
      <c r="E77" s="315"/>
      <c r="F77" s="319"/>
      <c r="G77" s="315"/>
      <c r="H77" s="136"/>
      <c r="I77" s="176"/>
      <c r="J77" s="139"/>
      <c r="K77" s="141"/>
      <c r="L77" s="133"/>
      <c r="M77" s="139"/>
      <c r="O77" s="161"/>
      <c r="P77" s="161"/>
      <c r="Q77" s="161"/>
      <c r="R77" s="161"/>
      <c r="S77" s="161"/>
      <c r="T77" s="161"/>
      <c r="U77" s="161"/>
      <c r="V77" s="161"/>
      <c r="W77" s="161"/>
      <c r="X77" s="235"/>
      <c r="Y77" s="133"/>
      <c r="Z77" s="133"/>
      <c r="AA77" s="195"/>
      <c r="AB77" s="142"/>
      <c r="AC77" s="133"/>
      <c r="AD77" s="135"/>
      <c r="AF77" s="317"/>
      <c r="AG77" s="315"/>
      <c r="AH77" s="319"/>
      <c r="AI77" s="315"/>
      <c r="AJ77" s="329"/>
      <c r="AM77" s="329"/>
      <c r="AO77" s="317"/>
      <c r="AP77" s="315"/>
      <c r="AQ77" s="319"/>
      <c r="AR77" s="315"/>
      <c r="AS77" s="133"/>
      <c r="AT77" s="177"/>
      <c r="AU77" s="139"/>
      <c r="AV77" s="142"/>
      <c r="AW77" s="194"/>
      <c r="AX77" s="133"/>
      <c r="AY77" s="240"/>
      <c r="BI77" s="235"/>
      <c r="BJ77" s="133"/>
      <c r="BK77" s="133"/>
      <c r="BL77" s="196"/>
      <c r="BM77" s="133"/>
      <c r="BN77" s="133"/>
      <c r="BO77" s="133"/>
      <c r="BQ77" s="317"/>
      <c r="BR77" s="315"/>
      <c r="BS77" s="319"/>
      <c r="BT77" s="315"/>
      <c r="BU77" s="329"/>
    </row>
    <row r="78" spans="2:73" ht="6.45" customHeight="1" thickTop="1" thickBot="1" x14ac:dyDescent="0.25">
      <c r="B78" s="329">
        <v>37</v>
      </c>
      <c r="D78" s="316" t="s">
        <v>205</v>
      </c>
      <c r="E78" s="314" t="s">
        <v>47</v>
      </c>
      <c r="F78" s="318" t="s">
        <v>70</v>
      </c>
      <c r="G78" s="314" t="s">
        <v>48</v>
      </c>
      <c r="H78" s="175"/>
      <c r="I78" s="206"/>
      <c r="J78" s="141"/>
      <c r="K78" s="141"/>
      <c r="L78" s="133"/>
      <c r="M78" s="139"/>
      <c r="O78" s="161"/>
      <c r="P78" s="161"/>
      <c r="Q78" s="161"/>
      <c r="R78" s="161"/>
      <c r="S78" s="161"/>
      <c r="T78" s="161"/>
      <c r="U78" s="161"/>
      <c r="V78" s="161"/>
      <c r="W78" s="161"/>
      <c r="X78" s="235"/>
      <c r="Y78" s="133"/>
      <c r="Z78" s="197"/>
      <c r="AA78" s="208"/>
      <c r="AB78" s="133"/>
      <c r="AC78" s="133"/>
      <c r="AD78" s="134"/>
      <c r="AF78" s="316" t="s">
        <v>186</v>
      </c>
      <c r="AG78" s="314" t="s">
        <v>47</v>
      </c>
      <c r="AH78" s="318" t="s">
        <v>64</v>
      </c>
      <c r="AI78" s="314" t="s">
        <v>48</v>
      </c>
      <c r="AJ78" s="328">
        <v>100</v>
      </c>
      <c r="AM78" s="328">
        <v>164</v>
      </c>
      <c r="AO78" s="316" t="s">
        <v>141</v>
      </c>
      <c r="AP78" s="314" t="s">
        <v>47</v>
      </c>
      <c r="AQ78" s="318" t="s">
        <v>62</v>
      </c>
      <c r="AR78" s="314" t="s">
        <v>48</v>
      </c>
      <c r="AS78" s="137"/>
      <c r="AT78" s="141"/>
      <c r="AU78" s="141"/>
      <c r="AV78" s="142"/>
      <c r="AW78" s="194"/>
      <c r="AX78" s="133"/>
      <c r="AY78" s="240"/>
      <c r="BI78" s="235"/>
      <c r="BJ78" s="133"/>
      <c r="BK78" s="197"/>
      <c r="BL78" s="139"/>
      <c r="BM78" s="142"/>
      <c r="BN78" s="133"/>
      <c r="BO78" s="134"/>
      <c r="BQ78" s="316" t="s">
        <v>147</v>
      </c>
      <c r="BR78" s="314" t="s">
        <v>47</v>
      </c>
      <c r="BS78" s="318" t="s">
        <v>68</v>
      </c>
      <c r="BT78" s="314" t="s">
        <v>48</v>
      </c>
      <c r="BU78" s="328">
        <v>227</v>
      </c>
    </row>
    <row r="79" spans="2:73" ht="6.45" customHeight="1" thickTop="1" thickBot="1" x14ac:dyDescent="0.25">
      <c r="B79" s="329"/>
      <c r="D79" s="317"/>
      <c r="E79" s="315"/>
      <c r="F79" s="319"/>
      <c r="G79" s="315"/>
      <c r="H79" s="133"/>
      <c r="I79" s="139"/>
      <c r="J79" s="203"/>
      <c r="K79" s="141"/>
      <c r="L79" s="133"/>
      <c r="M79" s="139"/>
      <c r="O79" s="161"/>
      <c r="P79" s="161"/>
      <c r="Q79" s="161"/>
      <c r="R79" s="161"/>
      <c r="S79" s="161"/>
      <c r="T79" s="161"/>
      <c r="U79" s="161"/>
      <c r="V79" s="161"/>
      <c r="W79" s="161"/>
      <c r="X79" s="235"/>
      <c r="Y79" s="133"/>
      <c r="Z79" s="197"/>
      <c r="AA79" s="197"/>
      <c r="AB79" s="133"/>
      <c r="AC79" s="195"/>
      <c r="AD79" s="138"/>
      <c r="AF79" s="317"/>
      <c r="AG79" s="315"/>
      <c r="AH79" s="319"/>
      <c r="AI79" s="315"/>
      <c r="AJ79" s="329"/>
      <c r="AM79" s="329"/>
      <c r="AO79" s="317"/>
      <c r="AP79" s="315"/>
      <c r="AQ79" s="319"/>
      <c r="AR79" s="315"/>
      <c r="AS79" s="133"/>
      <c r="AT79" s="139"/>
      <c r="AU79" s="203"/>
      <c r="AV79" s="142"/>
      <c r="AW79" s="194"/>
      <c r="AX79" s="133"/>
      <c r="AY79" s="240"/>
      <c r="BI79" s="235"/>
      <c r="BJ79" s="133"/>
      <c r="BK79" s="197"/>
      <c r="BL79" s="139"/>
      <c r="BM79" s="142"/>
      <c r="BN79" s="195"/>
      <c r="BO79" s="138"/>
      <c r="BQ79" s="317"/>
      <c r="BR79" s="315"/>
      <c r="BS79" s="319"/>
      <c r="BT79" s="315"/>
      <c r="BU79" s="329"/>
    </row>
    <row r="80" spans="2:73" ht="6.45" customHeight="1" thickTop="1" thickBot="1" x14ac:dyDescent="0.25">
      <c r="B80" s="329">
        <v>38</v>
      </c>
      <c r="D80" s="316" t="s">
        <v>206</v>
      </c>
      <c r="E80" s="314" t="s">
        <v>47</v>
      </c>
      <c r="F80" s="318" t="s">
        <v>66</v>
      </c>
      <c r="G80" s="314" t="s">
        <v>48</v>
      </c>
      <c r="H80" s="133"/>
      <c r="I80" s="133"/>
      <c r="J80" s="205"/>
      <c r="K80" s="139"/>
      <c r="L80" s="133"/>
      <c r="M80" s="139"/>
      <c r="O80" s="161"/>
      <c r="P80" s="161"/>
      <c r="Q80" s="161"/>
      <c r="R80" s="161"/>
      <c r="S80" s="161"/>
      <c r="T80" s="161"/>
      <c r="U80" s="161"/>
      <c r="V80" s="161"/>
      <c r="W80" s="161"/>
      <c r="X80" s="235"/>
      <c r="Y80" s="133"/>
      <c r="Z80" s="197"/>
      <c r="AA80" s="197"/>
      <c r="AB80" s="139"/>
      <c r="AC80" s="209"/>
      <c r="AD80" s="175"/>
      <c r="AF80" s="316" t="s">
        <v>156</v>
      </c>
      <c r="AG80" s="314" t="s">
        <v>47</v>
      </c>
      <c r="AH80" s="318" t="s">
        <v>55</v>
      </c>
      <c r="AI80" s="314" t="s">
        <v>48</v>
      </c>
      <c r="AJ80" s="328">
        <v>101</v>
      </c>
      <c r="AM80" s="328">
        <v>165</v>
      </c>
      <c r="AO80" s="316" t="s">
        <v>245</v>
      </c>
      <c r="AP80" s="314" t="s">
        <v>47</v>
      </c>
      <c r="AQ80" s="318" t="s">
        <v>58</v>
      </c>
      <c r="AR80" s="314" t="s">
        <v>48</v>
      </c>
      <c r="AS80" s="133"/>
      <c r="AT80" s="133"/>
      <c r="AU80" s="205"/>
      <c r="AV80" s="133"/>
      <c r="AW80" s="194"/>
      <c r="AX80" s="133"/>
      <c r="AY80" s="240"/>
      <c r="BI80" s="235"/>
      <c r="BJ80" s="133"/>
      <c r="BK80" s="197"/>
      <c r="BL80" s="139"/>
      <c r="BM80" s="141"/>
      <c r="BN80" s="209"/>
      <c r="BO80" s="175"/>
      <c r="BQ80" s="316" t="s">
        <v>250</v>
      </c>
      <c r="BR80" s="314" t="s">
        <v>47</v>
      </c>
      <c r="BS80" s="318" t="s">
        <v>57</v>
      </c>
      <c r="BT80" s="314" t="s">
        <v>48</v>
      </c>
      <c r="BU80" s="328">
        <v>228</v>
      </c>
    </row>
    <row r="81" spans="2:73" ht="6.45" customHeight="1" thickTop="1" thickBot="1" x14ac:dyDescent="0.25">
      <c r="B81" s="329"/>
      <c r="D81" s="317"/>
      <c r="E81" s="315"/>
      <c r="F81" s="319"/>
      <c r="G81" s="315"/>
      <c r="H81" s="136"/>
      <c r="I81" s="176"/>
      <c r="J81" s="194"/>
      <c r="K81" s="139"/>
      <c r="L81" s="133"/>
      <c r="M81" s="139"/>
      <c r="O81" s="161"/>
      <c r="P81" s="161"/>
      <c r="Q81" s="161"/>
      <c r="R81" s="161"/>
      <c r="S81" s="161"/>
      <c r="T81" s="161"/>
      <c r="U81" s="161"/>
      <c r="V81" s="161"/>
      <c r="W81" s="161"/>
      <c r="X81" s="235"/>
      <c r="Y81" s="133"/>
      <c r="Z81" s="197"/>
      <c r="AA81" s="197"/>
      <c r="AB81" s="195"/>
      <c r="AC81" s="142"/>
      <c r="AD81" s="133"/>
      <c r="AF81" s="317"/>
      <c r="AG81" s="315"/>
      <c r="AH81" s="319"/>
      <c r="AI81" s="315"/>
      <c r="AJ81" s="329"/>
      <c r="AM81" s="329"/>
      <c r="AO81" s="317"/>
      <c r="AP81" s="315"/>
      <c r="AQ81" s="319"/>
      <c r="AR81" s="315"/>
      <c r="AS81" s="136"/>
      <c r="AT81" s="176"/>
      <c r="AU81" s="194"/>
      <c r="AV81" s="133"/>
      <c r="AW81" s="194"/>
      <c r="AX81" s="133"/>
      <c r="AY81" s="240"/>
      <c r="BI81" s="235"/>
      <c r="BJ81" s="133"/>
      <c r="BK81" s="197"/>
      <c r="BL81" s="139"/>
      <c r="BM81" s="203"/>
      <c r="BN81" s="142"/>
      <c r="BO81" s="133"/>
      <c r="BQ81" s="317"/>
      <c r="BR81" s="315"/>
      <c r="BS81" s="319"/>
      <c r="BT81" s="315"/>
      <c r="BU81" s="329"/>
    </row>
    <row r="82" spans="2:73" ht="6.45" customHeight="1" thickTop="1" thickBot="1" x14ac:dyDescent="0.25">
      <c r="B82" s="329">
        <v>39</v>
      </c>
      <c r="D82" s="316" t="s">
        <v>207</v>
      </c>
      <c r="E82" s="314" t="s">
        <v>47</v>
      </c>
      <c r="F82" s="318" t="s">
        <v>73</v>
      </c>
      <c r="G82" s="314" t="s">
        <v>48</v>
      </c>
      <c r="H82" s="175"/>
      <c r="I82" s="205"/>
      <c r="J82" s="133"/>
      <c r="K82" s="139"/>
      <c r="L82" s="133"/>
      <c r="M82" s="139"/>
      <c r="O82" s="161"/>
      <c r="P82" s="161"/>
      <c r="Q82" s="161"/>
      <c r="R82" s="161"/>
      <c r="S82" s="161"/>
      <c r="T82" s="161"/>
      <c r="U82" s="161"/>
      <c r="V82" s="161"/>
      <c r="W82" s="161"/>
      <c r="X82" s="235"/>
      <c r="Y82" s="133"/>
      <c r="Z82" s="197"/>
      <c r="AA82" s="133"/>
      <c r="AB82" s="208"/>
      <c r="AC82" s="133"/>
      <c r="AD82" s="134"/>
      <c r="AF82" s="316" t="s">
        <v>243</v>
      </c>
      <c r="AG82" s="314" t="s">
        <v>47</v>
      </c>
      <c r="AH82" s="318" t="s">
        <v>69</v>
      </c>
      <c r="AI82" s="314" t="s">
        <v>48</v>
      </c>
      <c r="AJ82" s="328">
        <v>102</v>
      </c>
      <c r="AM82" s="328">
        <v>166</v>
      </c>
      <c r="AO82" s="316" t="s">
        <v>140</v>
      </c>
      <c r="AP82" s="314" t="s">
        <v>47</v>
      </c>
      <c r="AQ82" s="318" t="s">
        <v>68</v>
      </c>
      <c r="AR82" s="314" t="s">
        <v>48</v>
      </c>
      <c r="AS82" s="175"/>
      <c r="AT82" s="205"/>
      <c r="AU82" s="133"/>
      <c r="AV82" s="133"/>
      <c r="AW82" s="194"/>
      <c r="AX82" s="133"/>
      <c r="AY82" s="240"/>
      <c r="BI82" s="235"/>
      <c r="BJ82" s="133"/>
      <c r="BK82" s="197"/>
      <c r="BL82" s="133"/>
      <c r="BM82" s="208"/>
      <c r="BN82" s="133"/>
      <c r="BO82" s="134"/>
      <c r="BQ82" s="316" t="s">
        <v>120</v>
      </c>
      <c r="BR82" s="314" t="s">
        <v>47</v>
      </c>
      <c r="BS82" s="318" t="s">
        <v>61</v>
      </c>
      <c r="BT82" s="314" t="s">
        <v>48</v>
      </c>
      <c r="BU82" s="328">
        <v>229</v>
      </c>
    </row>
    <row r="83" spans="2:73" ht="6.45" customHeight="1" thickTop="1" thickBot="1" x14ac:dyDescent="0.25">
      <c r="B83" s="329"/>
      <c r="D83" s="317"/>
      <c r="E83" s="315"/>
      <c r="F83" s="319"/>
      <c r="G83" s="315"/>
      <c r="H83" s="133"/>
      <c r="I83" s="133"/>
      <c r="J83" s="133"/>
      <c r="K83" s="139"/>
      <c r="L83" s="176"/>
      <c r="M83" s="139"/>
      <c r="O83" s="161"/>
      <c r="P83" s="161"/>
      <c r="Q83" s="161"/>
      <c r="R83" s="161"/>
      <c r="S83" s="161"/>
      <c r="T83" s="161"/>
      <c r="U83" s="161"/>
      <c r="V83" s="161"/>
      <c r="W83" s="161"/>
      <c r="X83" s="235"/>
      <c r="Y83" s="133"/>
      <c r="Z83" s="197"/>
      <c r="AA83" s="133"/>
      <c r="AB83" s="197"/>
      <c r="AC83" s="195"/>
      <c r="AD83" s="138"/>
      <c r="AF83" s="317"/>
      <c r="AG83" s="315"/>
      <c r="AH83" s="319"/>
      <c r="AI83" s="315"/>
      <c r="AJ83" s="329"/>
      <c r="AM83" s="329"/>
      <c r="AO83" s="317"/>
      <c r="AP83" s="315"/>
      <c r="AQ83" s="319"/>
      <c r="AR83" s="315"/>
      <c r="AS83" s="133"/>
      <c r="AT83" s="133"/>
      <c r="AU83" s="133"/>
      <c r="AV83" s="133"/>
      <c r="AW83" s="177"/>
      <c r="AX83" s="133"/>
      <c r="AY83" s="240"/>
      <c r="BI83" s="235"/>
      <c r="BJ83" s="133"/>
      <c r="BK83" s="197"/>
      <c r="BL83" s="133"/>
      <c r="BM83" s="197"/>
      <c r="BN83" s="195"/>
      <c r="BO83" s="138"/>
      <c r="BQ83" s="317"/>
      <c r="BR83" s="315"/>
      <c r="BS83" s="319"/>
      <c r="BT83" s="315"/>
      <c r="BU83" s="329"/>
    </row>
    <row r="84" spans="2:73" ht="6.45" customHeight="1" thickTop="1" thickBot="1" x14ac:dyDescent="0.25">
      <c r="B84" s="329">
        <v>40</v>
      </c>
      <c r="D84" s="316" t="s">
        <v>208</v>
      </c>
      <c r="E84" s="314" t="s">
        <v>47</v>
      </c>
      <c r="F84" s="318" t="s">
        <v>67</v>
      </c>
      <c r="G84" s="314" t="s">
        <v>48</v>
      </c>
      <c r="H84" s="175"/>
      <c r="I84" s="133"/>
      <c r="J84" s="133"/>
      <c r="K84" s="133"/>
      <c r="L84" s="205"/>
      <c r="M84" s="221"/>
      <c r="O84" s="161"/>
      <c r="P84" s="161"/>
      <c r="Q84" s="161"/>
      <c r="R84" s="161"/>
      <c r="S84" s="161"/>
      <c r="T84" s="161"/>
      <c r="U84" s="161"/>
      <c r="V84" s="161"/>
      <c r="W84" s="161"/>
      <c r="X84" s="235"/>
      <c r="Y84" s="133"/>
      <c r="Z84" s="197"/>
      <c r="AA84" s="133"/>
      <c r="AB84" s="133"/>
      <c r="AC84" s="208"/>
      <c r="AD84" s="175"/>
      <c r="AF84" s="316" t="s">
        <v>138</v>
      </c>
      <c r="AG84" s="314" t="s">
        <v>47</v>
      </c>
      <c r="AH84" s="318" t="s">
        <v>70</v>
      </c>
      <c r="AI84" s="314" t="s">
        <v>48</v>
      </c>
      <c r="AJ84" s="328">
        <v>103</v>
      </c>
      <c r="AM84" s="328">
        <v>167</v>
      </c>
      <c r="AO84" s="316" t="s">
        <v>277</v>
      </c>
      <c r="AP84" s="314" t="s">
        <v>47</v>
      </c>
      <c r="AQ84" s="318" t="s">
        <v>174</v>
      </c>
      <c r="AR84" s="314" t="s">
        <v>48</v>
      </c>
      <c r="AS84" s="175"/>
      <c r="AT84" s="133"/>
      <c r="AU84" s="133"/>
      <c r="AV84" s="139"/>
      <c r="AW84" s="141"/>
      <c r="AX84" s="142"/>
      <c r="AY84" s="240"/>
      <c r="BI84" s="235"/>
      <c r="BJ84" s="133"/>
      <c r="BK84" s="197"/>
      <c r="BL84" s="133"/>
      <c r="BM84" s="133"/>
      <c r="BN84" s="208"/>
      <c r="BO84" s="175"/>
      <c r="BQ84" s="316" t="s">
        <v>139</v>
      </c>
      <c r="BR84" s="314" t="s">
        <v>47</v>
      </c>
      <c r="BS84" s="318" t="s">
        <v>60</v>
      </c>
      <c r="BT84" s="314" t="s">
        <v>48</v>
      </c>
      <c r="BU84" s="328">
        <v>230</v>
      </c>
    </row>
    <row r="85" spans="2:73" ht="6.45" customHeight="1" thickTop="1" thickBot="1" x14ac:dyDescent="0.25">
      <c r="B85" s="329"/>
      <c r="D85" s="317"/>
      <c r="E85" s="315"/>
      <c r="F85" s="319"/>
      <c r="G85" s="315"/>
      <c r="H85" s="133"/>
      <c r="I85" s="177"/>
      <c r="J85" s="133"/>
      <c r="K85" s="133"/>
      <c r="L85" s="194"/>
      <c r="M85" s="221"/>
      <c r="O85" s="161"/>
      <c r="P85" s="161"/>
      <c r="Q85" s="161"/>
      <c r="R85" s="161"/>
      <c r="S85" s="161"/>
      <c r="T85" s="161"/>
      <c r="U85" s="161"/>
      <c r="V85" s="161"/>
      <c r="W85" s="161"/>
      <c r="X85" s="235"/>
      <c r="Y85" s="133"/>
      <c r="Z85" s="196"/>
      <c r="AA85" s="133"/>
      <c r="AB85" s="133"/>
      <c r="AC85" s="133"/>
      <c r="AD85" s="133"/>
      <c r="AF85" s="317"/>
      <c r="AG85" s="315"/>
      <c r="AH85" s="319"/>
      <c r="AI85" s="315"/>
      <c r="AJ85" s="329"/>
      <c r="AM85" s="329"/>
      <c r="AO85" s="317"/>
      <c r="AP85" s="315"/>
      <c r="AQ85" s="319"/>
      <c r="AR85" s="315"/>
      <c r="AS85" s="133"/>
      <c r="AT85" s="177"/>
      <c r="AU85" s="133"/>
      <c r="AV85" s="139"/>
      <c r="AW85" s="141"/>
      <c r="AX85" s="142"/>
      <c r="AY85" s="240"/>
      <c r="BI85" s="235"/>
      <c r="BJ85" s="133"/>
      <c r="BK85" s="196"/>
      <c r="BL85" s="133"/>
      <c r="BM85" s="133"/>
      <c r="BN85" s="133"/>
      <c r="BO85" s="133"/>
      <c r="BQ85" s="317"/>
      <c r="BR85" s="315"/>
      <c r="BS85" s="319"/>
      <c r="BT85" s="315"/>
      <c r="BU85" s="329"/>
    </row>
    <row r="86" spans="2:73" ht="6.45" customHeight="1" thickTop="1" thickBot="1" x14ac:dyDescent="0.25">
      <c r="B86" s="329">
        <v>41</v>
      </c>
      <c r="D86" s="316" t="s">
        <v>330</v>
      </c>
      <c r="E86" s="314" t="s">
        <v>47</v>
      </c>
      <c r="F86" s="318" t="s">
        <v>179</v>
      </c>
      <c r="G86" s="314" t="s">
        <v>48</v>
      </c>
      <c r="H86" s="137"/>
      <c r="I86" s="142"/>
      <c r="J86" s="194"/>
      <c r="K86" s="133"/>
      <c r="L86" s="194"/>
      <c r="M86" s="221"/>
      <c r="O86" s="161"/>
      <c r="P86" s="161"/>
      <c r="Q86" s="161"/>
      <c r="R86" s="161"/>
      <c r="S86" s="161"/>
      <c r="T86" s="161"/>
      <c r="U86" s="161"/>
      <c r="V86" s="161"/>
      <c r="W86" s="161"/>
      <c r="X86" s="235"/>
      <c r="Y86" s="139"/>
      <c r="Z86" s="141"/>
      <c r="AA86" s="142"/>
      <c r="AB86" s="133"/>
      <c r="AC86" s="133"/>
      <c r="AD86" s="175"/>
      <c r="AF86" s="316" t="s">
        <v>141</v>
      </c>
      <c r="AG86" s="314" t="s">
        <v>47</v>
      </c>
      <c r="AH86" s="318" t="s">
        <v>179</v>
      </c>
      <c r="AI86" s="314" t="s">
        <v>48</v>
      </c>
      <c r="AJ86" s="328">
        <v>104</v>
      </c>
      <c r="AM86" s="328">
        <v>168</v>
      </c>
      <c r="AO86" s="316" t="s">
        <v>147</v>
      </c>
      <c r="AP86" s="314" t="s">
        <v>47</v>
      </c>
      <c r="AQ86" s="318" t="s">
        <v>176</v>
      </c>
      <c r="AR86" s="314" t="s">
        <v>48</v>
      </c>
      <c r="AS86" s="137"/>
      <c r="AT86" s="142"/>
      <c r="AU86" s="194"/>
      <c r="AV86" s="139"/>
      <c r="AW86" s="141"/>
      <c r="AX86" s="142"/>
      <c r="AY86" s="240"/>
      <c r="BI86" s="235"/>
      <c r="BJ86" s="139"/>
      <c r="BK86" s="141"/>
      <c r="BL86" s="142"/>
      <c r="BM86" s="133"/>
      <c r="BN86" s="133"/>
      <c r="BO86" s="175"/>
      <c r="BQ86" s="316" t="s">
        <v>310</v>
      </c>
      <c r="BR86" s="314" t="s">
        <v>47</v>
      </c>
      <c r="BS86" s="318" t="s">
        <v>69</v>
      </c>
      <c r="BT86" s="314" t="s">
        <v>48</v>
      </c>
      <c r="BU86" s="328">
        <v>231</v>
      </c>
    </row>
    <row r="87" spans="2:73" ht="6.45" customHeight="1" thickTop="1" thickBot="1" x14ac:dyDescent="0.25">
      <c r="B87" s="329"/>
      <c r="D87" s="317"/>
      <c r="E87" s="315"/>
      <c r="F87" s="319"/>
      <c r="G87" s="315"/>
      <c r="H87" s="133"/>
      <c r="I87" s="133"/>
      <c r="J87" s="177"/>
      <c r="K87" s="133"/>
      <c r="L87" s="194"/>
      <c r="M87" s="221"/>
      <c r="O87" s="161"/>
      <c r="P87" s="161"/>
      <c r="Q87" s="161"/>
      <c r="R87" s="161"/>
      <c r="S87" s="161"/>
      <c r="T87" s="161"/>
      <c r="U87" s="161"/>
      <c r="V87" s="161"/>
      <c r="W87" s="161"/>
      <c r="X87" s="235"/>
      <c r="Y87" s="139"/>
      <c r="Z87" s="141"/>
      <c r="AA87" s="142"/>
      <c r="AB87" s="133"/>
      <c r="AC87" s="196"/>
      <c r="AD87" s="133"/>
      <c r="AF87" s="317"/>
      <c r="AG87" s="315"/>
      <c r="AH87" s="319"/>
      <c r="AI87" s="315"/>
      <c r="AJ87" s="329"/>
      <c r="AM87" s="329"/>
      <c r="AO87" s="317"/>
      <c r="AP87" s="315"/>
      <c r="AQ87" s="319"/>
      <c r="AR87" s="315"/>
      <c r="AS87" s="133"/>
      <c r="AT87" s="133"/>
      <c r="AU87" s="177"/>
      <c r="AV87" s="139"/>
      <c r="AW87" s="141"/>
      <c r="AX87" s="142"/>
      <c r="AY87" s="240"/>
      <c r="BI87" s="235"/>
      <c r="BJ87" s="139"/>
      <c r="BK87" s="141"/>
      <c r="BL87" s="142"/>
      <c r="BM87" s="133"/>
      <c r="BN87" s="196"/>
      <c r="BO87" s="133"/>
      <c r="BQ87" s="317"/>
      <c r="BR87" s="315"/>
      <c r="BS87" s="319"/>
      <c r="BT87" s="315"/>
      <c r="BU87" s="329"/>
    </row>
    <row r="88" spans="2:73" ht="6.45" customHeight="1" thickTop="1" thickBot="1" x14ac:dyDescent="0.25">
      <c r="B88" s="329">
        <v>42</v>
      </c>
      <c r="D88" s="316" t="s">
        <v>331</v>
      </c>
      <c r="E88" s="314" t="s">
        <v>47</v>
      </c>
      <c r="F88" s="318" t="s">
        <v>57</v>
      </c>
      <c r="G88" s="314" t="s">
        <v>48</v>
      </c>
      <c r="H88" s="175"/>
      <c r="I88" s="139"/>
      <c r="J88" s="141"/>
      <c r="K88" s="142"/>
      <c r="L88" s="194"/>
      <c r="M88" s="221"/>
      <c r="O88" s="161"/>
      <c r="P88" s="161"/>
      <c r="Q88" s="161"/>
      <c r="R88" s="161"/>
      <c r="S88" s="161"/>
      <c r="T88" s="161"/>
      <c r="U88" s="161"/>
      <c r="V88" s="161"/>
      <c r="W88" s="161"/>
      <c r="X88" s="235"/>
      <c r="Y88" s="139"/>
      <c r="Z88" s="141"/>
      <c r="AA88" s="142"/>
      <c r="AB88" s="197"/>
      <c r="AC88" s="139"/>
      <c r="AD88" s="140"/>
      <c r="AF88" s="316" t="s">
        <v>244</v>
      </c>
      <c r="AG88" s="314" t="s">
        <v>47</v>
      </c>
      <c r="AH88" s="318" t="s">
        <v>129</v>
      </c>
      <c r="AI88" s="314" t="s">
        <v>48</v>
      </c>
      <c r="AJ88" s="328">
        <v>105</v>
      </c>
      <c r="AM88" s="328">
        <v>169</v>
      </c>
      <c r="AO88" s="316" t="s">
        <v>278</v>
      </c>
      <c r="AP88" s="314" t="s">
        <v>47</v>
      </c>
      <c r="AQ88" s="318" t="s">
        <v>64</v>
      </c>
      <c r="AR88" s="314" t="s">
        <v>48</v>
      </c>
      <c r="AS88" s="133"/>
      <c r="AT88" s="139"/>
      <c r="AU88" s="141"/>
      <c r="AV88" s="141"/>
      <c r="AW88" s="141"/>
      <c r="AX88" s="142"/>
      <c r="AY88" s="240"/>
      <c r="BI88" s="235"/>
      <c r="BJ88" s="139"/>
      <c r="BK88" s="141"/>
      <c r="BL88" s="142"/>
      <c r="BM88" s="197"/>
      <c r="BN88" s="139"/>
      <c r="BO88" s="140"/>
      <c r="BQ88" s="316" t="s">
        <v>311</v>
      </c>
      <c r="BR88" s="314" t="s">
        <v>47</v>
      </c>
      <c r="BS88" s="318" t="s">
        <v>49</v>
      </c>
      <c r="BT88" s="314" t="s">
        <v>48</v>
      </c>
      <c r="BU88" s="328">
        <v>232</v>
      </c>
    </row>
    <row r="89" spans="2:73" ht="6.45" customHeight="1" thickTop="1" thickBot="1" x14ac:dyDescent="0.25">
      <c r="B89" s="329"/>
      <c r="D89" s="317"/>
      <c r="E89" s="315"/>
      <c r="F89" s="319"/>
      <c r="G89" s="315"/>
      <c r="H89" s="133"/>
      <c r="I89" s="204"/>
      <c r="J89" s="141"/>
      <c r="K89" s="142"/>
      <c r="L89" s="194"/>
      <c r="M89" s="221"/>
      <c r="O89" s="161"/>
      <c r="P89" s="161"/>
      <c r="Q89" s="161"/>
      <c r="R89" s="161"/>
      <c r="S89" s="161"/>
      <c r="T89" s="161"/>
      <c r="U89" s="161"/>
      <c r="V89" s="161"/>
      <c r="W89" s="161"/>
      <c r="X89" s="235"/>
      <c r="Y89" s="139"/>
      <c r="Z89" s="141"/>
      <c r="AA89" s="142"/>
      <c r="AB89" s="196"/>
      <c r="AC89" s="133"/>
      <c r="AD89" s="135"/>
      <c r="AF89" s="317"/>
      <c r="AG89" s="315"/>
      <c r="AH89" s="319"/>
      <c r="AI89" s="315"/>
      <c r="AJ89" s="329"/>
      <c r="AM89" s="329"/>
      <c r="AO89" s="317"/>
      <c r="AP89" s="315"/>
      <c r="AQ89" s="319"/>
      <c r="AR89" s="315"/>
      <c r="AS89" s="136"/>
      <c r="AT89" s="203"/>
      <c r="AU89" s="141"/>
      <c r="AV89" s="141"/>
      <c r="AW89" s="141"/>
      <c r="AX89" s="142"/>
      <c r="AY89" s="240"/>
      <c r="BI89" s="235"/>
      <c r="BJ89" s="139"/>
      <c r="BK89" s="141"/>
      <c r="BL89" s="142"/>
      <c r="BM89" s="196"/>
      <c r="BN89" s="133"/>
      <c r="BO89" s="135"/>
      <c r="BQ89" s="317"/>
      <c r="BR89" s="315"/>
      <c r="BS89" s="319"/>
      <c r="BT89" s="315"/>
      <c r="BU89" s="329"/>
    </row>
    <row r="90" spans="2:73" ht="6.45" customHeight="1" thickTop="1" thickBot="1" x14ac:dyDescent="0.25">
      <c r="B90" s="329">
        <v>43</v>
      </c>
      <c r="D90" s="316" t="s">
        <v>153</v>
      </c>
      <c r="E90" s="314" t="s">
        <v>47</v>
      </c>
      <c r="F90" s="318" t="s">
        <v>65</v>
      </c>
      <c r="G90" s="314" t="s">
        <v>48</v>
      </c>
      <c r="H90" s="137"/>
      <c r="I90" s="133"/>
      <c r="J90" s="139"/>
      <c r="K90" s="142"/>
      <c r="L90" s="194"/>
      <c r="M90" s="221"/>
      <c r="O90" s="161"/>
      <c r="P90" s="161"/>
      <c r="Q90" s="161"/>
      <c r="R90" s="161"/>
      <c r="S90" s="161"/>
      <c r="T90" s="161"/>
      <c r="U90" s="161"/>
      <c r="V90" s="161"/>
      <c r="W90" s="161"/>
      <c r="X90" s="235"/>
      <c r="Y90" s="139"/>
      <c r="Z90" s="141"/>
      <c r="AA90" s="141"/>
      <c r="AB90" s="141"/>
      <c r="AC90" s="142"/>
      <c r="AD90" s="134"/>
      <c r="AF90" s="316" t="s">
        <v>138</v>
      </c>
      <c r="AG90" s="314" t="s">
        <v>47</v>
      </c>
      <c r="AH90" s="318" t="s">
        <v>65</v>
      </c>
      <c r="AI90" s="314" t="s">
        <v>48</v>
      </c>
      <c r="AJ90" s="328">
        <v>106</v>
      </c>
      <c r="AM90" s="328">
        <v>170</v>
      </c>
      <c r="AO90" s="316" t="s">
        <v>140</v>
      </c>
      <c r="AP90" s="314" t="s">
        <v>47</v>
      </c>
      <c r="AQ90" s="318" t="s">
        <v>57</v>
      </c>
      <c r="AR90" s="314" t="s">
        <v>48</v>
      </c>
      <c r="AS90" s="175"/>
      <c r="AT90" s="205"/>
      <c r="AU90" s="139"/>
      <c r="AV90" s="141"/>
      <c r="AW90" s="141"/>
      <c r="AX90" s="142"/>
      <c r="AY90" s="240"/>
      <c r="BI90" s="235"/>
      <c r="BJ90" s="139"/>
      <c r="BK90" s="141"/>
      <c r="BL90" s="224"/>
      <c r="BM90" s="139"/>
      <c r="BN90" s="142"/>
      <c r="BO90" s="134"/>
      <c r="BQ90" s="316" t="s">
        <v>165</v>
      </c>
      <c r="BR90" s="314" t="s">
        <v>47</v>
      </c>
      <c r="BS90" s="318" t="s">
        <v>179</v>
      </c>
      <c r="BT90" s="314" t="s">
        <v>48</v>
      </c>
      <c r="BU90" s="328">
        <v>233</v>
      </c>
    </row>
    <row r="91" spans="2:73" ht="6.45" customHeight="1" thickTop="1" thickBot="1" x14ac:dyDescent="0.25">
      <c r="B91" s="329"/>
      <c r="D91" s="317"/>
      <c r="E91" s="315"/>
      <c r="F91" s="319"/>
      <c r="G91" s="315"/>
      <c r="H91" s="133"/>
      <c r="I91" s="133"/>
      <c r="J91" s="139"/>
      <c r="K91" s="176"/>
      <c r="L91" s="194"/>
      <c r="M91" s="221"/>
      <c r="O91" s="161"/>
      <c r="P91" s="161"/>
      <c r="Q91" s="161"/>
      <c r="R91" s="161"/>
      <c r="S91" s="161"/>
      <c r="T91" s="161"/>
      <c r="U91" s="161"/>
      <c r="V91" s="161"/>
      <c r="W91" s="161"/>
      <c r="X91" s="235"/>
      <c r="Y91" s="139"/>
      <c r="Z91" s="141"/>
      <c r="AA91" s="141"/>
      <c r="AB91" s="141"/>
      <c r="AC91" s="203"/>
      <c r="AD91" s="138"/>
      <c r="AF91" s="317"/>
      <c r="AG91" s="315"/>
      <c r="AH91" s="319"/>
      <c r="AI91" s="315"/>
      <c r="AJ91" s="329"/>
      <c r="AM91" s="329"/>
      <c r="AO91" s="317"/>
      <c r="AP91" s="315"/>
      <c r="AQ91" s="319"/>
      <c r="AR91" s="315"/>
      <c r="AS91" s="133"/>
      <c r="AT91" s="133"/>
      <c r="AU91" s="139"/>
      <c r="AV91" s="203"/>
      <c r="AW91" s="141"/>
      <c r="AX91" s="142"/>
      <c r="AY91" s="240"/>
      <c r="BI91" s="235"/>
      <c r="BJ91" s="139"/>
      <c r="BK91" s="141"/>
      <c r="BL91" s="224"/>
      <c r="BM91" s="139"/>
      <c r="BN91" s="203"/>
      <c r="BO91" s="138"/>
      <c r="BQ91" s="317"/>
      <c r="BR91" s="315"/>
      <c r="BS91" s="319"/>
      <c r="BT91" s="315"/>
      <c r="BU91" s="329"/>
    </row>
    <row r="92" spans="2:73" ht="6.45" customHeight="1" thickTop="1" thickBot="1" x14ac:dyDescent="0.25">
      <c r="B92" s="329">
        <v>44</v>
      </c>
      <c r="D92" s="316" t="s">
        <v>131</v>
      </c>
      <c r="E92" s="314" t="s">
        <v>47</v>
      </c>
      <c r="F92" s="318" t="s">
        <v>64</v>
      </c>
      <c r="G92" s="314" t="s">
        <v>48</v>
      </c>
      <c r="H92" s="133"/>
      <c r="I92" s="133"/>
      <c r="J92" s="133"/>
      <c r="K92" s="205"/>
      <c r="L92" s="133"/>
      <c r="M92" s="221"/>
      <c r="O92" s="161"/>
      <c r="P92" s="161"/>
      <c r="Q92" s="161"/>
      <c r="R92" s="161"/>
      <c r="S92" s="161"/>
      <c r="T92" s="161"/>
      <c r="U92" s="161"/>
      <c r="V92" s="161"/>
      <c r="W92" s="161"/>
      <c r="X92" s="235"/>
      <c r="Y92" s="139"/>
      <c r="Z92" s="141"/>
      <c r="AA92" s="141"/>
      <c r="AB92" s="142"/>
      <c r="AC92" s="208"/>
      <c r="AD92" s="175"/>
      <c r="AF92" s="316" t="s">
        <v>245</v>
      </c>
      <c r="AG92" s="314" t="s">
        <v>47</v>
      </c>
      <c r="AH92" s="318" t="s">
        <v>56</v>
      </c>
      <c r="AI92" s="314" t="s">
        <v>48</v>
      </c>
      <c r="AJ92" s="328">
        <v>107</v>
      </c>
      <c r="AM92" s="328">
        <v>171</v>
      </c>
      <c r="AO92" s="316" t="s">
        <v>452</v>
      </c>
      <c r="AP92" s="314" t="s">
        <v>47</v>
      </c>
      <c r="AQ92" s="318" t="s">
        <v>72</v>
      </c>
      <c r="AR92" s="314" t="s">
        <v>48</v>
      </c>
      <c r="AS92" s="175"/>
      <c r="AT92" s="133"/>
      <c r="AU92" s="133"/>
      <c r="AV92" s="205"/>
      <c r="AW92" s="139"/>
      <c r="AX92" s="142"/>
      <c r="AY92" s="240"/>
      <c r="BI92" s="235"/>
      <c r="BJ92" s="139"/>
      <c r="BK92" s="141"/>
      <c r="BL92" s="224"/>
      <c r="BM92" s="133"/>
      <c r="BN92" s="208"/>
      <c r="BO92" s="175"/>
      <c r="BQ92" s="316" t="s">
        <v>312</v>
      </c>
      <c r="BR92" s="314" t="s">
        <v>47</v>
      </c>
      <c r="BS92" s="318" t="s">
        <v>56</v>
      </c>
      <c r="BT92" s="314" t="s">
        <v>48</v>
      </c>
      <c r="BU92" s="328">
        <v>234</v>
      </c>
    </row>
    <row r="93" spans="2:73" ht="6.45" customHeight="1" thickTop="1" thickBot="1" x14ac:dyDescent="0.25">
      <c r="B93" s="329"/>
      <c r="D93" s="317"/>
      <c r="E93" s="315"/>
      <c r="F93" s="319"/>
      <c r="G93" s="315"/>
      <c r="H93" s="136"/>
      <c r="I93" s="176"/>
      <c r="J93" s="133"/>
      <c r="K93" s="194"/>
      <c r="L93" s="133"/>
      <c r="M93" s="221"/>
      <c r="O93" s="161"/>
      <c r="P93" s="161"/>
      <c r="Q93" s="161"/>
      <c r="R93" s="161"/>
      <c r="S93" s="161"/>
      <c r="T93" s="161"/>
      <c r="U93" s="161"/>
      <c r="V93" s="161"/>
      <c r="W93" s="161"/>
      <c r="X93" s="235"/>
      <c r="Y93" s="139"/>
      <c r="Z93" s="141"/>
      <c r="AA93" s="203"/>
      <c r="AB93" s="142"/>
      <c r="AC93" s="133"/>
      <c r="AD93" s="133"/>
      <c r="AF93" s="317"/>
      <c r="AG93" s="315"/>
      <c r="AH93" s="319"/>
      <c r="AI93" s="315"/>
      <c r="AJ93" s="329"/>
      <c r="AM93" s="329"/>
      <c r="AO93" s="317"/>
      <c r="AP93" s="315"/>
      <c r="AQ93" s="319"/>
      <c r="AR93" s="315"/>
      <c r="AS93" s="133"/>
      <c r="AT93" s="177"/>
      <c r="AU93" s="133"/>
      <c r="AV93" s="194"/>
      <c r="AW93" s="139"/>
      <c r="AX93" s="142"/>
      <c r="AY93" s="240"/>
      <c r="BI93" s="235"/>
      <c r="BJ93" s="139"/>
      <c r="BK93" s="141"/>
      <c r="BL93" s="210"/>
      <c r="BM93" s="133"/>
      <c r="BN93" s="133"/>
      <c r="BO93" s="133"/>
      <c r="BQ93" s="317"/>
      <c r="BR93" s="315"/>
      <c r="BS93" s="319"/>
      <c r="BT93" s="315"/>
      <c r="BU93" s="329"/>
    </row>
    <row r="94" spans="2:73" ht="6.45" customHeight="1" thickTop="1" thickBot="1" x14ac:dyDescent="0.25">
      <c r="B94" s="329">
        <v>45</v>
      </c>
      <c r="D94" s="316" t="s">
        <v>151</v>
      </c>
      <c r="E94" s="314" t="s">
        <v>47</v>
      </c>
      <c r="F94" s="318" t="s">
        <v>55</v>
      </c>
      <c r="G94" s="314" t="s">
        <v>48</v>
      </c>
      <c r="H94" s="175"/>
      <c r="I94" s="206"/>
      <c r="J94" s="142"/>
      <c r="K94" s="194"/>
      <c r="L94" s="133"/>
      <c r="M94" s="221"/>
      <c r="O94" s="161"/>
      <c r="P94" s="161"/>
      <c r="Q94" s="161"/>
      <c r="R94" s="161"/>
      <c r="S94" s="161"/>
      <c r="T94" s="161"/>
      <c r="U94" s="161"/>
      <c r="V94" s="161"/>
      <c r="W94" s="161"/>
      <c r="X94" s="235"/>
      <c r="Y94" s="139"/>
      <c r="Z94" s="142"/>
      <c r="AA94" s="208"/>
      <c r="AB94" s="133"/>
      <c r="AC94" s="133"/>
      <c r="AD94" s="134"/>
      <c r="AF94" s="316" t="s">
        <v>223</v>
      </c>
      <c r="AG94" s="314" t="s">
        <v>47</v>
      </c>
      <c r="AH94" s="318" t="s">
        <v>64</v>
      </c>
      <c r="AI94" s="314" t="s">
        <v>48</v>
      </c>
      <c r="AJ94" s="328">
        <v>108</v>
      </c>
      <c r="AM94" s="328">
        <v>172</v>
      </c>
      <c r="AO94" s="316" t="s">
        <v>451</v>
      </c>
      <c r="AP94" s="314" t="s">
        <v>47</v>
      </c>
      <c r="AQ94" s="318" t="s">
        <v>179</v>
      </c>
      <c r="AR94" s="314" t="s">
        <v>48</v>
      </c>
      <c r="AS94" s="137"/>
      <c r="AT94" s="141"/>
      <c r="AU94" s="142"/>
      <c r="AV94" s="194"/>
      <c r="AW94" s="139"/>
      <c r="AX94" s="142"/>
      <c r="AY94" s="240"/>
      <c r="BI94" s="235"/>
      <c r="BJ94" s="139"/>
      <c r="BK94" s="142"/>
      <c r="BL94" s="139"/>
      <c r="BM94" s="142"/>
      <c r="BN94" s="133"/>
      <c r="BO94" s="175"/>
      <c r="BQ94" s="316" t="s">
        <v>313</v>
      </c>
      <c r="BR94" s="314" t="s">
        <v>47</v>
      </c>
      <c r="BS94" s="318" t="s">
        <v>64</v>
      </c>
      <c r="BT94" s="314" t="s">
        <v>48</v>
      </c>
      <c r="BU94" s="328">
        <v>235</v>
      </c>
    </row>
    <row r="95" spans="2:73" ht="6.45" customHeight="1" thickTop="1" thickBot="1" x14ac:dyDescent="0.25">
      <c r="B95" s="329"/>
      <c r="D95" s="317"/>
      <c r="E95" s="315"/>
      <c r="F95" s="319"/>
      <c r="G95" s="315"/>
      <c r="H95" s="133"/>
      <c r="I95" s="139"/>
      <c r="J95" s="176"/>
      <c r="K95" s="194"/>
      <c r="L95" s="133"/>
      <c r="M95" s="221"/>
      <c r="O95" s="161"/>
      <c r="P95" s="161"/>
      <c r="Q95" s="161"/>
      <c r="R95" s="161"/>
      <c r="S95" s="161"/>
      <c r="T95" s="161"/>
      <c r="U95" s="161"/>
      <c r="V95" s="161"/>
      <c r="W95" s="161"/>
      <c r="X95" s="235"/>
      <c r="Y95" s="139"/>
      <c r="Z95" s="142"/>
      <c r="AA95" s="197"/>
      <c r="AB95" s="133"/>
      <c r="AC95" s="195"/>
      <c r="AD95" s="138"/>
      <c r="AF95" s="317"/>
      <c r="AG95" s="315"/>
      <c r="AH95" s="319"/>
      <c r="AI95" s="315"/>
      <c r="AJ95" s="329"/>
      <c r="AM95" s="329"/>
      <c r="AO95" s="317"/>
      <c r="AP95" s="315"/>
      <c r="AQ95" s="319"/>
      <c r="AR95" s="315"/>
      <c r="AS95" s="133"/>
      <c r="AT95" s="139"/>
      <c r="AU95" s="176"/>
      <c r="AV95" s="194"/>
      <c r="AW95" s="139"/>
      <c r="AX95" s="142"/>
      <c r="AY95" s="240"/>
      <c r="BI95" s="235"/>
      <c r="BJ95" s="139"/>
      <c r="BK95" s="142"/>
      <c r="BL95" s="133"/>
      <c r="BM95" s="142"/>
      <c r="BN95" s="196"/>
      <c r="BO95" s="133"/>
      <c r="BQ95" s="317"/>
      <c r="BR95" s="315"/>
      <c r="BS95" s="319"/>
      <c r="BT95" s="315"/>
      <c r="BU95" s="329"/>
    </row>
    <row r="96" spans="2:73" ht="6.45" customHeight="1" thickTop="1" thickBot="1" x14ac:dyDescent="0.25">
      <c r="B96" s="329">
        <v>46</v>
      </c>
      <c r="D96" s="316" t="s">
        <v>209</v>
      </c>
      <c r="E96" s="314" t="s">
        <v>47</v>
      </c>
      <c r="F96" s="318" t="s">
        <v>56</v>
      </c>
      <c r="G96" s="314" t="s">
        <v>48</v>
      </c>
      <c r="H96" s="133"/>
      <c r="I96" s="133"/>
      <c r="J96" s="205"/>
      <c r="K96" s="133"/>
      <c r="L96" s="133"/>
      <c r="M96" s="221"/>
      <c r="O96" s="161"/>
      <c r="P96" s="161"/>
      <c r="Q96" s="161"/>
      <c r="R96" s="161"/>
      <c r="S96" s="161"/>
      <c r="T96" s="161"/>
      <c r="U96" s="161"/>
      <c r="V96" s="161"/>
      <c r="W96" s="161"/>
      <c r="X96" s="235"/>
      <c r="Y96" s="139"/>
      <c r="Z96" s="142"/>
      <c r="AA96" s="197"/>
      <c r="AB96" s="139"/>
      <c r="AC96" s="209"/>
      <c r="AD96" s="175"/>
      <c r="AF96" s="316" t="s">
        <v>244</v>
      </c>
      <c r="AG96" s="314" t="s">
        <v>47</v>
      </c>
      <c r="AH96" s="318" t="s">
        <v>57</v>
      </c>
      <c r="AI96" s="314" t="s">
        <v>48</v>
      </c>
      <c r="AJ96" s="328">
        <v>109</v>
      </c>
      <c r="AM96" s="328">
        <v>173</v>
      </c>
      <c r="AO96" s="316" t="s">
        <v>279</v>
      </c>
      <c r="AP96" s="314" t="s">
        <v>47</v>
      </c>
      <c r="AQ96" s="318" t="s">
        <v>49</v>
      </c>
      <c r="AR96" s="314" t="s">
        <v>48</v>
      </c>
      <c r="AS96" s="133"/>
      <c r="AT96" s="133"/>
      <c r="AU96" s="205"/>
      <c r="AV96" s="133"/>
      <c r="AW96" s="139"/>
      <c r="AX96" s="142"/>
      <c r="AY96" s="240"/>
      <c r="BI96" s="235"/>
      <c r="BJ96" s="139"/>
      <c r="BK96" s="142"/>
      <c r="BL96" s="133"/>
      <c r="BM96" s="141"/>
      <c r="BN96" s="141"/>
      <c r="BO96" s="140"/>
      <c r="BQ96" s="316" t="s">
        <v>226</v>
      </c>
      <c r="BR96" s="314" t="s">
        <v>47</v>
      </c>
      <c r="BS96" s="318" t="s">
        <v>66</v>
      </c>
      <c r="BT96" s="314" t="s">
        <v>48</v>
      </c>
      <c r="BU96" s="328">
        <v>236</v>
      </c>
    </row>
    <row r="97" spans="2:73" ht="6.45" customHeight="1" thickTop="1" thickBot="1" x14ac:dyDescent="0.25">
      <c r="B97" s="329"/>
      <c r="D97" s="317"/>
      <c r="E97" s="315"/>
      <c r="F97" s="319"/>
      <c r="G97" s="315"/>
      <c r="H97" s="136"/>
      <c r="I97" s="176"/>
      <c r="J97" s="194"/>
      <c r="K97" s="133"/>
      <c r="L97" s="133"/>
      <c r="M97" s="221"/>
      <c r="O97" s="161"/>
      <c r="P97" s="161"/>
      <c r="Q97" s="161"/>
      <c r="R97" s="161"/>
      <c r="S97" s="161"/>
      <c r="T97" s="161"/>
      <c r="U97" s="161"/>
      <c r="V97" s="161"/>
      <c r="W97" s="161"/>
      <c r="X97" s="235"/>
      <c r="Y97" s="139"/>
      <c r="Z97" s="142"/>
      <c r="AA97" s="197"/>
      <c r="AB97" s="195"/>
      <c r="AC97" s="142"/>
      <c r="AD97" s="133"/>
      <c r="AF97" s="317"/>
      <c r="AG97" s="315"/>
      <c r="AH97" s="319"/>
      <c r="AI97" s="315"/>
      <c r="AJ97" s="329"/>
      <c r="AM97" s="329"/>
      <c r="AO97" s="317"/>
      <c r="AP97" s="315"/>
      <c r="AQ97" s="319"/>
      <c r="AR97" s="315"/>
      <c r="AS97" s="136"/>
      <c r="AT97" s="176"/>
      <c r="AU97" s="194"/>
      <c r="AV97" s="133"/>
      <c r="AW97" s="139"/>
      <c r="AX97" s="142"/>
      <c r="AY97" s="240"/>
      <c r="BI97" s="235"/>
      <c r="BJ97" s="139"/>
      <c r="BK97" s="142"/>
      <c r="BL97" s="133"/>
      <c r="BM97" s="203"/>
      <c r="BN97" s="142"/>
      <c r="BO97" s="135"/>
      <c r="BQ97" s="317"/>
      <c r="BR97" s="315"/>
      <c r="BS97" s="319"/>
      <c r="BT97" s="315"/>
      <c r="BU97" s="329"/>
    </row>
    <row r="98" spans="2:73" ht="6.45" customHeight="1" thickTop="1" thickBot="1" x14ac:dyDescent="0.25">
      <c r="B98" s="329">
        <v>47</v>
      </c>
      <c r="D98" s="316" t="s">
        <v>210</v>
      </c>
      <c r="E98" s="314" t="s">
        <v>47</v>
      </c>
      <c r="F98" s="318" t="s">
        <v>59</v>
      </c>
      <c r="G98" s="314" t="s">
        <v>48</v>
      </c>
      <c r="H98" s="175"/>
      <c r="I98" s="205"/>
      <c r="J98" s="133"/>
      <c r="K98" s="133"/>
      <c r="L98" s="133"/>
      <c r="M98" s="221"/>
      <c r="O98" s="161"/>
      <c r="P98" s="161"/>
      <c r="Q98" s="161"/>
      <c r="R98" s="161"/>
      <c r="S98" s="161"/>
      <c r="T98" s="161"/>
      <c r="U98" s="161"/>
      <c r="V98" s="161"/>
      <c r="W98" s="161"/>
      <c r="X98" s="235"/>
      <c r="Y98" s="139"/>
      <c r="Z98" s="142"/>
      <c r="AA98" s="133"/>
      <c r="AB98" s="208"/>
      <c r="AC98" s="133"/>
      <c r="AD98" s="134"/>
      <c r="AF98" s="316" t="s">
        <v>246</v>
      </c>
      <c r="AG98" s="314" t="s">
        <v>47</v>
      </c>
      <c r="AH98" s="318" t="s">
        <v>60</v>
      </c>
      <c r="AI98" s="314" t="s">
        <v>48</v>
      </c>
      <c r="AJ98" s="328">
        <v>110</v>
      </c>
      <c r="AM98" s="328">
        <v>174</v>
      </c>
      <c r="AO98" s="316" t="s">
        <v>280</v>
      </c>
      <c r="AP98" s="314" t="s">
        <v>47</v>
      </c>
      <c r="AQ98" s="318" t="s">
        <v>477</v>
      </c>
      <c r="AR98" s="314" t="s">
        <v>48</v>
      </c>
      <c r="AS98" s="175"/>
      <c r="AT98" s="205"/>
      <c r="AU98" s="133"/>
      <c r="AV98" s="133"/>
      <c r="AW98" s="139"/>
      <c r="AX98" s="142"/>
      <c r="AY98" s="240"/>
      <c r="BI98" s="235"/>
      <c r="BJ98" s="139"/>
      <c r="BK98" s="142"/>
      <c r="BL98" s="133"/>
      <c r="BM98" s="208"/>
      <c r="BN98" s="133"/>
      <c r="BO98" s="134"/>
      <c r="BQ98" s="316" t="s">
        <v>283</v>
      </c>
      <c r="BR98" s="314" t="s">
        <v>47</v>
      </c>
      <c r="BS98" s="318" t="s">
        <v>63</v>
      </c>
      <c r="BT98" s="314" t="s">
        <v>48</v>
      </c>
      <c r="BU98" s="328">
        <v>237</v>
      </c>
    </row>
    <row r="99" spans="2:73" ht="6.45" customHeight="1" thickTop="1" thickBot="1" x14ac:dyDescent="0.25">
      <c r="B99" s="329"/>
      <c r="D99" s="317"/>
      <c r="E99" s="315"/>
      <c r="F99" s="319"/>
      <c r="G99" s="315"/>
      <c r="H99" s="133"/>
      <c r="I99" s="133"/>
      <c r="J99" s="133"/>
      <c r="K99" s="133"/>
      <c r="L99" s="133"/>
      <c r="M99" s="204"/>
      <c r="O99" s="161"/>
      <c r="P99" s="161"/>
      <c r="Q99" s="161"/>
      <c r="R99" s="161"/>
      <c r="S99" s="161"/>
      <c r="T99" s="161"/>
      <c r="U99" s="161"/>
      <c r="V99" s="161"/>
      <c r="W99" s="161"/>
      <c r="X99" s="235"/>
      <c r="Y99" s="139"/>
      <c r="Z99" s="142"/>
      <c r="AA99" s="133"/>
      <c r="AB99" s="197"/>
      <c r="AC99" s="195"/>
      <c r="AD99" s="138"/>
      <c r="AF99" s="317"/>
      <c r="AG99" s="315"/>
      <c r="AH99" s="319"/>
      <c r="AI99" s="315"/>
      <c r="AJ99" s="329"/>
      <c r="AM99" s="329"/>
      <c r="AO99" s="317"/>
      <c r="AP99" s="315"/>
      <c r="AQ99" s="319"/>
      <c r="AR99" s="315"/>
      <c r="AS99" s="133"/>
      <c r="AT99" s="133"/>
      <c r="AU99" s="133"/>
      <c r="AV99" s="133"/>
      <c r="AW99" s="139"/>
      <c r="AX99" s="176"/>
      <c r="AY99" s="240"/>
      <c r="BI99" s="235"/>
      <c r="BJ99" s="139"/>
      <c r="BK99" s="142"/>
      <c r="BL99" s="133"/>
      <c r="BM99" s="197"/>
      <c r="BN99" s="195"/>
      <c r="BO99" s="138"/>
      <c r="BQ99" s="317"/>
      <c r="BR99" s="315"/>
      <c r="BS99" s="319"/>
      <c r="BT99" s="315"/>
      <c r="BU99" s="329"/>
    </row>
    <row r="100" spans="2:73" ht="6.45" customHeight="1" thickTop="1" thickBot="1" x14ac:dyDescent="0.25">
      <c r="B100" s="329">
        <v>48</v>
      </c>
      <c r="D100" s="316" t="s">
        <v>211</v>
      </c>
      <c r="E100" s="314" t="s">
        <v>47</v>
      </c>
      <c r="F100" s="318" t="s">
        <v>65</v>
      </c>
      <c r="G100" s="314" t="s">
        <v>48</v>
      </c>
      <c r="H100" s="175"/>
      <c r="I100" s="133"/>
      <c r="J100" s="133"/>
      <c r="K100" s="133"/>
      <c r="L100" s="139"/>
      <c r="M100" s="133"/>
      <c r="O100" s="161"/>
      <c r="P100" s="161"/>
      <c r="Q100" s="161"/>
      <c r="R100" s="161"/>
      <c r="S100" s="161"/>
      <c r="T100" s="161"/>
      <c r="U100" s="161"/>
      <c r="V100" s="161"/>
      <c r="W100" s="161"/>
      <c r="X100" s="235"/>
      <c r="Y100" s="139"/>
      <c r="Z100" s="142"/>
      <c r="AA100" s="133"/>
      <c r="AB100" s="133"/>
      <c r="AC100" s="208"/>
      <c r="AD100" s="175"/>
      <c r="AF100" s="316" t="s">
        <v>172</v>
      </c>
      <c r="AG100" s="314" t="s">
        <v>47</v>
      </c>
      <c r="AH100" s="318" t="s">
        <v>73</v>
      </c>
      <c r="AI100" s="314" t="s">
        <v>48</v>
      </c>
      <c r="AJ100" s="328">
        <v>111</v>
      </c>
      <c r="AM100" s="328">
        <v>175</v>
      </c>
      <c r="AO100" s="316" t="s">
        <v>236</v>
      </c>
      <c r="AP100" s="314" t="s">
        <v>47</v>
      </c>
      <c r="AQ100" s="318" t="s">
        <v>73</v>
      </c>
      <c r="AR100" s="314" t="s">
        <v>48</v>
      </c>
      <c r="AS100" s="175"/>
      <c r="AT100" s="133"/>
      <c r="AU100" s="133"/>
      <c r="AV100" s="133"/>
      <c r="AW100" s="133"/>
      <c r="AX100" s="205"/>
      <c r="BI100" s="235"/>
      <c r="BJ100" s="139"/>
      <c r="BK100" s="142"/>
      <c r="BL100" s="133"/>
      <c r="BM100" s="133"/>
      <c r="BN100" s="208"/>
      <c r="BO100" s="175"/>
      <c r="BQ100" s="316" t="s">
        <v>314</v>
      </c>
      <c r="BR100" s="314" t="s">
        <v>47</v>
      </c>
      <c r="BS100" s="318" t="s">
        <v>59</v>
      </c>
      <c r="BT100" s="314" t="s">
        <v>48</v>
      </c>
      <c r="BU100" s="328">
        <v>238</v>
      </c>
    </row>
    <row r="101" spans="2:73" ht="6.45" customHeight="1" thickTop="1" thickBot="1" x14ac:dyDescent="0.25">
      <c r="B101" s="329"/>
      <c r="D101" s="317"/>
      <c r="E101" s="315"/>
      <c r="F101" s="319"/>
      <c r="G101" s="315"/>
      <c r="H101" s="133"/>
      <c r="I101" s="177"/>
      <c r="J101" s="133"/>
      <c r="K101" s="133"/>
      <c r="L101" s="139"/>
      <c r="M101" s="133"/>
      <c r="O101" s="161"/>
      <c r="P101" s="161"/>
      <c r="Q101" s="161"/>
      <c r="R101" s="161"/>
      <c r="S101" s="161"/>
      <c r="T101" s="161"/>
      <c r="U101" s="161"/>
      <c r="V101" s="161"/>
      <c r="W101" s="161"/>
      <c r="X101" s="235"/>
      <c r="Y101" s="195"/>
      <c r="Z101" s="142"/>
      <c r="AA101" s="133"/>
      <c r="AB101" s="133"/>
      <c r="AC101" s="133"/>
      <c r="AD101" s="133"/>
      <c r="AF101" s="317"/>
      <c r="AG101" s="315"/>
      <c r="AH101" s="319"/>
      <c r="AI101" s="315"/>
      <c r="AJ101" s="329"/>
      <c r="AM101" s="329"/>
      <c r="AO101" s="317"/>
      <c r="AP101" s="315"/>
      <c r="AQ101" s="319"/>
      <c r="AR101" s="315"/>
      <c r="AS101" s="133"/>
      <c r="AT101" s="177"/>
      <c r="AU101" s="133"/>
      <c r="AV101" s="133"/>
      <c r="AW101" s="133"/>
      <c r="AX101" s="194"/>
      <c r="BI101" s="235"/>
      <c r="BJ101" s="195"/>
      <c r="BK101" s="142"/>
      <c r="BL101" s="133"/>
      <c r="BM101" s="133"/>
      <c r="BN101" s="133"/>
      <c r="BO101" s="133"/>
      <c r="BQ101" s="317"/>
      <c r="BR101" s="315"/>
      <c r="BS101" s="319"/>
      <c r="BT101" s="315"/>
      <c r="BU101" s="329"/>
    </row>
    <row r="102" spans="2:73" ht="6.45" customHeight="1" thickTop="1" thickBot="1" x14ac:dyDescent="0.25">
      <c r="B102" s="329">
        <v>49</v>
      </c>
      <c r="D102" s="316" t="s">
        <v>212</v>
      </c>
      <c r="E102" s="314" t="s">
        <v>47</v>
      </c>
      <c r="F102" s="318" t="s">
        <v>69</v>
      </c>
      <c r="G102" s="314" t="s">
        <v>48</v>
      </c>
      <c r="H102" s="137"/>
      <c r="I102" s="142"/>
      <c r="J102" s="194"/>
      <c r="K102" s="133"/>
      <c r="L102" s="139"/>
      <c r="M102" s="133"/>
      <c r="O102" s="161"/>
      <c r="P102" s="161"/>
      <c r="Q102" s="161"/>
      <c r="R102" s="161"/>
      <c r="S102" s="161"/>
      <c r="T102" s="161"/>
      <c r="U102" s="161"/>
      <c r="V102" s="161"/>
      <c r="W102" s="161"/>
      <c r="Y102" s="208"/>
      <c r="Z102" s="133"/>
      <c r="AA102" s="133"/>
      <c r="AB102" s="133"/>
      <c r="AC102" s="133"/>
      <c r="AD102" s="175"/>
      <c r="AF102" s="316" t="s">
        <v>146</v>
      </c>
      <c r="AG102" s="314" t="s">
        <v>47</v>
      </c>
      <c r="AH102" s="318" t="s">
        <v>247</v>
      </c>
      <c r="AI102" s="314" t="s">
        <v>48</v>
      </c>
      <c r="AJ102" s="328">
        <v>112</v>
      </c>
      <c r="AM102" s="328">
        <v>176</v>
      </c>
      <c r="AO102" s="316" t="s">
        <v>152</v>
      </c>
      <c r="AP102" s="314" t="s">
        <v>47</v>
      </c>
      <c r="AQ102" s="318" t="s">
        <v>175</v>
      </c>
      <c r="AR102" s="314" t="s">
        <v>48</v>
      </c>
      <c r="AS102" s="137"/>
      <c r="AT102" s="142"/>
      <c r="AU102" s="194"/>
      <c r="AV102" s="133"/>
      <c r="AW102" s="133"/>
      <c r="AX102" s="194"/>
      <c r="BJ102" s="208"/>
      <c r="BK102" s="133"/>
      <c r="BL102" s="133"/>
      <c r="BM102" s="133"/>
      <c r="BN102" s="133"/>
      <c r="BO102" s="175"/>
      <c r="BQ102" s="316" t="s">
        <v>315</v>
      </c>
      <c r="BR102" s="314" t="s">
        <v>47</v>
      </c>
      <c r="BS102" s="318" t="s">
        <v>71</v>
      </c>
      <c r="BT102" s="314" t="s">
        <v>48</v>
      </c>
      <c r="BU102" s="328">
        <v>239</v>
      </c>
    </row>
    <row r="103" spans="2:73" ht="6.45" customHeight="1" thickTop="1" thickBot="1" x14ac:dyDescent="0.25">
      <c r="B103" s="329"/>
      <c r="D103" s="317"/>
      <c r="E103" s="315"/>
      <c r="F103" s="319"/>
      <c r="G103" s="315"/>
      <c r="H103" s="133"/>
      <c r="I103" s="133"/>
      <c r="J103" s="177"/>
      <c r="K103" s="133"/>
      <c r="L103" s="139"/>
      <c r="M103" s="133"/>
      <c r="O103" s="161"/>
      <c r="P103" s="161"/>
      <c r="Q103" s="161"/>
      <c r="R103" s="161"/>
      <c r="S103" s="161"/>
      <c r="T103" s="161"/>
      <c r="U103" s="161"/>
      <c r="V103" s="161"/>
      <c r="W103" s="161"/>
      <c r="Y103" s="197"/>
      <c r="Z103" s="133"/>
      <c r="AA103" s="133"/>
      <c r="AB103" s="133"/>
      <c r="AC103" s="196"/>
      <c r="AD103" s="133"/>
      <c r="AF103" s="317"/>
      <c r="AG103" s="315"/>
      <c r="AH103" s="319"/>
      <c r="AI103" s="315"/>
      <c r="AJ103" s="329"/>
      <c r="AM103" s="329"/>
      <c r="AO103" s="317"/>
      <c r="AP103" s="315"/>
      <c r="AQ103" s="319"/>
      <c r="AR103" s="315"/>
      <c r="AS103" s="133"/>
      <c r="AT103" s="133"/>
      <c r="AU103" s="177"/>
      <c r="AV103" s="133"/>
      <c r="AW103" s="133"/>
      <c r="AX103" s="194"/>
      <c r="BJ103" s="197"/>
      <c r="BK103" s="133"/>
      <c r="BL103" s="133"/>
      <c r="BM103" s="133"/>
      <c r="BN103" s="196"/>
      <c r="BO103" s="133"/>
      <c r="BQ103" s="317"/>
      <c r="BR103" s="315"/>
      <c r="BS103" s="319"/>
      <c r="BT103" s="315"/>
      <c r="BU103" s="329"/>
    </row>
    <row r="104" spans="2:73" ht="6.45" customHeight="1" thickTop="1" thickBot="1" x14ac:dyDescent="0.25">
      <c r="B104" s="329">
        <v>50</v>
      </c>
      <c r="D104" s="316" t="s">
        <v>213</v>
      </c>
      <c r="E104" s="314" t="s">
        <v>47</v>
      </c>
      <c r="F104" s="318" t="s">
        <v>56</v>
      </c>
      <c r="G104" s="314" t="s">
        <v>48</v>
      </c>
      <c r="H104" s="175"/>
      <c r="I104" s="139"/>
      <c r="J104" s="142"/>
      <c r="K104" s="194"/>
      <c r="L104" s="139"/>
      <c r="M104" s="133"/>
      <c r="O104" s="161"/>
      <c r="P104" s="161"/>
      <c r="Q104" s="161"/>
      <c r="R104" s="161"/>
      <c r="S104" s="161"/>
      <c r="T104" s="161"/>
      <c r="U104" s="161"/>
      <c r="V104" s="161"/>
      <c r="W104" s="161"/>
      <c r="Y104" s="197"/>
      <c r="Z104" s="133"/>
      <c r="AA104" s="133"/>
      <c r="AB104" s="197"/>
      <c r="AC104" s="139"/>
      <c r="AD104" s="140"/>
      <c r="AF104" s="316" t="s">
        <v>244</v>
      </c>
      <c r="AG104" s="314" t="s">
        <v>47</v>
      </c>
      <c r="AH104" s="318" t="s">
        <v>179</v>
      </c>
      <c r="AI104" s="314" t="s">
        <v>48</v>
      </c>
      <c r="AJ104" s="328">
        <v>113</v>
      </c>
      <c r="AM104" s="328">
        <v>177</v>
      </c>
      <c r="AO104" s="316" t="s">
        <v>140</v>
      </c>
      <c r="AP104" s="314" t="s">
        <v>47</v>
      </c>
      <c r="AQ104" s="318" t="s">
        <v>56</v>
      </c>
      <c r="AR104" s="314" t="s">
        <v>48</v>
      </c>
      <c r="AS104" s="133"/>
      <c r="AT104" s="139"/>
      <c r="AU104" s="142"/>
      <c r="AV104" s="194"/>
      <c r="AW104" s="133"/>
      <c r="AX104" s="194"/>
      <c r="BJ104" s="197"/>
      <c r="BK104" s="133"/>
      <c r="BL104" s="133"/>
      <c r="BM104" s="197"/>
      <c r="BN104" s="139"/>
      <c r="BO104" s="140"/>
      <c r="BQ104" s="316" t="s">
        <v>316</v>
      </c>
      <c r="BR104" s="314" t="s">
        <v>47</v>
      </c>
      <c r="BS104" s="318" t="s">
        <v>175</v>
      </c>
      <c r="BT104" s="314" t="s">
        <v>48</v>
      </c>
      <c r="BU104" s="328">
        <v>240</v>
      </c>
    </row>
    <row r="105" spans="2:73" ht="6.45" customHeight="1" thickTop="1" thickBot="1" x14ac:dyDescent="0.25">
      <c r="B105" s="329"/>
      <c r="D105" s="317"/>
      <c r="E105" s="315"/>
      <c r="F105" s="319"/>
      <c r="G105" s="315"/>
      <c r="H105" s="133"/>
      <c r="I105" s="204"/>
      <c r="J105" s="142"/>
      <c r="K105" s="194"/>
      <c r="L105" s="139"/>
      <c r="M105" s="133"/>
      <c r="O105" s="161"/>
      <c r="P105" s="161"/>
      <c r="Q105" s="161"/>
      <c r="R105" s="161"/>
      <c r="S105" s="161"/>
      <c r="T105" s="161"/>
      <c r="U105" s="161"/>
      <c r="V105" s="161"/>
      <c r="W105" s="161"/>
      <c r="Y105" s="197"/>
      <c r="Z105" s="133"/>
      <c r="AA105" s="133"/>
      <c r="AB105" s="196"/>
      <c r="AC105" s="133"/>
      <c r="AD105" s="135"/>
      <c r="AF105" s="317"/>
      <c r="AG105" s="315"/>
      <c r="AH105" s="319"/>
      <c r="AI105" s="315"/>
      <c r="AJ105" s="329"/>
      <c r="AM105" s="329"/>
      <c r="AO105" s="317"/>
      <c r="AP105" s="315"/>
      <c r="AQ105" s="319"/>
      <c r="AR105" s="315"/>
      <c r="AS105" s="136"/>
      <c r="AT105" s="203"/>
      <c r="AU105" s="142"/>
      <c r="AV105" s="194"/>
      <c r="AW105" s="133"/>
      <c r="AX105" s="194"/>
      <c r="BJ105" s="197"/>
      <c r="BK105" s="133"/>
      <c r="BL105" s="133"/>
      <c r="BM105" s="196"/>
      <c r="BN105" s="133"/>
      <c r="BO105" s="135"/>
      <c r="BQ105" s="317"/>
      <c r="BR105" s="315"/>
      <c r="BS105" s="319"/>
      <c r="BT105" s="315"/>
      <c r="BU105" s="329"/>
    </row>
    <row r="106" spans="2:73" ht="6.45" customHeight="1" thickTop="1" thickBot="1" x14ac:dyDescent="0.25">
      <c r="B106" s="329">
        <v>51</v>
      </c>
      <c r="D106" s="316" t="s">
        <v>150</v>
      </c>
      <c r="E106" s="314" t="s">
        <v>47</v>
      </c>
      <c r="F106" s="318" t="s">
        <v>60</v>
      </c>
      <c r="G106" s="314" t="s">
        <v>48</v>
      </c>
      <c r="H106" s="137"/>
      <c r="I106" s="133"/>
      <c r="J106" s="133"/>
      <c r="K106" s="194"/>
      <c r="L106" s="139"/>
      <c r="M106" s="133"/>
      <c r="O106" s="161"/>
      <c r="P106" s="161"/>
      <c r="Q106" s="161"/>
      <c r="R106" s="161"/>
      <c r="S106" s="161"/>
      <c r="T106" s="161"/>
      <c r="U106" s="161"/>
      <c r="V106" s="161"/>
      <c r="W106" s="161"/>
      <c r="Y106" s="197"/>
      <c r="Z106" s="133"/>
      <c r="AA106" s="197"/>
      <c r="AB106" s="139"/>
      <c r="AC106" s="142"/>
      <c r="AD106" s="175"/>
      <c r="AF106" s="316" t="s">
        <v>453</v>
      </c>
      <c r="AG106" s="314" t="s">
        <v>47</v>
      </c>
      <c r="AH106" s="318" t="s">
        <v>72</v>
      </c>
      <c r="AI106" s="314" t="s">
        <v>48</v>
      </c>
      <c r="AJ106" s="328">
        <v>114</v>
      </c>
      <c r="AM106" s="328">
        <v>178</v>
      </c>
      <c r="AO106" s="316" t="s">
        <v>281</v>
      </c>
      <c r="AP106" s="314" t="s">
        <v>47</v>
      </c>
      <c r="AQ106" s="318" t="s">
        <v>449</v>
      </c>
      <c r="AR106" s="314" t="s">
        <v>48</v>
      </c>
      <c r="AS106" s="175"/>
      <c r="AT106" s="205"/>
      <c r="AU106" s="133"/>
      <c r="AV106" s="194"/>
      <c r="AW106" s="133"/>
      <c r="AX106" s="194"/>
      <c r="BJ106" s="197"/>
      <c r="BK106" s="133"/>
      <c r="BL106" s="197"/>
      <c r="BM106" s="139"/>
      <c r="BN106" s="142"/>
      <c r="BO106" s="175"/>
      <c r="BQ106" s="316" t="s">
        <v>317</v>
      </c>
      <c r="BR106" s="314" t="s">
        <v>47</v>
      </c>
      <c r="BS106" s="318" t="s">
        <v>64</v>
      </c>
      <c r="BT106" s="314" t="s">
        <v>48</v>
      </c>
      <c r="BU106" s="328">
        <v>241</v>
      </c>
    </row>
    <row r="107" spans="2:73" ht="6.45" customHeight="1" thickTop="1" thickBot="1" x14ac:dyDescent="0.25">
      <c r="B107" s="329"/>
      <c r="D107" s="317"/>
      <c r="E107" s="315"/>
      <c r="F107" s="319"/>
      <c r="G107" s="315"/>
      <c r="H107" s="133"/>
      <c r="I107" s="133"/>
      <c r="J107" s="133"/>
      <c r="K107" s="177"/>
      <c r="L107" s="139"/>
      <c r="M107" s="133"/>
      <c r="O107" s="161"/>
      <c r="P107" s="161"/>
      <c r="Q107" s="161"/>
      <c r="R107" s="161"/>
      <c r="S107" s="161"/>
      <c r="T107" s="161"/>
      <c r="U107" s="161"/>
      <c r="V107" s="161"/>
      <c r="W107" s="161"/>
      <c r="Y107" s="197"/>
      <c r="Z107" s="133"/>
      <c r="AA107" s="197"/>
      <c r="AB107" s="139"/>
      <c r="AC107" s="210"/>
      <c r="AD107" s="133"/>
      <c r="AF107" s="317"/>
      <c r="AG107" s="315"/>
      <c r="AH107" s="319"/>
      <c r="AI107" s="315"/>
      <c r="AJ107" s="329"/>
      <c r="AM107" s="329"/>
      <c r="AO107" s="317"/>
      <c r="AP107" s="315"/>
      <c r="AQ107" s="319"/>
      <c r="AR107" s="315"/>
      <c r="AS107" s="133"/>
      <c r="AT107" s="133"/>
      <c r="AU107" s="133"/>
      <c r="AV107" s="177"/>
      <c r="AW107" s="133"/>
      <c r="AX107" s="194"/>
      <c r="BJ107" s="197"/>
      <c r="BK107" s="133"/>
      <c r="BL107" s="197"/>
      <c r="BM107" s="139"/>
      <c r="BN107" s="210"/>
      <c r="BO107" s="133"/>
      <c r="BQ107" s="317"/>
      <c r="BR107" s="315"/>
      <c r="BS107" s="319"/>
      <c r="BT107" s="315"/>
      <c r="BU107" s="329"/>
    </row>
    <row r="108" spans="2:73" ht="6.45" customHeight="1" thickTop="1" x14ac:dyDescent="0.2">
      <c r="B108" s="329">
        <v>52</v>
      </c>
      <c r="D108" s="316" t="s">
        <v>214</v>
      </c>
      <c r="E108" s="314" t="s">
        <v>47</v>
      </c>
      <c r="F108" s="318" t="s">
        <v>62</v>
      </c>
      <c r="G108" s="314" t="s">
        <v>48</v>
      </c>
      <c r="H108" s="133"/>
      <c r="I108" s="133"/>
      <c r="J108" s="139"/>
      <c r="K108" s="141"/>
      <c r="L108" s="141"/>
      <c r="M108" s="133"/>
      <c r="O108" s="161"/>
      <c r="P108" s="161"/>
      <c r="Q108" s="161"/>
      <c r="R108" s="161"/>
      <c r="S108" s="161"/>
      <c r="T108" s="161"/>
      <c r="U108" s="161"/>
      <c r="V108" s="161"/>
      <c r="W108" s="161"/>
      <c r="Y108" s="197"/>
      <c r="Z108" s="133"/>
      <c r="AA108" s="197"/>
      <c r="AB108" s="133"/>
      <c r="AC108" s="139"/>
      <c r="AD108" s="140"/>
      <c r="AF108" s="316" t="s">
        <v>248</v>
      </c>
      <c r="AG108" s="314" t="s">
        <v>47</v>
      </c>
      <c r="AH108" s="318" t="s">
        <v>176</v>
      </c>
      <c r="AI108" s="314" t="s">
        <v>48</v>
      </c>
      <c r="AJ108" s="328">
        <v>115</v>
      </c>
      <c r="AM108" s="328">
        <v>179</v>
      </c>
      <c r="AO108" s="316" t="s">
        <v>223</v>
      </c>
      <c r="AP108" s="314" t="s">
        <v>47</v>
      </c>
      <c r="AQ108" s="318" t="s">
        <v>70</v>
      </c>
      <c r="AR108" s="314" t="s">
        <v>48</v>
      </c>
      <c r="AS108" s="133"/>
      <c r="AT108" s="133"/>
      <c r="AU108" s="139"/>
      <c r="AV108" s="142"/>
      <c r="AW108" s="194"/>
      <c r="AX108" s="194"/>
      <c r="BJ108" s="197"/>
      <c r="BK108" s="133"/>
      <c r="BL108" s="197"/>
      <c r="BM108" s="133"/>
      <c r="BN108" s="139"/>
      <c r="BO108" s="140"/>
      <c r="BQ108" s="316" t="s">
        <v>135</v>
      </c>
      <c r="BR108" s="314" t="s">
        <v>47</v>
      </c>
      <c r="BS108" s="318" t="s">
        <v>174</v>
      </c>
      <c r="BT108" s="314" t="s">
        <v>48</v>
      </c>
      <c r="BU108" s="328">
        <v>242</v>
      </c>
    </row>
    <row r="109" spans="2:73" ht="6.45" customHeight="1" thickBot="1" x14ac:dyDescent="0.25">
      <c r="B109" s="329"/>
      <c r="D109" s="317"/>
      <c r="E109" s="315"/>
      <c r="F109" s="319"/>
      <c r="G109" s="315"/>
      <c r="H109" s="136"/>
      <c r="I109" s="176"/>
      <c r="J109" s="139"/>
      <c r="K109" s="141"/>
      <c r="L109" s="141"/>
      <c r="M109" s="133"/>
      <c r="O109" s="161"/>
      <c r="P109" s="161"/>
      <c r="Q109" s="161"/>
      <c r="R109" s="161"/>
      <c r="S109" s="161"/>
      <c r="T109" s="161"/>
      <c r="U109" s="161"/>
      <c r="V109" s="161"/>
      <c r="W109" s="161"/>
      <c r="Y109" s="197"/>
      <c r="Z109" s="133"/>
      <c r="AA109" s="196"/>
      <c r="AB109" s="133"/>
      <c r="AC109" s="133"/>
      <c r="AD109" s="135"/>
      <c r="AF109" s="317"/>
      <c r="AG109" s="315"/>
      <c r="AH109" s="319"/>
      <c r="AI109" s="315"/>
      <c r="AJ109" s="329"/>
      <c r="AM109" s="329"/>
      <c r="AO109" s="317"/>
      <c r="AP109" s="315"/>
      <c r="AQ109" s="319"/>
      <c r="AR109" s="315"/>
      <c r="AS109" s="136"/>
      <c r="AT109" s="176"/>
      <c r="AU109" s="139"/>
      <c r="AV109" s="142"/>
      <c r="AW109" s="194"/>
      <c r="AX109" s="194"/>
      <c r="BJ109" s="197"/>
      <c r="BK109" s="133"/>
      <c r="BL109" s="196"/>
      <c r="BM109" s="133"/>
      <c r="BN109" s="133"/>
      <c r="BO109" s="135"/>
      <c r="BQ109" s="317"/>
      <c r="BR109" s="315"/>
      <c r="BS109" s="319"/>
      <c r="BT109" s="315"/>
      <c r="BU109" s="329"/>
    </row>
    <row r="110" spans="2:73" ht="6.45" customHeight="1" thickTop="1" thickBot="1" x14ac:dyDescent="0.25">
      <c r="B110" s="329">
        <v>53</v>
      </c>
      <c r="D110" s="316" t="s">
        <v>332</v>
      </c>
      <c r="E110" s="314" t="s">
        <v>47</v>
      </c>
      <c r="F110" s="318" t="s">
        <v>179</v>
      </c>
      <c r="G110" s="314" t="s">
        <v>48</v>
      </c>
      <c r="H110" s="175"/>
      <c r="I110" s="206"/>
      <c r="J110" s="141"/>
      <c r="K110" s="141"/>
      <c r="L110" s="141"/>
      <c r="M110" s="133"/>
      <c r="Y110" s="197"/>
      <c r="Z110" s="198"/>
      <c r="AA110" s="139"/>
      <c r="AB110" s="142"/>
      <c r="AC110" s="133"/>
      <c r="AD110" s="134"/>
      <c r="AF110" s="316" t="s">
        <v>249</v>
      </c>
      <c r="AG110" s="314" t="s">
        <v>47</v>
      </c>
      <c r="AH110" s="318" t="s">
        <v>61</v>
      </c>
      <c r="AI110" s="314" t="s">
        <v>48</v>
      </c>
      <c r="AJ110" s="328">
        <v>116</v>
      </c>
      <c r="AM110" s="328">
        <v>180</v>
      </c>
      <c r="AO110" s="316" t="s">
        <v>228</v>
      </c>
      <c r="AP110" s="314" t="s">
        <v>47</v>
      </c>
      <c r="AQ110" s="318" t="s">
        <v>64</v>
      </c>
      <c r="AR110" s="314" t="s">
        <v>48</v>
      </c>
      <c r="AS110" s="175"/>
      <c r="AT110" s="206"/>
      <c r="AU110" s="141"/>
      <c r="AV110" s="142"/>
      <c r="AW110" s="194"/>
      <c r="AX110" s="194"/>
      <c r="BJ110" s="197"/>
      <c r="BK110" s="139"/>
      <c r="BL110" s="141"/>
      <c r="BM110" s="142"/>
      <c r="BN110" s="133"/>
      <c r="BO110" s="175"/>
      <c r="BQ110" s="316" t="s">
        <v>318</v>
      </c>
      <c r="BR110" s="314" t="s">
        <v>47</v>
      </c>
      <c r="BS110" s="318" t="s">
        <v>178</v>
      </c>
      <c r="BT110" s="314" t="s">
        <v>48</v>
      </c>
      <c r="BU110" s="328">
        <v>243</v>
      </c>
    </row>
    <row r="111" spans="2:73" ht="6.45" customHeight="1" thickTop="1" thickBot="1" x14ac:dyDescent="0.25">
      <c r="B111" s="329"/>
      <c r="D111" s="317"/>
      <c r="E111" s="315"/>
      <c r="F111" s="319"/>
      <c r="G111" s="315"/>
      <c r="H111" s="133"/>
      <c r="I111" s="139"/>
      <c r="J111" s="203"/>
      <c r="K111" s="141"/>
      <c r="L111" s="141"/>
      <c r="M111" s="133"/>
      <c r="Y111" s="197"/>
      <c r="Z111" s="198"/>
      <c r="AA111" s="139"/>
      <c r="AB111" s="142"/>
      <c r="AC111" s="195"/>
      <c r="AD111" s="138"/>
      <c r="AF111" s="317"/>
      <c r="AG111" s="315"/>
      <c r="AH111" s="319"/>
      <c r="AI111" s="315"/>
      <c r="AJ111" s="329"/>
      <c r="AM111" s="329"/>
      <c r="AO111" s="317"/>
      <c r="AP111" s="315"/>
      <c r="AQ111" s="319"/>
      <c r="AR111" s="315"/>
      <c r="AS111" s="133"/>
      <c r="AT111" s="139"/>
      <c r="AU111" s="203"/>
      <c r="AV111" s="142"/>
      <c r="AW111" s="194"/>
      <c r="AX111" s="194"/>
      <c r="BJ111" s="197"/>
      <c r="BK111" s="139"/>
      <c r="BL111" s="141"/>
      <c r="BM111" s="142"/>
      <c r="BN111" s="196"/>
      <c r="BO111" s="133"/>
      <c r="BQ111" s="317"/>
      <c r="BR111" s="315"/>
      <c r="BS111" s="319"/>
      <c r="BT111" s="315"/>
      <c r="BU111" s="329"/>
    </row>
    <row r="112" spans="2:73" ht="6.45" customHeight="1" thickTop="1" thickBot="1" x14ac:dyDescent="0.25">
      <c r="B112" s="329">
        <v>54</v>
      </c>
      <c r="D112" s="316" t="s">
        <v>215</v>
      </c>
      <c r="E112" s="314" t="s">
        <v>47</v>
      </c>
      <c r="F112" s="318" t="s">
        <v>175</v>
      </c>
      <c r="G112" s="314" t="s">
        <v>48</v>
      </c>
      <c r="H112" s="133"/>
      <c r="I112" s="133"/>
      <c r="J112" s="205"/>
      <c r="K112" s="139"/>
      <c r="L112" s="141"/>
      <c r="M112" s="133"/>
      <c r="Y112" s="197"/>
      <c r="Z112" s="198"/>
      <c r="AA112" s="139"/>
      <c r="AB112" s="224"/>
      <c r="AC112" s="208"/>
      <c r="AD112" s="175"/>
      <c r="AF112" s="316" t="s">
        <v>164</v>
      </c>
      <c r="AG112" s="314" t="s">
        <v>47</v>
      </c>
      <c r="AH112" s="318" t="s">
        <v>49</v>
      </c>
      <c r="AI112" s="314" t="s">
        <v>48</v>
      </c>
      <c r="AJ112" s="328">
        <v>117</v>
      </c>
      <c r="AM112" s="328">
        <v>181</v>
      </c>
      <c r="AO112" s="316" t="s">
        <v>282</v>
      </c>
      <c r="AP112" s="314" t="s">
        <v>47</v>
      </c>
      <c r="AQ112" s="318" t="s">
        <v>179</v>
      </c>
      <c r="AR112" s="314" t="s">
        <v>48</v>
      </c>
      <c r="AS112" s="175"/>
      <c r="AT112" s="133"/>
      <c r="AU112" s="205"/>
      <c r="AV112" s="133"/>
      <c r="AW112" s="194"/>
      <c r="AX112" s="194"/>
      <c r="BJ112" s="197"/>
      <c r="BK112" s="139"/>
      <c r="BL112" s="141"/>
      <c r="BM112" s="224"/>
      <c r="BN112" s="139"/>
      <c r="BO112" s="140"/>
      <c r="BQ112" s="316" t="s">
        <v>181</v>
      </c>
      <c r="BR112" s="314" t="s">
        <v>47</v>
      </c>
      <c r="BS112" s="318" t="s">
        <v>129</v>
      </c>
      <c r="BT112" s="314" t="s">
        <v>48</v>
      </c>
      <c r="BU112" s="328">
        <v>244</v>
      </c>
    </row>
    <row r="113" spans="2:73" ht="6.45" customHeight="1" thickTop="1" thickBot="1" x14ac:dyDescent="0.25">
      <c r="B113" s="329"/>
      <c r="D113" s="317"/>
      <c r="E113" s="315"/>
      <c r="F113" s="319"/>
      <c r="G113" s="315"/>
      <c r="H113" s="136"/>
      <c r="I113" s="176"/>
      <c r="J113" s="194"/>
      <c r="K113" s="139"/>
      <c r="L113" s="141"/>
      <c r="M113" s="133"/>
      <c r="Y113" s="197"/>
      <c r="Z113" s="198"/>
      <c r="AA113" s="139"/>
      <c r="AB113" s="210"/>
      <c r="AC113" s="133"/>
      <c r="AD113" s="133"/>
      <c r="AF113" s="317"/>
      <c r="AG113" s="315"/>
      <c r="AH113" s="319"/>
      <c r="AI113" s="315"/>
      <c r="AJ113" s="329"/>
      <c r="AM113" s="329"/>
      <c r="AO113" s="317"/>
      <c r="AP113" s="315"/>
      <c r="AQ113" s="319"/>
      <c r="AR113" s="315"/>
      <c r="AS113" s="133"/>
      <c r="AT113" s="177"/>
      <c r="AU113" s="194"/>
      <c r="AV113" s="133"/>
      <c r="AW113" s="194"/>
      <c r="AX113" s="194"/>
      <c r="BJ113" s="197"/>
      <c r="BK113" s="139"/>
      <c r="BL113" s="141"/>
      <c r="BM113" s="210"/>
      <c r="BN113" s="133"/>
      <c r="BO113" s="135"/>
      <c r="BQ113" s="317"/>
      <c r="BR113" s="315"/>
      <c r="BS113" s="319"/>
      <c r="BT113" s="315"/>
      <c r="BU113" s="329"/>
    </row>
    <row r="114" spans="2:73" ht="6.45" customHeight="1" thickTop="1" thickBot="1" x14ac:dyDescent="0.25">
      <c r="B114" s="329">
        <v>55</v>
      </c>
      <c r="D114" s="316" t="s">
        <v>216</v>
      </c>
      <c r="E114" s="314" t="s">
        <v>47</v>
      </c>
      <c r="F114" s="318" t="s">
        <v>178</v>
      </c>
      <c r="G114" s="314" t="s">
        <v>48</v>
      </c>
      <c r="H114" s="175"/>
      <c r="I114" s="205"/>
      <c r="J114" s="133"/>
      <c r="K114" s="139"/>
      <c r="L114" s="141"/>
      <c r="M114" s="133"/>
      <c r="Y114" s="197"/>
      <c r="Z114" s="198"/>
      <c r="AA114" s="133"/>
      <c r="AB114" s="139"/>
      <c r="AC114" s="142"/>
      <c r="AD114" s="134"/>
      <c r="AF114" s="316" t="s">
        <v>176</v>
      </c>
      <c r="AG114" s="314" t="s">
        <v>47</v>
      </c>
      <c r="AH114" s="318" t="s">
        <v>64</v>
      </c>
      <c r="AI114" s="314" t="s">
        <v>48</v>
      </c>
      <c r="AJ114" s="328">
        <v>118</v>
      </c>
      <c r="AM114" s="328">
        <v>182</v>
      </c>
      <c r="AO114" s="316" t="s">
        <v>283</v>
      </c>
      <c r="AP114" s="314" t="s">
        <v>47</v>
      </c>
      <c r="AQ114" s="318" t="s">
        <v>61</v>
      </c>
      <c r="AR114" s="314" t="s">
        <v>48</v>
      </c>
      <c r="AS114" s="137"/>
      <c r="AT114" s="133"/>
      <c r="AU114" s="133"/>
      <c r="AV114" s="133"/>
      <c r="AW114" s="194"/>
      <c r="AX114" s="194"/>
      <c r="BJ114" s="197"/>
      <c r="BK114" s="139"/>
      <c r="BL114" s="142"/>
      <c r="BM114" s="139"/>
      <c r="BN114" s="142"/>
      <c r="BO114" s="134"/>
      <c r="BQ114" s="316" t="s">
        <v>319</v>
      </c>
      <c r="BR114" s="314" t="s">
        <v>47</v>
      </c>
      <c r="BS114" s="318" t="s">
        <v>176</v>
      </c>
      <c r="BT114" s="314" t="s">
        <v>48</v>
      </c>
      <c r="BU114" s="328">
        <v>245</v>
      </c>
    </row>
    <row r="115" spans="2:73" ht="6.45" customHeight="1" thickTop="1" thickBot="1" x14ac:dyDescent="0.25">
      <c r="B115" s="329"/>
      <c r="D115" s="317"/>
      <c r="E115" s="315"/>
      <c r="F115" s="319"/>
      <c r="G115" s="315"/>
      <c r="H115" s="133"/>
      <c r="I115" s="133"/>
      <c r="J115" s="133"/>
      <c r="K115" s="139"/>
      <c r="L115" s="203"/>
      <c r="M115" s="133"/>
      <c r="Y115" s="197"/>
      <c r="Z115" s="198"/>
      <c r="AA115" s="133"/>
      <c r="AB115" s="133"/>
      <c r="AC115" s="203"/>
      <c r="AD115" s="138"/>
      <c r="AF115" s="317"/>
      <c r="AG115" s="315"/>
      <c r="AH115" s="319"/>
      <c r="AI115" s="315"/>
      <c r="AJ115" s="329"/>
      <c r="AM115" s="329"/>
      <c r="AO115" s="317"/>
      <c r="AP115" s="315"/>
      <c r="AQ115" s="319"/>
      <c r="AR115" s="315"/>
      <c r="AS115" s="133"/>
      <c r="AT115" s="133"/>
      <c r="AU115" s="133"/>
      <c r="AV115" s="133"/>
      <c r="AW115" s="177"/>
      <c r="AX115" s="194"/>
      <c r="BJ115" s="197"/>
      <c r="BK115" s="139"/>
      <c r="BL115" s="142"/>
      <c r="BM115" s="133"/>
      <c r="BN115" s="203"/>
      <c r="BO115" s="138"/>
      <c r="BQ115" s="317"/>
      <c r="BR115" s="315"/>
      <c r="BS115" s="319"/>
      <c r="BT115" s="315"/>
      <c r="BU115" s="329"/>
    </row>
    <row r="116" spans="2:73" ht="6.45" customHeight="1" thickTop="1" thickBot="1" x14ac:dyDescent="0.25">
      <c r="B116" s="329">
        <v>56</v>
      </c>
      <c r="D116" s="316" t="s">
        <v>217</v>
      </c>
      <c r="E116" s="314" t="s">
        <v>47</v>
      </c>
      <c r="F116" s="318" t="s">
        <v>176</v>
      </c>
      <c r="G116" s="314" t="s">
        <v>48</v>
      </c>
      <c r="H116" s="175"/>
      <c r="I116" s="133"/>
      <c r="J116" s="133"/>
      <c r="K116" s="133"/>
      <c r="L116" s="205"/>
      <c r="M116" s="133"/>
      <c r="Y116" s="235"/>
      <c r="Z116" s="198"/>
      <c r="AA116" s="133"/>
      <c r="AB116" s="133"/>
      <c r="AC116" s="208"/>
      <c r="AD116" s="175"/>
      <c r="AF116" s="316" t="s">
        <v>250</v>
      </c>
      <c r="AG116" s="314" t="s">
        <v>47</v>
      </c>
      <c r="AH116" s="318" t="s">
        <v>177</v>
      </c>
      <c r="AI116" s="314" t="s">
        <v>48</v>
      </c>
      <c r="AJ116" s="328">
        <v>119</v>
      </c>
      <c r="AM116" s="328">
        <v>183</v>
      </c>
      <c r="AO116" s="316" t="s">
        <v>284</v>
      </c>
      <c r="AP116" s="314" t="s">
        <v>47</v>
      </c>
      <c r="AQ116" s="318" t="s">
        <v>59</v>
      </c>
      <c r="AR116" s="314" t="s">
        <v>48</v>
      </c>
      <c r="AS116" s="133"/>
      <c r="AT116" s="133"/>
      <c r="AU116" s="133"/>
      <c r="AV116" s="139"/>
      <c r="AW116" s="133"/>
      <c r="AX116" s="133"/>
      <c r="BJ116" s="197"/>
      <c r="BK116" s="139"/>
      <c r="BL116" s="142"/>
      <c r="BM116" s="133"/>
      <c r="BN116" s="208"/>
      <c r="BO116" s="175"/>
      <c r="BQ116" s="316" t="s">
        <v>333</v>
      </c>
      <c r="BR116" s="314" t="s">
        <v>47</v>
      </c>
      <c r="BS116" s="318" t="s">
        <v>56</v>
      </c>
      <c r="BT116" s="314" t="s">
        <v>48</v>
      </c>
      <c r="BU116" s="328">
        <v>246</v>
      </c>
    </row>
    <row r="117" spans="2:73" ht="6.45" customHeight="1" thickTop="1" thickBot="1" x14ac:dyDescent="0.25">
      <c r="B117" s="329"/>
      <c r="D117" s="317"/>
      <c r="E117" s="315"/>
      <c r="F117" s="319"/>
      <c r="G117" s="315"/>
      <c r="H117" s="133"/>
      <c r="I117" s="177"/>
      <c r="J117" s="133"/>
      <c r="K117" s="133"/>
      <c r="L117" s="194"/>
      <c r="M117" s="133"/>
      <c r="Y117" s="235"/>
      <c r="Z117" s="207"/>
      <c r="AA117" s="133"/>
      <c r="AB117" s="133"/>
      <c r="AC117" s="133"/>
      <c r="AD117" s="133"/>
      <c r="AF117" s="317"/>
      <c r="AG117" s="315"/>
      <c r="AH117" s="319"/>
      <c r="AI117" s="315"/>
      <c r="AJ117" s="329"/>
      <c r="AM117" s="329"/>
      <c r="AO117" s="317"/>
      <c r="AP117" s="315"/>
      <c r="AQ117" s="319"/>
      <c r="AR117" s="315"/>
      <c r="AS117" s="136"/>
      <c r="AT117" s="176"/>
      <c r="AU117" s="133"/>
      <c r="AV117" s="139"/>
      <c r="AW117" s="133"/>
      <c r="AX117" s="133"/>
      <c r="BJ117" s="197"/>
      <c r="BK117" s="195"/>
      <c r="BL117" s="142"/>
      <c r="BM117" s="133"/>
      <c r="BN117" s="133"/>
      <c r="BO117" s="133"/>
      <c r="BQ117" s="317"/>
      <c r="BR117" s="315"/>
      <c r="BS117" s="319"/>
      <c r="BT117" s="315"/>
      <c r="BU117" s="329"/>
    </row>
    <row r="118" spans="2:73" ht="6.45" customHeight="1" thickTop="1" thickBot="1" x14ac:dyDescent="0.25">
      <c r="B118" s="329">
        <v>57</v>
      </c>
      <c r="D118" s="316" t="s">
        <v>157</v>
      </c>
      <c r="E118" s="314" t="s">
        <v>47</v>
      </c>
      <c r="F118" s="318" t="s">
        <v>63</v>
      </c>
      <c r="G118" s="314" t="s">
        <v>48</v>
      </c>
      <c r="H118" s="137"/>
      <c r="I118" s="142"/>
      <c r="J118" s="194"/>
      <c r="K118" s="133"/>
      <c r="L118" s="194"/>
      <c r="M118" s="133"/>
      <c r="Z118" s="208"/>
      <c r="AA118" s="133"/>
      <c r="AB118" s="133"/>
      <c r="AC118" s="133"/>
      <c r="AD118" s="175"/>
      <c r="AF118" s="316" t="s">
        <v>251</v>
      </c>
      <c r="AG118" s="314" t="s">
        <v>47</v>
      </c>
      <c r="AH118" s="318" t="s">
        <v>450</v>
      </c>
      <c r="AI118" s="314" t="s">
        <v>48</v>
      </c>
      <c r="AJ118" s="328">
        <v>120</v>
      </c>
      <c r="AM118" s="328">
        <v>184</v>
      </c>
      <c r="AO118" s="316" t="s">
        <v>285</v>
      </c>
      <c r="AP118" s="314" t="s">
        <v>47</v>
      </c>
      <c r="AQ118" s="318" t="s">
        <v>69</v>
      </c>
      <c r="AR118" s="314" t="s">
        <v>48</v>
      </c>
      <c r="AS118" s="175"/>
      <c r="AT118" s="205"/>
      <c r="AU118" s="194"/>
      <c r="AV118" s="139"/>
      <c r="AW118" s="133"/>
      <c r="AX118" s="133"/>
      <c r="BJ118" s="133"/>
      <c r="BK118" s="208"/>
      <c r="BL118" s="133"/>
      <c r="BM118" s="133"/>
      <c r="BN118" s="133"/>
      <c r="BO118" s="175"/>
      <c r="BQ118" s="316" t="s">
        <v>169</v>
      </c>
      <c r="BR118" s="314" t="s">
        <v>47</v>
      </c>
      <c r="BS118" s="318" t="s">
        <v>65</v>
      </c>
      <c r="BT118" s="314" t="s">
        <v>48</v>
      </c>
      <c r="BU118" s="328">
        <v>247</v>
      </c>
    </row>
    <row r="119" spans="2:73" ht="6.45" customHeight="1" thickTop="1" thickBot="1" x14ac:dyDescent="0.25">
      <c r="B119" s="329"/>
      <c r="D119" s="317"/>
      <c r="E119" s="315"/>
      <c r="F119" s="319"/>
      <c r="G119" s="315"/>
      <c r="H119" s="133"/>
      <c r="I119" s="133"/>
      <c r="J119" s="177"/>
      <c r="K119" s="133"/>
      <c r="L119" s="194"/>
      <c r="M119" s="133"/>
      <c r="Z119" s="197"/>
      <c r="AA119" s="133"/>
      <c r="AB119" s="133"/>
      <c r="AC119" s="196"/>
      <c r="AD119" s="133"/>
      <c r="AF119" s="317"/>
      <c r="AG119" s="315"/>
      <c r="AH119" s="319"/>
      <c r="AI119" s="315"/>
      <c r="AJ119" s="329"/>
      <c r="AM119" s="329"/>
      <c r="AO119" s="317"/>
      <c r="AP119" s="315"/>
      <c r="AQ119" s="319"/>
      <c r="AR119" s="315"/>
      <c r="AS119" s="133"/>
      <c r="AT119" s="133"/>
      <c r="AU119" s="177"/>
      <c r="AV119" s="139"/>
      <c r="AW119" s="133"/>
      <c r="AX119" s="133"/>
      <c r="BJ119" s="133"/>
      <c r="BK119" s="197"/>
      <c r="BL119" s="133"/>
      <c r="BM119" s="133"/>
      <c r="BN119" s="196"/>
      <c r="BO119" s="133"/>
      <c r="BQ119" s="317"/>
      <c r="BR119" s="315"/>
      <c r="BS119" s="319"/>
      <c r="BT119" s="315"/>
      <c r="BU119" s="329"/>
    </row>
    <row r="120" spans="2:73" ht="6.45" customHeight="1" thickTop="1" x14ac:dyDescent="0.2">
      <c r="B120" s="329">
        <v>58</v>
      </c>
      <c r="D120" s="316" t="s">
        <v>218</v>
      </c>
      <c r="E120" s="314" t="s">
        <v>47</v>
      </c>
      <c r="F120" s="318" t="s">
        <v>55</v>
      </c>
      <c r="G120" s="314" t="s">
        <v>48</v>
      </c>
      <c r="H120" s="133"/>
      <c r="I120" s="139"/>
      <c r="J120" s="141"/>
      <c r="K120" s="142"/>
      <c r="L120" s="194"/>
      <c r="M120" s="133"/>
      <c r="Z120" s="197"/>
      <c r="AA120" s="133"/>
      <c r="AB120" s="133"/>
      <c r="AC120" s="141"/>
      <c r="AD120" s="140"/>
      <c r="AF120" s="316" t="s">
        <v>252</v>
      </c>
      <c r="AG120" s="314" t="s">
        <v>47</v>
      </c>
      <c r="AH120" s="318" t="s">
        <v>55</v>
      </c>
      <c r="AI120" s="314" t="s">
        <v>48</v>
      </c>
      <c r="AJ120" s="328">
        <v>121</v>
      </c>
      <c r="AM120" s="328">
        <v>185</v>
      </c>
      <c r="AO120" s="316" t="s">
        <v>158</v>
      </c>
      <c r="AP120" s="314" t="s">
        <v>47</v>
      </c>
      <c r="AQ120" s="318" t="s">
        <v>57</v>
      </c>
      <c r="AR120" s="314" t="s">
        <v>48</v>
      </c>
      <c r="AS120" s="133"/>
      <c r="AT120" s="139"/>
      <c r="AU120" s="141"/>
      <c r="AV120" s="141"/>
      <c r="AW120" s="133"/>
      <c r="AX120" s="133"/>
      <c r="BJ120" s="133"/>
      <c r="BK120" s="197"/>
      <c r="BL120" s="133"/>
      <c r="BM120" s="197"/>
      <c r="BN120" s="139"/>
      <c r="BO120" s="140"/>
      <c r="BQ120" s="316" t="s">
        <v>267</v>
      </c>
      <c r="BR120" s="314" t="s">
        <v>47</v>
      </c>
      <c r="BS120" s="318" t="s">
        <v>57</v>
      </c>
      <c r="BT120" s="314" t="s">
        <v>48</v>
      </c>
      <c r="BU120" s="328">
        <v>248</v>
      </c>
    </row>
    <row r="121" spans="2:73" ht="6.45" customHeight="1" thickBot="1" x14ac:dyDescent="0.25">
      <c r="B121" s="329"/>
      <c r="D121" s="317"/>
      <c r="E121" s="315"/>
      <c r="F121" s="319"/>
      <c r="G121" s="315"/>
      <c r="H121" s="136"/>
      <c r="I121" s="203"/>
      <c r="J121" s="141"/>
      <c r="K121" s="142"/>
      <c r="L121" s="194"/>
      <c r="M121" s="133"/>
      <c r="Z121" s="197"/>
      <c r="AA121" s="133"/>
      <c r="AB121" s="195"/>
      <c r="AC121" s="142"/>
      <c r="AD121" s="135"/>
      <c r="AF121" s="317"/>
      <c r="AG121" s="315"/>
      <c r="AH121" s="319"/>
      <c r="AI121" s="315"/>
      <c r="AJ121" s="329"/>
      <c r="AM121" s="329"/>
      <c r="AO121" s="317"/>
      <c r="AP121" s="315"/>
      <c r="AQ121" s="319"/>
      <c r="AR121" s="315"/>
      <c r="AS121" s="136"/>
      <c r="AT121" s="203"/>
      <c r="AU121" s="141"/>
      <c r="AV121" s="141"/>
      <c r="AW121" s="133"/>
      <c r="AX121" s="133"/>
      <c r="BJ121" s="133"/>
      <c r="BK121" s="197"/>
      <c r="BL121" s="133"/>
      <c r="BM121" s="196"/>
      <c r="BN121" s="133"/>
      <c r="BO121" s="135"/>
      <c r="BQ121" s="317"/>
      <c r="BR121" s="315"/>
      <c r="BS121" s="319"/>
      <c r="BT121" s="315"/>
      <c r="BU121" s="329"/>
    </row>
    <row r="122" spans="2:73" ht="6.45" customHeight="1" thickTop="1" thickBot="1" x14ac:dyDescent="0.25">
      <c r="B122" s="329">
        <v>59</v>
      </c>
      <c r="D122" s="316" t="s">
        <v>219</v>
      </c>
      <c r="E122" s="314" t="s">
        <v>47</v>
      </c>
      <c r="F122" s="318" t="s">
        <v>129</v>
      </c>
      <c r="G122" s="314" t="s">
        <v>48</v>
      </c>
      <c r="H122" s="175"/>
      <c r="I122" s="205"/>
      <c r="J122" s="139"/>
      <c r="K122" s="142"/>
      <c r="L122" s="194"/>
      <c r="M122" s="133"/>
      <c r="Z122" s="197"/>
      <c r="AA122" s="139"/>
      <c r="AB122" s="209"/>
      <c r="AC122" s="133"/>
      <c r="AD122" s="134"/>
      <c r="AF122" s="316" t="s">
        <v>143</v>
      </c>
      <c r="AG122" s="314" t="s">
        <v>47</v>
      </c>
      <c r="AH122" s="318" t="s">
        <v>59</v>
      </c>
      <c r="AI122" s="314" t="s">
        <v>48</v>
      </c>
      <c r="AJ122" s="328">
        <v>122</v>
      </c>
      <c r="AM122" s="328">
        <v>186</v>
      </c>
      <c r="AO122" s="316" t="s">
        <v>286</v>
      </c>
      <c r="AP122" s="314" t="s">
        <v>47</v>
      </c>
      <c r="AQ122" s="318" t="s">
        <v>55</v>
      </c>
      <c r="AR122" s="314" t="s">
        <v>48</v>
      </c>
      <c r="AS122" s="175"/>
      <c r="AT122" s="205"/>
      <c r="AU122" s="139"/>
      <c r="AV122" s="141"/>
      <c r="AW122" s="133"/>
      <c r="AX122" s="133"/>
      <c r="BJ122" s="133"/>
      <c r="BK122" s="197"/>
      <c r="BL122" s="139"/>
      <c r="BM122" s="141"/>
      <c r="BN122" s="142"/>
      <c r="BO122" s="175"/>
      <c r="BQ122" s="316" t="s">
        <v>320</v>
      </c>
      <c r="BR122" s="314" t="s">
        <v>47</v>
      </c>
      <c r="BS122" s="318" t="s">
        <v>55</v>
      </c>
      <c r="BT122" s="314" t="s">
        <v>48</v>
      </c>
      <c r="BU122" s="328">
        <v>249</v>
      </c>
    </row>
    <row r="123" spans="2:73" ht="6.45" customHeight="1" thickTop="1" thickBot="1" x14ac:dyDescent="0.25">
      <c r="B123" s="329"/>
      <c r="D123" s="317"/>
      <c r="E123" s="315"/>
      <c r="F123" s="319"/>
      <c r="G123" s="315"/>
      <c r="H123" s="133"/>
      <c r="I123" s="133"/>
      <c r="J123" s="139"/>
      <c r="K123" s="176"/>
      <c r="L123" s="194"/>
      <c r="M123" s="133"/>
      <c r="Z123" s="197"/>
      <c r="AA123" s="139"/>
      <c r="AB123" s="224"/>
      <c r="AC123" s="195"/>
      <c r="AD123" s="138"/>
      <c r="AF123" s="317"/>
      <c r="AG123" s="315"/>
      <c r="AH123" s="319"/>
      <c r="AI123" s="315"/>
      <c r="AJ123" s="329"/>
      <c r="AM123" s="329"/>
      <c r="AO123" s="317"/>
      <c r="AP123" s="315"/>
      <c r="AQ123" s="319"/>
      <c r="AR123" s="315"/>
      <c r="AS123" s="133"/>
      <c r="AT123" s="133"/>
      <c r="AU123" s="139"/>
      <c r="AV123" s="203"/>
      <c r="AW123" s="133"/>
      <c r="AX123" s="133"/>
      <c r="BJ123" s="133"/>
      <c r="BK123" s="197"/>
      <c r="BL123" s="139"/>
      <c r="BM123" s="141"/>
      <c r="BN123" s="210"/>
      <c r="BO123" s="133"/>
      <c r="BQ123" s="317"/>
      <c r="BR123" s="315"/>
      <c r="BS123" s="319"/>
      <c r="BT123" s="315"/>
      <c r="BU123" s="329"/>
    </row>
    <row r="124" spans="2:73" ht="6.45" customHeight="1" thickTop="1" thickBot="1" x14ac:dyDescent="0.25">
      <c r="B124" s="329">
        <v>60</v>
      </c>
      <c r="D124" s="316" t="s">
        <v>220</v>
      </c>
      <c r="E124" s="314" t="s">
        <v>47</v>
      </c>
      <c r="F124" s="318" t="s">
        <v>119</v>
      </c>
      <c r="G124" s="314" t="s">
        <v>48</v>
      </c>
      <c r="H124" s="175"/>
      <c r="I124" s="133"/>
      <c r="J124" s="133"/>
      <c r="K124" s="205"/>
      <c r="L124" s="133"/>
      <c r="M124" s="133"/>
      <c r="Z124" s="197"/>
      <c r="AA124" s="139"/>
      <c r="AB124" s="142"/>
      <c r="AC124" s="208"/>
      <c r="AD124" s="175"/>
      <c r="AF124" s="316" t="s">
        <v>250</v>
      </c>
      <c r="AG124" s="314" t="s">
        <v>47</v>
      </c>
      <c r="AH124" s="318" t="s">
        <v>65</v>
      </c>
      <c r="AI124" s="314" t="s">
        <v>48</v>
      </c>
      <c r="AJ124" s="328">
        <v>123</v>
      </c>
      <c r="AM124" s="328">
        <v>187</v>
      </c>
      <c r="AO124" s="316" t="s">
        <v>147</v>
      </c>
      <c r="AP124" s="314" t="s">
        <v>47</v>
      </c>
      <c r="AQ124" s="318" t="s">
        <v>129</v>
      </c>
      <c r="AR124" s="314" t="s">
        <v>48</v>
      </c>
      <c r="AS124" s="175"/>
      <c r="AT124" s="133"/>
      <c r="AU124" s="133"/>
      <c r="AV124" s="205"/>
      <c r="AW124" s="133"/>
      <c r="AX124" s="133"/>
      <c r="BJ124" s="133"/>
      <c r="BK124" s="197"/>
      <c r="BL124" s="139"/>
      <c r="BM124" s="142"/>
      <c r="BN124" s="139"/>
      <c r="BO124" s="140"/>
      <c r="BQ124" s="316" t="s">
        <v>321</v>
      </c>
      <c r="BR124" s="314" t="s">
        <v>47</v>
      </c>
      <c r="BS124" s="318" t="s">
        <v>179</v>
      </c>
      <c r="BT124" s="314" t="s">
        <v>48</v>
      </c>
      <c r="BU124" s="328">
        <v>250</v>
      </c>
    </row>
    <row r="125" spans="2:73" ht="6.45" customHeight="1" thickTop="1" thickBot="1" x14ac:dyDescent="0.25">
      <c r="B125" s="329"/>
      <c r="D125" s="317"/>
      <c r="E125" s="315"/>
      <c r="F125" s="319"/>
      <c r="G125" s="315"/>
      <c r="H125" s="133"/>
      <c r="I125" s="177"/>
      <c r="J125" s="133"/>
      <c r="K125" s="194"/>
      <c r="L125" s="133"/>
      <c r="M125" s="133"/>
      <c r="Z125" s="197"/>
      <c r="AA125" s="195"/>
      <c r="AB125" s="142"/>
      <c r="AC125" s="133"/>
      <c r="AD125" s="133"/>
      <c r="AF125" s="317"/>
      <c r="AG125" s="315"/>
      <c r="AH125" s="319"/>
      <c r="AI125" s="315"/>
      <c r="AJ125" s="329"/>
      <c r="AM125" s="329"/>
      <c r="AO125" s="317"/>
      <c r="AP125" s="315"/>
      <c r="AQ125" s="319"/>
      <c r="AR125" s="315"/>
      <c r="AS125" s="133"/>
      <c r="AT125" s="177"/>
      <c r="AU125" s="133"/>
      <c r="AV125" s="194"/>
      <c r="AW125" s="133"/>
      <c r="AX125" s="133"/>
      <c r="BJ125" s="133"/>
      <c r="BK125" s="197"/>
      <c r="BL125" s="195"/>
      <c r="BM125" s="142"/>
      <c r="BN125" s="133"/>
      <c r="BO125" s="135"/>
      <c r="BQ125" s="317"/>
      <c r="BR125" s="315"/>
      <c r="BS125" s="319"/>
      <c r="BT125" s="315"/>
      <c r="BU125" s="329"/>
    </row>
    <row r="126" spans="2:73" ht="6.45" customHeight="1" thickTop="1" thickBot="1" x14ac:dyDescent="0.25">
      <c r="B126" s="329">
        <v>61</v>
      </c>
      <c r="D126" s="316" t="s">
        <v>221</v>
      </c>
      <c r="E126" s="314" t="s">
        <v>47</v>
      </c>
      <c r="F126" s="318" t="s">
        <v>64</v>
      </c>
      <c r="G126" s="314" t="s">
        <v>48</v>
      </c>
      <c r="H126" s="137"/>
      <c r="I126" s="141"/>
      <c r="J126" s="142"/>
      <c r="K126" s="194"/>
      <c r="L126" s="133"/>
      <c r="M126" s="133"/>
      <c r="Z126" s="133"/>
      <c r="AA126" s="208"/>
      <c r="AB126" s="133"/>
      <c r="AC126" s="133"/>
      <c r="AD126" s="175"/>
      <c r="AF126" s="316" t="s">
        <v>253</v>
      </c>
      <c r="AG126" s="314" t="s">
        <v>47</v>
      </c>
      <c r="AH126" s="318" t="s">
        <v>175</v>
      </c>
      <c r="AI126" s="314" t="s">
        <v>48</v>
      </c>
      <c r="AJ126" s="328">
        <v>124</v>
      </c>
      <c r="AM126" s="328">
        <v>188</v>
      </c>
      <c r="AO126" s="316" t="s">
        <v>287</v>
      </c>
      <c r="AP126" s="314" t="s">
        <v>47</v>
      </c>
      <c r="AQ126" s="318" t="s">
        <v>60</v>
      </c>
      <c r="AR126" s="314" t="s">
        <v>48</v>
      </c>
      <c r="AS126" s="137"/>
      <c r="AT126" s="141"/>
      <c r="AU126" s="142"/>
      <c r="AV126" s="194"/>
      <c r="AW126" s="133"/>
      <c r="AX126" s="133"/>
      <c r="BJ126" s="133"/>
      <c r="BK126" s="133"/>
      <c r="BL126" s="208"/>
      <c r="BM126" s="133"/>
      <c r="BN126" s="133"/>
      <c r="BO126" s="175"/>
      <c r="BQ126" s="316" t="s">
        <v>154</v>
      </c>
      <c r="BR126" s="314" t="s">
        <v>47</v>
      </c>
      <c r="BS126" s="318" t="s">
        <v>60</v>
      </c>
      <c r="BT126" s="314" t="s">
        <v>48</v>
      </c>
      <c r="BU126" s="328">
        <v>251</v>
      </c>
    </row>
    <row r="127" spans="2:73" ht="6.45" customHeight="1" thickTop="1" thickBot="1" x14ac:dyDescent="0.25">
      <c r="B127" s="329"/>
      <c r="D127" s="317"/>
      <c r="E127" s="315"/>
      <c r="F127" s="319"/>
      <c r="G127" s="315"/>
      <c r="H127" s="133"/>
      <c r="I127" s="139"/>
      <c r="J127" s="176"/>
      <c r="K127" s="194"/>
      <c r="L127" s="133"/>
      <c r="M127" s="133"/>
      <c r="O127" s="166" t="str">
        <f>IF(Q121="","",IF(Q121&gt;T121,1,0)+IF(Q123&gt;T123,1,0)+IF(Q125&gt;T125,1,0)+IF(Q127&gt;T127,1,0)+IF(Q129&gt;T129,1,0))</f>
        <v/>
      </c>
      <c r="Y127" s="133"/>
      <c r="Z127" s="133"/>
      <c r="AA127" s="197"/>
      <c r="AB127" s="133"/>
      <c r="AC127" s="196"/>
      <c r="AD127" s="133"/>
      <c r="AF127" s="317"/>
      <c r="AG127" s="315"/>
      <c r="AH127" s="319"/>
      <c r="AI127" s="315"/>
      <c r="AJ127" s="329"/>
      <c r="AM127" s="329"/>
      <c r="AO127" s="317"/>
      <c r="AP127" s="315"/>
      <c r="AQ127" s="319"/>
      <c r="AR127" s="315"/>
      <c r="AS127" s="133"/>
      <c r="AT127" s="139"/>
      <c r="AU127" s="176"/>
      <c r="AV127" s="194"/>
      <c r="AW127" s="133"/>
      <c r="AX127" s="133"/>
      <c r="BJ127" s="133"/>
      <c r="BK127" s="133"/>
      <c r="BL127" s="197"/>
      <c r="BM127" s="133"/>
      <c r="BN127" s="196"/>
      <c r="BO127" s="133"/>
      <c r="BQ127" s="317"/>
      <c r="BR127" s="315"/>
      <c r="BS127" s="319"/>
      <c r="BT127" s="315"/>
      <c r="BU127" s="329"/>
    </row>
    <row r="128" spans="2:73" ht="6.45" customHeight="1" thickTop="1" x14ac:dyDescent="0.2">
      <c r="B128" s="329">
        <v>62</v>
      </c>
      <c r="D128" s="316" t="s">
        <v>222</v>
      </c>
      <c r="E128" s="314" t="s">
        <v>47</v>
      </c>
      <c r="F128" s="318" t="s">
        <v>57</v>
      </c>
      <c r="G128" s="314" t="s">
        <v>48</v>
      </c>
      <c r="H128" s="133"/>
      <c r="I128" s="133"/>
      <c r="J128" s="205"/>
      <c r="K128" s="133"/>
      <c r="L128" s="133"/>
      <c r="M128" s="133"/>
      <c r="O128" s="167"/>
      <c r="Y128" s="133"/>
      <c r="Z128" s="133"/>
      <c r="AA128" s="197"/>
      <c r="AB128" s="139"/>
      <c r="AC128" s="141"/>
      <c r="AD128" s="140"/>
      <c r="AF128" s="316" t="s">
        <v>254</v>
      </c>
      <c r="AG128" s="314" t="s">
        <v>47</v>
      </c>
      <c r="AH128" s="318" t="s">
        <v>56</v>
      </c>
      <c r="AI128" s="314" t="s">
        <v>48</v>
      </c>
      <c r="AJ128" s="328">
        <v>125</v>
      </c>
      <c r="AM128" s="328">
        <v>189</v>
      </c>
      <c r="AO128" s="316" t="s">
        <v>288</v>
      </c>
      <c r="AP128" s="314" t="s">
        <v>47</v>
      </c>
      <c r="AQ128" s="318" t="s">
        <v>65</v>
      </c>
      <c r="AR128" s="314" t="s">
        <v>48</v>
      </c>
      <c r="AS128" s="133"/>
      <c r="AT128" s="133"/>
      <c r="AU128" s="205"/>
      <c r="AV128" s="133"/>
      <c r="AW128" s="133"/>
      <c r="AX128" s="133"/>
      <c r="BJ128" s="133"/>
      <c r="BK128" s="133"/>
      <c r="BL128" s="197"/>
      <c r="BM128" s="139"/>
      <c r="BN128" s="141"/>
      <c r="BO128" s="140"/>
      <c r="BQ128" s="316" t="s">
        <v>322</v>
      </c>
      <c r="BR128" s="314" t="s">
        <v>47</v>
      </c>
      <c r="BS128" s="318" t="s">
        <v>64</v>
      </c>
      <c r="BT128" s="314" t="s">
        <v>48</v>
      </c>
      <c r="BU128" s="328">
        <v>252</v>
      </c>
    </row>
    <row r="129" spans="2:73" ht="6.45" customHeight="1" thickBot="1" x14ac:dyDescent="0.25">
      <c r="B129" s="329"/>
      <c r="D129" s="317"/>
      <c r="E129" s="315"/>
      <c r="F129" s="319"/>
      <c r="G129" s="315"/>
      <c r="H129" s="136"/>
      <c r="I129" s="176"/>
      <c r="J129" s="194"/>
      <c r="K129" s="133"/>
      <c r="L129" s="133"/>
      <c r="M129" s="133"/>
      <c r="Y129" s="133"/>
      <c r="Z129" s="133"/>
      <c r="AA129" s="197"/>
      <c r="AB129" s="195"/>
      <c r="AC129" s="142"/>
      <c r="AD129" s="135"/>
      <c r="AF129" s="317"/>
      <c r="AG129" s="315"/>
      <c r="AH129" s="319"/>
      <c r="AI129" s="315"/>
      <c r="AJ129" s="329"/>
      <c r="AM129" s="329"/>
      <c r="AO129" s="317"/>
      <c r="AP129" s="315"/>
      <c r="AQ129" s="319"/>
      <c r="AR129" s="315"/>
      <c r="AS129" s="136"/>
      <c r="AT129" s="176"/>
      <c r="AU129" s="194"/>
      <c r="AV129" s="133"/>
      <c r="AW129" s="133"/>
      <c r="AX129" s="133"/>
      <c r="BJ129" s="133"/>
      <c r="BK129" s="133"/>
      <c r="BL129" s="197"/>
      <c r="BM129" s="195"/>
      <c r="BN129" s="142"/>
      <c r="BO129" s="135"/>
      <c r="BQ129" s="317"/>
      <c r="BR129" s="315"/>
      <c r="BS129" s="319"/>
      <c r="BT129" s="315"/>
      <c r="BU129" s="329"/>
    </row>
    <row r="130" spans="2:73" ht="6.45" customHeight="1" thickTop="1" thickBot="1" x14ac:dyDescent="0.25">
      <c r="B130" s="329">
        <v>63</v>
      </c>
      <c r="D130" s="316" t="s">
        <v>142</v>
      </c>
      <c r="E130" s="314" t="s">
        <v>47</v>
      </c>
      <c r="F130" s="318" t="s">
        <v>180</v>
      </c>
      <c r="G130" s="314" t="s">
        <v>48</v>
      </c>
      <c r="H130" s="175"/>
      <c r="I130" s="205"/>
      <c r="J130" s="133"/>
      <c r="K130" s="133"/>
      <c r="L130" s="133"/>
      <c r="M130" s="133"/>
      <c r="Y130" s="133"/>
      <c r="Z130" s="133"/>
      <c r="AA130" s="133"/>
      <c r="AB130" s="208"/>
      <c r="AC130" s="133"/>
      <c r="AD130" s="134"/>
      <c r="AF130" s="316" t="s">
        <v>162</v>
      </c>
      <c r="AG130" s="314" t="s">
        <v>47</v>
      </c>
      <c r="AH130" s="318" t="s">
        <v>57</v>
      </c>
      <c r="AI130" s="314" t="s">
        <v>48</v>
      </c>
      <c r="AJ130" s="328">
        <v>126</v>
      </c>
      <c r="AM130" s="328">
        <v>190</v>
      </c>
      <c r="AO130" s="316" t="s">
        <v>289</v>
      </c>
      <c r="AP130" s="314" t="s">
        <v>47</v>
      </c>
      <c r="AQ130" s="318" t="s">
        <v>247</v>
      </c>
      <c r="AR130" s="314" t="s">
        <v>48</v>
      </c>
      <c r="AS130" s="175"/>
      <c r="AT130" s="205"/>
      <c r="AU130" s="133"/>
      <c r="AV130" s="133"/>
      <c r="AW130" s="133"/>
      <c r="AX130" s="133"/>
      <c r="BJ130" s="133"/>
      <c r="BK130" s="133"/>
      <c r="BL130" s="133"/>
      <c r="BM130" s="208"/>
      <c r="BN130" s="175"/>
      <c r="BO130" s="175"/>
      <c r="BQ130" s="316" t="s">
        <v>170</v>
      </c>
      <c r="BR130" s="314" t="s">
        <v>47</v>
      </c>
      <c r="BS130" s="318" t="s">
        <v>73</v>
      </c>
      <c r="BT130" s="314" t="s">
        <v>48</v>
      </c>
      <c r="BU130" s="328">
        <v>253</v>
      </c>
    </row>
    <row r="131" spans="2:73" ht="6.45" customHeight="1" thickTop="1" thickBot="1" x14ac:dyDescent="0.25">
      <c r="B131" s="329"/>
      <c r="D131" s="317"/>
      <c r="E131" s="315"/>
      <c r="F131" s="319"/>
      <c r="G131" s="315"/>
      <c r="H131" s="133"/>
      <c r="I131" s="133"/>
      <c r="J131" s="133"/>
      <c r="K131" s="133"/>
      <c r="L131" s="133"/>
      <c r="M131" s="133"/>
      <c r="Y131" s="133"/>
      <c r="Z131" s="133"/>
      <c r="AA131" s="133"/>
      <c r="AB131" s="197"/>
      <c r="AC131" s="195"/>
      <c r="AD131" s="138"/>
      <c r="AF131" s="317"/>
      <c r="AG131" s="315"/>
      <c r="AH131" s="319"/>
      <c r="AI131" s="315"/>
      <c r="AJ131" s="329"/>
      <c r="AM131" s="329"/>
      <c r="AO131" s="317"/>
      <c r="AP131" s="315"/>
      <c r="AQ131" s="319"/>
      <c r="AR131" s="315"/>
      <c r="AS131" s="133"/>
      <c r="AT131" s="133"/>
      <c r="AU131" s="133"/>
      <c r="AV131" s="133"/>
      <c r="AW131" s="133"/>
      <c r="AX131" s="133"/>
      <c r="BJ131" s="133"/>
      <c r="BK131" s="133"/>
      <c r="BL131" s="133"/>
      <c r="BM131" s="133"/>
      <c r="BN131" s="133"/>
      <c r="BO131" s="133"/>
      <c r="BQ131" s="317"/>
      <c r="BR131" s="315"/>
      <c r="BS131" s="319"/>
      <c r="BT131" s="315"/>
      <c r="BU131" s="329"/>
    </row>
    <row r="132" spans="2:73" ht="6.45" customHeight="1" thickTop="1" thickBot="1" x14ac:dyDescent="0.25">
      <c r="O132" s="143"/>
      <c r="P132" s="144"/>
      <c r="Q132" s="144"/>
      <c r="R132" s="144"/>
      <c r="S132" s="144"/>
      <c r="Y132" s="133"/>
      <c r="Z132" s="133"/>
      <c r="AA132" s="133"/>
      <c r="AB132" s="133"/>
      <c r="AC132" s="208"/>
      <c r="AD132" s="175"/>
      <c r="AF132" s="316" t="s">
        <v>255</v>
      </c>
      <c r="AG132" s="314" t="s">
        <v>47</v>
      </c>
      <c r="AH132" s="318" t="s">
        <v>178</v>
      </c>
      <c r="AI132" s="314" t="s">
        <v>48</v>
      </c>
      <c r="AJ132" s="328">
        <v>127</v>
      </c>
    </row>
    <row r="133" spans="2:73" ht="6.45" customHeight="1" thickTop="1" x14ac:dyDescent="0.2">
      <c r="O133" s="143"/>
      <c r="P133" s="144"/>
      <c r="Q133" s="144"/>
      <c r="R133" s="144"/>
      <c r="S133" s="144"/>
      <c r="T133" s="144"/>
      <c r="U133" s="144"/>
      <c r="V133" s="144"/>
      <c r="W133" s="143"/>
      <c r="Y133" s="133"/>
      <c r="Z133" s="133"/>
      <c r="AA133" s="133"/>
      <c r="AB133" s="133"/>
      <c r="AC133" s="133"/>
      <c r="AD133" s="133"/>
      <c r="AF133" s="317"/>
      <c r="AG133" s="315"/>
      <c r="AH133" s="319"/>
      <c r="AI133" s="315"/>
      <c r="AJ133" s="329"/>
    </row>
    <row r="134" spans="2:73" ht="11.7" customHeight="1" x14ac:dyDescent="0.2">
      <c r="B134" s="83"/>
      <c r="C134" s="82"/>
      <c r="D134" s="145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145"/>
      <c r="AG134" s="78"/>
      <c r="AH134" s="78"/>
      <c r="AI134" s="78"/>
      <c r="AJ134" s="79"/>
      <c r="AK134" s="78"/>
      <c r="AL134" s="78"/>
      <c r="AM134" s="79"/>
      <c r="AN134" s="78"/>
      <c r="AO134" s="145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  <c r="BA134" s="78"/>
      <c r="BB134" s="78"/>
      <c r="BC134" s="78"/>
      <c r="BD134" s="78"/>
      <c r="BE134" s="78"/>
      <c r="BF134" s="78"/>
      <c r="BG134" s="78"/>
      <c r="BH134" s="78"/>
      <c r="BI134" s="78"/>
      <c r="BJ134" s="78"/>
      <c r="BK134" s="78"/>
      <c r="BL134" s="78"/>
    </row>
    <row r="135" spans="2:73" ht="11.7" customHeight="1" x14ac:dyDescent="0.2">
      <c r="B135" s="146"/>
      <c r="C135" s="80"/>
      <c r="D135" s="335" t="s">
        <v>422</v>
      </c>
      <c r="E135" s="335"/>
      <c r="F135" s="335"/>
      <c r="G135" s="335"/>
      <c r="H135" s="335"/>
      <c r="I135" s="147" t="s">
        <v>423</v>
      </c>
      <c r="J135" s="336" t="str">
        <f>IF(D136="","",D136)</f>
        <v>山下</v>
      </c>
      <c r="K135" s="336"/>
      <c r="L135" s="336"/>
      <c r="M135" s="337"/>
      <c r="N135" s="148" t="s">
        <v>424</v>
      </c>
      <c r="O135" s="336" t="str">
        <f>IF(D137="","",D137)</f>
        <v>礒野</v>
      </c>
      <c r="P135" s="336"/>
      <c r="Q135" s="336"/>
      <c r="R135" s="337"/>
      <c r="S135" s="147" t="s">
        <v>425</v>
      </c>
      <c r="T135" s="336" t="str">
        <f>IF(D138="","",D138)</f>
        <v>窪</v>
      </c>
      <c r="U135" s="336"/>
      <c r="V135" s="336"/>
      <c r="W135" s="337"/>
      <c r="X135" s="148" t="s">
        <v>426</v>
      </c>
      <c r="Y135" s="336" t="str">
        <f>IF(D139="","",D139)</f>
        <v>西田</v>
      </c>
      <c r="Z135" s="336"/>
      <c r="AA135" s="336"/>
      <c r="AB135" s="337"/>
      <c r="AC135" s="338" t="s">
        <v>427</v>
      </c>
      <c r="AD135" s="339"/>
      <c r="AE135" s="80"/>
      <c r="AF135" s="125" t="s">
        <v>428</v>
      </c>
      <c r="AG135" s="78"/>
      <c r="AH135" s="340" t="s">
        <v>429</v>
      </c>
      <c r="AI135" s="341"/>
      <c r="AJ135" s="341"/>
      <c r="AK135" s="342"/>
      <c r="AL135" s="78"/>
      <c r="AM135" s="363" t="s">
        <v>430</v>
      </c>
      <c r="AN135" s="364"/>
      <c r="AO135" s="364"/>
      <c r="AP135" s="364"/>
      <c r="AQ135" s="364"/>
      <c r="AR135" s="364"/>
      <c r="AS135" s="364"/>
      <c r="AT135" s="364"/>
      <c r="AU135" s="364"/>
      <c r="AV135" s="365"/>
      <c r="AW135" s="78"/>
      <c r="AX135" s="343" t="s">
        <v>421</v>
      </c>
      <c r="AY135" s="344"/>
      <c r="AZ135" s="344"/>
      <c r="BA135" s="362" t="s">
        <v>498</v>
      </c>
      <c r="BB135" s="362"/>
      <c r="BC135" s="362"/>
      <c r="BD135" s="362"/>
      <c r="BE135" s="362"/>
      <c r="BF135" s="362"/>
      <c r="BG135" s="362"/>
      <c r="BH135" s="320" t="s">
        <v>500</v>
      </c>
      <c r="BI135" s="320"/>
      <c r="BJ135" s="320"/>
      <c r="BK135" s="320"/>
      <c r="BL135" s="321"/>
    </row>
    <row r="136" spans="2:73" ht="11.7" customHeight="1" x14ac:dyDescent="0.2">
      <c r="B136" s="150" t="s">
        <v>423</v>
      </c>
      <c r="C136" s="80"/>
      <c r="D136" s="366" t="s">
        <v>488</v>
      </c>
      <c r="E136" s="366"/>
      <c r="F136" s="367" t="s">
        <v>505</v>
      </c>
      <c r="G136" s="367"/>
      <c r="H136" s="367"/>
      <c r="I136" s="368"/>
      <c r="J136" s="369"/>
      <c r="K136" s="369"/>
      <c r="L136" s="369"/>
      <c r="M136" s="370"/>
      <c r="N136" s="349">
        <v>3</v>
      </c>
      <c r="O136" s="349"/>
      <c r="P136" s="151" t="s">
        <v>431</v>
      </c>
      <c r="Q136" s="349">
        <v>2</v>
      </c>
      <c r="R136" s="349"/>
      <c r="S136" s="371">
        <v>1</v>
      </c>
      <c r="T136" s="349"/>
      <c r="U136" s="151" t="s">
        <v>431</v>
      </c>
      <c r="V136" s="349">
        <v>3</v>
      </c>
      <c r="W136" s="372"/>
      <c r="X136" s="349">
        <v>3</v>
      </c>
      <c r="Y136" s="349"/>
      <c r="Z136" s="151" t="s">
        <v>431</v>
      </c>
      <c r="AA136" s="349">
        <v>2</v>
      </c>
      <c r="AB136" s="349"/>
      <c r="AC136" s="350">
        <f>IF(AND(N136="",S136="",X136=""),"",IF(N136="",0,IF(N136=3,2,1))+IF(S136="",0,IF(S136=3,2,1))+IF(X136="",0,IF(X136=3,2,1)))</f>
        <v>5</v>
      </c>
      <c r="AD136" s="351"/>
      <c r="AE136" s="152"/>
      <c r="AF136" s="153">
        <f>IF(AC136="","",RANK(AC136,$AC$136:$AD$139))</f>
        <v>1</v>
      </c>
      <c r="AG136" s="78"/>
      <c r="AH136" s="352" t="s">
        <v>432</v>
      </c>
      <c r="AI136" s="353"/>
      <c r="AJ136" s="353"/>
      <c r="AK136" s="354"/>
      <c r="AL136" s="78"/>
      <c r="AM136" s="355" t="s">
        <v>448</v>
      </c>
      <c r="AN136" s="356"/>
      <c r="AO136" s="356"/>
      <c r="AP136" s="356"/>
      <c r="AQ136" s="356"/>
      <c r="AR136" s="356"/>
      <c r="AS136" s="356"/>
      <c r="AT136" s="356"/>
      <c r="AU136" s="356"/>
      <c r="AV136" s="357"/>
      <c r="AW136" s="78"/>
      <c r="AX136" s="345"/>
      <c r="AY136" s="346"/>
      <c r="AZ136" s="346"/>
      <c r="BA136" s="324"/>
      <c r="BB136" s="324"/>
      <c r="BC136" s="324"/>
      <c r="BD136" s="324"/>
      <c r="BE136" s="324"/>
      <c r="BF136" s="324"/>
      <c r="BG136" s="324"/>
      <c r="BH136" s="322"/>
      <c r="BI136" s="322"/>
      <c r="BJ136" s="322"/>
      <c r="BK136" s="322"/>
      <c r="BL136" s="323"/>
    </row>
    <row r="137" spans="2:73" ht="11.7" customHeight="1" x14ac:dyDescent="0.2">
      <c r="B137" s="155" t="s">
        <v>424</v>
      </c>
      <c r="C137" s="149"/>
      <c r="D137" s="336" t="s">
        <v>489</v>
      </c>
      <c r="E137" s="336"/>
      <c r="F137" s="373" t="s">
        <v>505</v>
      </c>
      <c r="G137" s="373"/>
      <c r="H137" s="373"/>
      <c r="I137" s="374">
        <f>IF(Q136="","",Q136)</f>
        <v>2</v>
      </c>
      <c r="J137" s="358"/>
      <c r="K137" s="156" t="s">
        <v>433</v>
      </c>
      <c r="L137" s="358">
        <f>IF(N136="","",N136)</f>
        <v>3</v>
      </c>
      <c r="M137" s="359"/>
      <c r="N137" s="368"/>
      <c r="O137" s="369"/>
      <c r="P137" s="369"/>
      <c r="Q137" s="369"/>
      <c r="R137" s="370"/>
      <c r="S137" s="374">
        <v>3</v>
      </c>
      <c r="T137" s="358"/>
      <c r="U137" s="156" t="s">
        <v>431</v>
      </c>
      <c r="V137" s="358">
        <v>1</v>
      </c>
      <c r="W137" s="359"/>
      <c r="X137" s="358">
        <v>2</v>
      </c>
      <c r="Y137" s="358"/>
      <c r="Z137" s="156" t="s">
        <v>431</v>
      </c>
      <c r="AA137" s="358">
        <v>3</v>
      </c>
      <c r="AB137" s="359"/>
      <c r="AC137" s="360">
        <f>IF(AND(I137="",S137="",X137=""),"",IF(I137="",0,IF(I137=3,2,1))+IF(S137="",0,IF(S137=3,2,1))+IF(X137="",0,IF(X137=3,2,1)))</f>
        <v>4</v>
      </c>
      <c r="AD137" s="361"/>
      <c r="AE137" s="157"/>
      <c r="AF137" s="153">
        <f>IF(AC137="","",RANK(AC137,$AC$136:$AD$139))</f>
        <v>3</v>
      </c>
      <c r="AG137" s="78"/>
      <c r="AH137" s="352" t="s">
        <v>434</v>
      </c>
      <c r="AI137" s="353"/>
      <c r="AJ137" s="353"/>
      <c r="AK137" s="354"/>
      <c r="AL137" s="78"/>
      <c r="AM137" s="376" t="s">
        <v>435</v>
      </c>
      <c r="AN137" s="377"/>
      <c r="AO137" s="377"/>
      <c r="AP137" s="377"/>
      <c r="AQ137" s="377"/>
      <c r="AR137" s="377"/>
      <c r="AS137" s="377"/>
      <c r="AT137" s="377"/>
      <c r="AU137" s="377"/>
      <c r="AV137" s="378"/>
      <c r="AW137" s="78"/>
      <c r="AX137" s="345"/>
      <c r="AY137" s="346"/>
      <c r="AZ137" s="346"/>
      <c r="BA137" s="324" t="s">
        <v>499</v>
      </c>
      <c r="BB137" s="324"/>
      <c r="BC137" s="324"/>
      <c r="BD137" s="324"/>
      <c r="BE137" s="324"/>
      <c r="BF137" s="324"/>
      <c r="BG137" s="324"/>
      <c r="BH137" s="322" t="s">
        <v>501</v>
      </c>
      <c r="BI137" s="322"/>
      <c r="BJ137" s="322"/>
      <c r="BK137" s="322"/>
      <c r="BL137" s="323"/>
    </row>
    <row r="138" spans="2:73" ht="11.7" customHeight="1" x14ac:dyDescent="0.2">
      <c r="B138" s="154" t="s">
        <v>436</v>
      </c>
      <c r="C138" s="78"/>
      <c r="D138" s="375" t="s">
        <v>490</v>
      </c>
      <c r="E138" s="375"/>
      <c r="F138" s="373" t="s">
        <v>505</v>
      </c>
      <c r="G138" s="373"/>
      <c r="H138" s="373"/>
      <c r="I138" s="374">
        <f>IF(V136="","",V136)</f>
        <v>3</v>
      </c>
      <c r="J138" s="358"/>
      <c r="K138" s="156" t="s">
        <v>433</v>
      </c>
      <c r="L138" s="358">
        <f>IF(S136="","",S136)</f>
        <v>1</v>
      </c>
      <c r="M138" s="359"/>
      <c r="N138" s="374">
        <f>IF(V137="","",V137)</f>
        <v>1</v>
      </c>
      <c r="O138" s="358"/>
      <c r="P138" s="156" t="s">
        <v>431</v>
      </c>
      <c r="Q138" s="358">
        <f>IF(S137="","",S137)</f>
        <v>3</v>
      </c>
      <c r="R138" s="359"/>
      <c r="S138" s="368"/>
      <c r="T138" s="369"/>
      <c r="U138" s="369"/>
      <c r="V138" s="369"/>
      <c r="W138" s="370"/>
      <c r="X138" s="379">
        <v>0</v>
      </c>
      <c r="Y138" s="379"/>
      <c r="Z138" s="158" t="s">
        <v>437</v>
      </c>
      <c r="AA138" s="379">
        <v>3</v>
      </c>
      <c r="AB138" s="379"/>
      <c r="AC138" s="350">
        <f>IF(AND(I138="",N138="",X138=""),"",IF(I138="",0,IF(I138=3,2,1))+IF(N138="",0,IF(N138=3,2,1))+IF(X138="",0,IF(X138=3,2,1)))</f>
        <v>4</v>
      </c>
      <c r="AD138" s="351"/>
      <c r="AE138" s="159"/>
      <c r="AF138" s="153">
        <v>4</v>
      </c>
      <c r="AG138" s="78"/>
      <c r="AH138" s="380" t="s">
        <v>438</v>
      </c>
      <c r="AI138" s="381"/>
      <c r="AJ138" s="381"/>
      <c r="AK138" s="382"/>
      <c r="AL138" s="78"/>
      <c r="AM138" s="79"/>
      <c r="AN138" s="78"/>
      <c r="AO138" s="145"/>
      <c r="AP138" s="78"/>
      <c r="AQ138" s="78"/>
      <c r="AR138" s="78"/>
      <c r="AS138" s="78"/>
      <c r="AT138" s="78"/>
      <c r="AU138" s="78"/>
      <c r="AV138" s="78"/>
      <c r="AW138" s="78"/>
      <c r="AX138" s="347"/>
      <c r="AY138" s="348"/>
      <c r="AZ138" s="348"/>
      <c r="BA138" s="325"/>
      <c r="BB138" s="325"/>
      <c r="BC138" s="325"/>
      <c r="BD138" s="325"/>
      <c r="BE138" s="325"/>
      <c r="BF138" s="325"/>
      <c r="BG138" s="325"/>
      <c r="BH138" s="326"/>
      <c r="BI138" s="326"/>
      <c r="BJ138" s="326"/>
      <c r="BK138" s="326"/>
      <c r="BL138" s="327"/>
    </row>
    <row r="139" spans="2:73" ht="11.7" customHeight="1" x14ac:dyDescent="0.2">
      <c r="B139" s="155" t="s">
        <v>439</v>
      </c>
      <c r="C139" s="149"/>
      <c r="D139" s="336" t="s">
        <v>487</v>
      </c>
      <c r="E139" s="336"/>
      <c r="F139" s="373" t="s">
        <v>506</v>
      </c>
      <c r="G139" s="373"/>
      <c r="H139" s="373"/>
      <c r="I139" s="374">
        <f>IF(AA136="","",AA136)</f>
        <v>2</v>
      </c>
      <c r="J139" s="358"/>
      <c r="K139" s="156" t="s">
        <v>433</v>
      </c>
      <c r="L139" s="358">
        <f>IF(X136="","",X136)</f>
        <v>3</v>
      </c>
      <c r="M139" s="359"/>
      <c r="N139" s="374">
        <f>IF(AA137="","",AA137)</f>
        <v>3</v>
      </c>
      <c r="O139" s="358"/>
      <c r="P139" s="156" t="s">
        <v>431</v>
      </c>
      <c r="Q139" s="358">
        <f>IF(X137="","",X137)</f>
        <v>2</v>
      </c>
      <c r="R139" s="359"/>
      <c r="S139" s="374">
        <f>IF(AA138="","",AA138)</f>
        <v>3</v>
      </c>
      <c r="T139" s="358"/>
      <c r="U139" s="156" t="s">
        <v>433</v>
      </c>
      <c r="V139" s="358">
        <f>IF(X138="","",X138)</f>
        <v>0</v>
      </c>
      <c r="W139" s="359"/>
      <c r="X139" s="368"/>
      <c r="Y139" s="369"/>
      <c r="Z139" s="369"/>
      <c r="AA139" s="369"/>
      <c r="AB139" s="370"/>
      <c r="AC139" s="360">
        <f>IF(AND(I139="",N139="",S139=""),"",IF(I139="",0,IF(I139=3,2,1))+IF(N139="",0,IF(N139=3,2,1))+IF(S139="",0,IF(S139=3,2,1)))</f>
        <v>5</v>
      </c>
      <c r="AD139" s="361"/>
      <c r="AE139" s="157"/>
      <c r="AF139" s="160">
        <v>2</v>
      </c>
      <c r="AG139" s="78"/>
      <c r="AH139" s="353"/>
      <c r="AI139" s="353"/>
      <c r="AJ139" s="353"/>
      <c r="AK139" s="353"/>
      <c r="AL139" s="78"/>
      <c r="AM139" s="79"/>
      <c r="AN139" s="78"/>
      <c r="AO139" s="145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  <c r="BB139" s="103"/>
      <c r="BC139" s="104"/>
      <c r="BD139" s="73"/>
      <c r="BE139" s="104"/>
      <c r="BF139" s="79"/>
      <c r="BG139" s="78"/>
      <c r="BH139" s="78"/>
      <c r="BI139" s="78"/>
      <c r="BJ139" s="78"/>
      <c r="BK139" s="82"/>
      <c r="BL139" s="82"/>
    </row>
  </sheetData>
  <mergeCells count="1343">
    <mergeCell ref="R6:T14"/>
    <mergeCell ref="R15:T42"/>
    <mergeCell ref="R43:T58"/>
    <mergeCell ref="O71:R72"/>
    <mergeCell ref="T71:W72"/>
    <mergeCell ref="AZ65:AZ66"/>
    <mergeCell ref="AR68:AR69"/>
    <mergeCell ref="AO70:AO71"/>
    <mergeCell ref="AP70:AP71"/>
    <mergeCell ref="AQ70:AQ71"/>
    <mergeCell ref="BE65:BE66"/>
    <mergeCell ref="AZ67:BC70"/>
    <mergeCell ref="BE67:BH70"/>
    <mergeCell ref="AZ71:BC72"/>
    <mergeCell ref="BE71:BH72"/>
    <mergeCell ref="O65:O66"/>
    <mergeCell ref="T65:T66"/>
    <mergeCell ref="O67:R70"/>
    <mergeCell ref="T67:W70"/>
    <mergeCell ref="AQ68:AQ69"/>
    <mergeCell ref="AC139:AD139"/>
    <mergeCell ref="AH139:AK139"/>
    <mergeCell ref="AC138:AD138"/>
    <mergeCell ref="AH138:AK138"/>
    <mergeCell ref="AA138:AB138"/>
    <mergeCell ref="D139:E139"/>
    <mergeCell ref="F139:H139"/>
    <mergeCell ref="I139:J139"/>
    <mergeCell ref="L139:M139"/>
    <mergeCell ref="N139:O139"/>
    <mergeCell ref="Q139:R139"/>
    <mergeCell ref="S139:T139"/>
    <mergeCell ref="V139:W139"/>
    <mergeCell ref="X139:AB139"/>
    <mergeCell ref="AH137:AK137"/>
    <mergeCell ref="AM137:AV137"/>
    <mergeCell ref="S138:W138"/>
    <mergeCell ref="X138:Y138"/>
    <mergeCell ref="N137:R137"/>
    <mergeCell ref="S137:T137"/>
    <mergeCell ref="D138:E138"/>
    <mergeCell ref="F138:H138"/>
    <mergeCell ref="I138:J138"/>
    <mergeCell ref="L138:M138"/>
    <mergeCell ref="N138:O138"/>
    <mergeCell ref="Q138:R138"/>
    <mergeCell ref="V137:W137"/>
    <mergeCell ref="X137:Y137"/>
    <mergeCell ref="D137:E137"/>
    <mergeCell ref="F137:H137"/>
    <mergeCell ref="I137:J137"/>
    <mergeCell ref="L137:M137"/>
    <mergeCell ref="BA135:BG136"/>
    <mergeCell ref="AM135:AV135"/>
    <mergeCell ref="D136:E136"/>
    <mergeCell ref="F136:H136"/>
    <mergeCell ref="I136:M136"/>
    <mergeCell ref="N136:O136"/>
    <mergeCell ref="Q136:R136"/>
    <mergeCell ref="S136:T136"/>
    <mergeCell ref="V136:W136"/>
    <mergeCell ref="X136:Y136"/>
    <mergeCell ref="Y135:AB135"/>
    <mergeCell ref="AC135:AD135"/>
    <mergeCell ref="AH135:AK135"/>
    <mergeCell ref="AX135:AZ138"/>
    <mergeCell ref="AA136:AB136"/>
    <mergeCell ref="AC136:AD136"/>
    <mergeCell ref="AH136:AK136"/>
    <mergeCell ref="AM136:AV136"/>
    <mergeCell ref="AA137:AB137"/>
    <mergeCell ref="AC137:AD137"/>
    <mergeCell ref="D135:H135"/>
    <mergeCell ref="J135:M135"/>
    <mergeCell ref="O135:R135"/>
    <mergeCell ref="T135:W135"/>
    <mergeCell ref="AJ84:AJ85"/>
    <mergeCell ref="AJ86:AJ87"/>
    <mergeCell ref="AI130:AI131"/>
    <mergeCell ref="AF128:AF129"/>
    <mergeCell ref="AG128:AG129"/>
    <mergeCell ref="AH128:AH129"/>
    <mergeCell ref="BQ130:BQ131"/>
    <mergeCell ref="BR130:BR131"/>
    <mergeCell ref="AO128:AO129"/>
    <mergeCell ref="AP128:AP129"/>
    <mergeCell ref="AQ128:AQ129"/>
    <mergeCell ref="AR128:AR129"/>
    <mergeCell ref="BS130:BS131"/>
    <mergeCell ref="BT130:BT131"/>
    <mergeCell ref="BQ126:BQ127"/>
    <mergeCell ref="BR126:BR127"/>
    <mergeCell ref="BS126:BS127"/>
    <mergeCell ref="BT126:BT127"/>
    <mergeCell ref="BQ128:BQ129"/>
    <mergeCell ref="BR128:BR129"/>
    <mergeCell ref="BS128:BS129"/>
    <mergeCell ref="BT128:BT129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R70:AR71"/>
    <mergeCell ref="AO130:AO131"/>
    <mergeCell ref="AP130:AP131"/>
    <mergeCell ref="AQ130:AQ131"/>
    <mergeCell ref="AR130:AR131"/>
    <mergeCell ref="AO66:AO67"/>
    <mergeCell ref="AP66:AP67"/>
    <mergeCell ref="AQ66:AQ67"/>
    <mergeCell ref="AR66:AR67"/>
    <mergeCell ref="AO68:AO69"/>
    <mergeCell ref="AP68:AP69"/>
    <mergeCell ref="AQ60:AQ61"/>
    <mergeCell ref="AR60:AR61"/>
    <mergeCell ref="AO62:AO63"/>
    <mergeCell ref="AP62:AP63"/>
    <mergeCell ref="AQ62:AQ63"/>
    <mergeCell ref="AR62:AR63"/>
    <mergeCell ref="AQ64:AQ65"/>
    <mergeCell ref="AR64:AR65"/>
    <mergeCell ref="AO60:AO61"/>
    <mergeCell ref="AP60:AP61"/>
    <mergeCell ref="AO64:AO65"/>
    <mergeCell ref="AP64:AP65"/>
    <mergeCell ref="AF132:AF133"/>
    <mergeCell ref="AG132:AG133"/>
    <mergeCell ref="AH132:AH133"/>
    <mergeCell ref="AI132:AI133"/>
    <mergeCell ref="AF130:AF131"/>
    <mergeCell ref="AG130:AG131"/>
    <mergeCell ref="AH130:AH131"/>
    <mergeCell ref="AI128:AI129"/>
    <mergeCell ref="AH68:AH69"/>
    <mergeCell ref="AI68:AI69"/>
    <mergeCell ref="AF70:AF71"/>
    <mergeCell ref="AG70:AG71"/>
    <mergeCell ref="AH70:AH71"/>
    <mergeCell ref="AI70:AI71"/>
    <mergeCell ref="AF68:AF69"/>
    <mergeCell ref="AG68:AG69"/>
    <mergeCell ref="AF72:AF73"/>
    <mergeCell ref="D74:D75"/>
    <mergeCell ref="AI64:AI65"/>
    <mergeCell ref="AF66:AF67"/>
    <mergeCell ref="AG66:AG67"/>
    <mergeCell ref="AH66:AH67"/>
    <mergeCell ref="AI66:AI67"/>
    <mergeCell ref="AF64:AF65"/>
    <mergeCell ref="AG64:AG65"/>
    <mergeCell ref="D130:D131"/>
    <mergeCell ref="E130:E131"/>
    <mergeCell ref="F130:F131"/>
    <mergeCell ref="G130:G131"/>
    <mergeCell ref="D128:D129"/>
    <mergeCell ref="E128:E129"/>
    <mergeCell ref="F128:F129"/>
    <mergeCell ref="G128:G129"/>
    <mergeCell ref="D126:D127"/>
    <mergeCell ref="E126:E127"/>
    <mergeCell ref="F126:F127"/>
    <mergeCell ref="G126:G127"/>
    <mergeCell ref="D70:D71"/>
    <mergeCell ref="E70:E71"/>
    <mergeCell ref="F70:F71"/>
    <mergeCell ref="G70:G71"/>
    <mergeCell ref="D72:D73"/>
    <mergeCell ref="E72:E73"/>
    <mergeCell ref="D68:D69"/>
    <mergeCell ref="E68:E69"/>
    <mergeCell ref="F68:F69"/>
    <mergeCell ref="G68:G69"/>
    <mergeCell ref="E64:E65"/>
    <mergeCell ref="F64:F65"/>
    <mergeCell ref="G64:G65"/>
    <mergeCell ref="D66:D67"/>
    <mergeCell ref="E66:E67"/>
    <mergeCell ref="F66:F67"/>
    <mergeCell ref="G66:G67"/>
    <mergeCell ref="BU130:BU131"/>
    <mergeCell ref="D60:D61"/>
    <mergeCell ref="E60:E61"/>
    <mergeCell ref="F60:F61"/>
    <mergeCell ref="G60:G61"/>
    <mergeCell ref="D62:D63"/>
    <mergeCell ref="E62:E63"/>
    <mergeCell ref="F62:F63"/>
    <mergeCell ref="G62:G63"/>
    <mergeCell ref="BU68:BU69"/>
    <mergeCell ref="BU70:BU71"/>
    <mergeCell ref="BU126:BU127"/>
    <mergeCell ref="BU128:BU129"/>
    <mergeCell ref="BU60:BU61"/>
    <mergeCell ref="BU62:BU63"/>
    <mergeCell ref="BU64:BU65"/>
    <mergeCell ref="BU66:BU67"/>
    <mergeCell ref="BU72:BU73"/>
    <mergeCell ref="BU74:BU75"/>
    <mergeCell ref="AJ132:AJ133"/>
    <mergeCell ref="AM60:AM61"/>
    <mergeCell ref="AM62:AM63"/>
    <mergeCell ref="AM64:AM65"/>
    <mergeCell ref="AM66:AM67"/>
    <mergeCell ref="AM68:AM69"/>
    <mergeCell ref="AM70:AM71"/>
    <mergeCell ref="AM128:AM129"/>
    <mergeCell ref="AM130:AM131"/>
    <mergeCell ref="AJ78:AJ79"/>
    <mergeCell ref="B128:B129"/>
    <mergeCell ref="B130:B131"/>
    <mergeCell ref="AJ62:AJ63"/>
    <mergeCell ref="AJ64:AJ65"/>
    <mergeCell ref="AJ66:AJ67"/>
    <mergeCell ref="AJ68:AJ69"/>
    <mergeCell ref="AJ70:AJ71"/>
    <mergeCell ref="AJ128:AJ129"/>
    <mergeCell ref="AJ130:AJ131"/>
    <mergeCell ref="D64:D65"/>
    <mergeCell ref="B64:B65"/>
    <mergeCell ref="B66:B67"/>
    <mergeCell ref="B68:B69"/>
    <mergeCell ref="B70:B71"/>
    <mergeCell ref="AG56:AG57"/>
    <mergeCell ref="AH56:AH57"/>
    <mergeCell ref="B60:B61"/>
    <mergeCell ref="B62:B63"/>
    <mergeCell ref="AF62:AF63"/>
    <mergeCell ref="AG62:AG63"/>
    <mergeCell ref="AF58:AF59"/>
    <mergeCell ref="AG58:AG59"/>
    <mergeCell ref="AH58:AH59"/>
    <mergeCell ref="AI58:AI59"/>
    <mergeCell ref="BT50:BT51"/>
    <mergeCell ref="AO48:AO49"/>
    <mergeCell ref="AO58:AO59"/>
    <mergeCell ref="AO54:AO55"/>
    <mergeCell ref="AO50:AO51"/>
    <mergeCell ref="BQ58:BQ59"/>
    <mergeCell ref="D1:BR1"/>
    <mergeCell ref="BM3:BU3"/>
    <mergeCell ref="BM4:BU4"/>
    <mergeCell ref="AE3:AQ3"/>
    <mergeCell ref="AP50:AP51"/>
    <mergeCell ref="AQ50:AQ51"/>
    <mergeCell ref="AQ48:AQ49"/>
    <mergeCell ref="AR50:AR51"/>
    <mergeCell ref="BS46:BS47"/>
    <mergeCell ref="BT42:BT43"/>
    <mergeCell ref="BQ52:BQ53"/>
    <mergeCell ref="BR52:BR53"/>
    <mergeCell ref="BS52:BS53"/>
    <mergeCell ref="BS50:BS51"/>
    <mergeCell ref="BQ54:BQ55"/>
    <mergeCell ref="BR54:BR55"/>
    <mergeCell ref="BS54:BS55"/>
    <mergeCell ref="BT54:BT55"/>
    <mergeCell ref="BT58:BT59"/>
    <mergeCell ref="BQ56:BQ57"/>
    <mergeCell ref="BR56:BR57"/>
    <mergeCell ref="BS56:BS57"/>
    <mergeCell ref="BT56:BT57"/>
    <mergeCell ref="BR58:BR59"/>
    <mergeCell ref="BS58:BS59"/>
    <mergeCell ref="BT52:BT53"/>
    <mergeCell ref="BT46:BT47"/>
    <mergeCell ref="BQ48:BQ49"/>
    <mergeCell ref="BR48:BR49"/>
    <mergeCell ref="BS48:BS49"/>
    <mergeCell ref="BT48:BT49"/>
    <mergeCell ref="BQ46:BQ47"/>
    <mergeCell ref="BR46:BR47"/>
    <mergeCell ref="BQ50:BQ51"/>
    <mergeCell ref="BR50:BR51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6:BQ7"/>
    <mergeCell ref="BR6:BR7"/>
    <mergeCell ref="BS6:BS7"/>
    <mergeCell ref="BT6:BT7"/>
    <mergeCell ref="BQ8:BQ9"/>
    <mergeCell ref="BR8:BR9"/>
    <mergeCell ref="BS8:BS9"/>
    <mergeCell ref="BT8:BT9"/>
    <mergeCell ref="AP58:AP59"/>
    <mergeCell ref="AQ58:AQ59"/>
    <mergeCell ref="AR58:AR59"/>
    <mergeCell ref="AO56:AO57"/>
    <mergeCell ref="AP56:AP57"/>
    <mergeCell ref="AQ56:AQ57"/>
    <mergeCell ref="AR56:AR57"/>
    <mergeCell ref="AO52:AO53"/>
    <mergeCell ref="AP52:AP53"/>
    <mergeCell ref="AQ52:AQ53"/>
    <mergeCell ref="AR52:AR53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P48:AP49"/>
    <mergeCell ref="AR42:AR43"/>
    <mergeCell ref="AO40:AO41"/>
    <mergeCell ref="AP40:AP41"/>
    <mergeCell ref="AQ40:AQ41"/>
    <mergeCell ref="AR40:AR41"/>
    <mergeCell ref="AP38:AP39"/>
    <mergeCell ref="AQ38:AQ39"/>
    <mergeCell ref="AR38:AR39"/>
    <mergeCell ref="AO36:AO37"/>
    <mergeCell ref="AP36:AP37"/>
    <mergeCell ref="AQ36:AQ37"/>
    <mergeCell ref="AR36:AR37"/>
    <mergeCell ref="AP34:AP35"/>
    <mergeCell ref="AQ34:AQ35"/>
    <mergeCell ref="AR34:AR35"/>
    <mergeCell ref="AP30:AP31"/>
    <mergeCell ref="AQ30:AQ31"/>
    <mergeCell ref="AR30:AR31"/>
    <mergeCell ref="AP32:AP33"/>
    <mergeCell ref="AO26:AO27"/>
    <mergeCell ref="AP26:AP27"/>
    <mergeCell ref="AQ26:AQ27"/>
    <mergeCell ref="AR26:AR27"/>
    <mergeCell ref="AR32:AR33"/>
    <mergeCell ref="AO28:AO29"/>
    <mergeCell ref="AP28:AP29"/>
    <mergeCell ref="AQ28:AQ29"/>
    <mergeCell ref="AR28:AR29"/>
    <mergeCell ref="AO32:AO33"/>
    <mergeCell ref="AR24:AR25"/>
    <mergeCell ref="AO22:AO23"/>
    <mergeCell ref="AP22:AP23"/>
    <mergeCell ref="AQ22:AQ23"/>
    <mergeCell ref="AR22:AR2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P8:AP9"/>
    <mergeCell ref="AQ8:AQ9"/>
    <mergeCell ref="AR8:AR9"/>
    <mergeCell ref="AO6:AO7"/>
    <mergeCell ref="AP6:AP7"/>
    <mergeCell ref="AQ6:AQ7"/>
    <mergeCell ref="AR6:AR7"/>
    <mergeCell ref="AJ56:AJ57"/>
    <mergeCell ref="AP54:AP55"/>
    <mergeCell ref="AQ54:AQ55"/>
    <mergeCell ref="AR54:AR55"/>
    <mergeCell ref="BU40:BU41"/>
    <mergeCell ref="BU42:BU43"/>
    <mergeCell ref="AJ50:AJ51"/>
    <mergeCell ref="AJ40:AJ41"/>
    <mergeCell ref="AM42:AM43"/>
    <mergeCell ref="AM44:AM45"/>
    <mergeCell ref="AF54:AF55"/>
    <mergeCell ref="AG54:AG55"/>
    <mergeCell ref="BU52:BU53"/>
    <mergeCell ref="BU54:BU55"/>
    <mergeCell ref="AJ54:AJ55"/>
    <mergeCell ref="AO42:AO43"/>
    <mergeCell ref="AP42:AP43"/>
    <mergeCell ref="AQ42:AQ43"/>
    <mergeCell ref="AG50:AG51"/>
    <mergeCell ref="AI46:AI47"/>
    <mergeCell ref="BU58:BU59"/>
    <mergeCell ref="BU44:BU45"/>
    <mergeCell ref="BU46:BU47"/>
    <mergeCell ref="BU48:BU49"/>
    <mergeCell ref="BU50:BU51"/>
    <mergeCell ref="BU56:BU57"/>
    <mergeCell ref="BU32:BU33"/>
    <mergeCell ref="BU34:BU35"/>
    <mergeCell ref="AM54:AM55"/>
    <mergeCell ref="AM56:AM57"/>
    <mergeCell ref="AM32:AM33"/>
    <mergeCell ref="AM34:AM35"/>
    <mergeCell ref="AQ32:AQ33"/>
    <mergeCell ref="AO38:AO39"/>
    <mergeCell ref="BU36:BU37"/>
    <mergeCell ref="BU38:BU39"/>
    <mergeCell ref="AM28:AM29"/>
    <mergeCell ref="AM30:AM31"/>
    <mergeCell ref="BU20:BU21"/>
    <mergeCell ref="BU22:BU23"/>
    <mergeCell ref="BU24:BU25"/>
    <mergeCell ref="BU26:BU27"/>
    <mergeCell ref="BU28:BU29"/>
    <mergeCell ref="BU30:BU31"/>
    <mergeCell ref="AR20:AR21"/>
    <mergeCell ref="AO24:AO25"/>
    <mergeCell ref="AM20:AM21"/>
    <mergeCell ref="AM22:AM23"/>
    <mergeCell ref="AM26:AM27"/>
    <mergeCell ref="BU18:BU19"/>
    <mergeCell ref="AO18:AO19"/>
    <mergeCell ref="AP18:AP19"/>
    <mergeCell ref="AQ18:AQ19"/>
    <mergeCell ref="AR18:AR19"/>
    <mergeCell ref="AP24:AP25"/>
    <mergeCell ref="AQ24:AQ25"/>
    <mergeCell ref="AO20:AO21"/>
    <mergeCell ref="AP20:AP21"/>
    <mergeCell ref="AQ20:AQ21"/>
    <mergeCell ref="BU6:BU7"/>
    <mergeCell ref="BU8:BU9"/>
    <mergeCell ref="BU10:BU11"/>
    <mergeCell ref="BU12:BU13"/>
    <mergeCell ref="BU14:BU15"/>
    <mergeCell ref="BU16:BU17"/>
    <mergeCell ref="AO8:AO9"/>
    <mergeCell ref="AJ58:AJ59"/>
    <mergeCell ref="D54:D55"/>
    <mergeCell ref="E54:E55"/>
    <mergeCell ref="F54:F55"/>
    <mergeCell ref="G54:G55"/>
    <mergeCell ref="D56:D57"/>
    <mergeCell ref="AI54:AI55"/>
    <mergeCell ref="AF56:AF57"/>
    <mergeCell ref="AI56:AI57"/>
    <mergeCell ref="AH54:AH55"/>
    <mergeCell ref="AM58:AM59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G46:G47"/>
    <mergeCell ref="E44:E45"/>
    <mergeCell ref="F44:F45"/>
    <mergeCell ref="G44:G45"/>
    <mergeCell ref="F42:F43"/>
    <mergeCell ref="D48:D49"/>
    <mergeCell ref="E46:E47"/>
    <mergeCell ref="F46:F47"/>
    <mergeCell ref="E48:E49"/>
    <mergeCell ref="F48:F49"/>
    <mergeCell ref="E52:E53"/>
    <mergeCell ref="F52:F53"/>
    <mergeCell ref="G52:G53"/>
    <mergeCell ref="E50:E51"/>
    <mergeCell ref="F50:F51"/>
    <mergeCell ref="G50:G5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F46:AF47"/>
    <mergeCell ref="AH48:AH49"/>
    <mergeCell ref="AI28:AI29"/>
    <mergeCell ref="AH32:AH33"/>
    <mergeCell ref="AI42:AI43"/>
    <mergeCell ref="AG42:AG43"/>
    <mergeCell ref="AI38:AI39"/>
    <mergeCell ref="AH40:AH41"/>
    <mergeCell ref="AG38:AG39"/>
    <mergeCell ref="AG40:AG41"/>
    <mergeCell ref="AH34:AH35"/>
    <mergeCell ref="AH26:AH27"/>
    <mergeCell ref="AG28:AG29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G6:AG7"/>
    <mergeCell ref="AI6:AI7"/>
    <mergeCell ref="AG8:AG9"/>
    <mergeCell ref="AI8:AI9"/>
    <mergeCell ref="G38:G39"/>
    <mergeCell ref="E36:E37"/>
    <mergeCell ref="F36:F37"/>
    <mergeCell ref="AH10:AH11"/>
    <mergeCell ref="AG32:AG33"/>
    <mergeCell ref="AH18:AH19"/>
    <mergeCell ref="AG18:AG19"/>
    <mergeCell ref="AG14:AG15"/>
    <mergeCell ref="AH12:AH13"/>
    <mergeCell ref="AG12:AG13"/>
    <mergeCell ref="E30:E31"/>
    <mergeCell ref="F26:F27"/>
    <mergeCell ref="G26:G27"/>
    <mergeCell ref="F22:F23"/>
    <mergeCell ref="G22:G23"/>
    <mergeCell ref="E28:E29"/>
    <mergeCell ref="E40:E41"/>
    <mergeCell ref="F40:F41"/>
    <mergeCell ref="G40:G41"/>
    <mergeCell ref="G32:G33"/>
    <mergeCell ref="E34:E35"/>
    <mergeCell ref="E38:E39"/>
    <mergeCell ref="F38:F39"/>
    <mergeCell ref="G36:G37"/>
    <mergeCell ref="F28:F29"/>
    <mergeCell ref="G28:G29"/>
    <mergeCell ref="E24:E25"/>
    <mergeCell ref="F24:F25"/>
    <mergeCell ref="G24:G25"/>
    <mergeCell ref="E26:E27"/>
    <mergeCell ref="F16:F17"/>
    <mergeCell ref="G16:G17"/>
    <mergeCell ref="G10:G11"/>
    <mergeCell ref="E12:E13"/>
    <mergeCell ref="F12:F13"/>
    <mergeCell ref="G12:G13"/>
    <mergeCell ref="G6:G7"/>
    <mergeCell ref="E8:E9"/>
    <mergeCell ref="F8:F9"/>
    <mergeCell ref="G8:G9"/>
    <mergeCell ref="E6:E7"/>
    <mergeCell ref="D10:D11"/>
    <mergeCell ref="D12:D13"/>
    <mergeCell ref="D46:D47"/>
    <mergeCell ref="F6:F7"/>
    <mergeCell ref="F14:F15"/>
    <mergeCell ref="E10:E11"/>
    <mergeCell ref="E18:E19"/>
    <mergeCell ref="F10:F11"/>
    <mergeCell ref="E20:E21"/>
    <mergeCell ref="F20:F21"/>
    <mergeCell ref="D14:D15"/>
    <mergeCell ref="D16:D17"/>
    <mergeCell ref="D18:D19"/>
    <mergeCell ref="D24:D25"/>
    <mergeCell ref="G14:G15"/>
    <mergeCell ref="G20:G21"/>
    <mergeCell ref="E22:E23"/>
    <mergeCell ref="E14:E15"/>
    <mergeCell ref="F18:F19"/>
    <mergeCell ref="G18:G19"/>
    <mergeCell ref="E16:E17"/>
    <mergeCell ref="D36:D37"/>
    <mergeCell ref="D38:D39"/>
    <mergeCell ref="F30:F31"/>
    <mergeCell ref="G30:G31"/>
    <mergeCell ref="F34:F35"/>
    <mergeCell ref="G34:G35"/>
    <mergeCell ref="E32:E33"/>
    <mergeCell ref="F32:F33"/>
    <mergeCell ref="AJ6:AJ7"/>
    <mergeCell ref="AJ8:AJ9"/>
    <mergeCell ref="AJ10:AJ11"/>
    <mergeCell ref="AJ12:AJ13"/>
    <mergeCell ref="AG22:AG23"/>
    <mergeCell ref="AF44:AF45"/>
    <mergeCell ref="AF30:AF31"/>
    <mergeCell ref="AF32:AF33"/>
    <mergeCell ref="AG24:AG25"/>
    <mergeCell ref="AG30:AG31"/>
    <mergeCell ref="AG26:AG27"/>
    <mergeCell ref="AG46:AG47"/>
    <mergeCell ref="AG44:AG45"/>
    <mergeCell ref="AF26:AF27"/>
    <mergeCell ref="AF28:AF29"/>
    <mergeCell ref="AF20:AF21"/>
    <mergeCell ref="AF22:AF23"/>
    <mergeCell ref="AF24:AF25"/>
    <mergeCell ref="AG34:AG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AH6:AH7"/>
    <mergeCell ref="AH8:AH9"/>
    <mergeCell ref="B6:B7"/>
    <mergeCell ref="B16:B17"/>
    <mergeCell ref="B8:B9"/>
    <mergeCell ref="B10:B11"/>
    <mergeCell ref="B12:B13"/>
    <mergeCell ref="B14:B15"/>
    <mergeCell ref="D6:D7"/>
    <mergeCell ref="D8:D9"/>
    <mergeCell ref="AF14:AF15"/>
    <mergeCell ref="AJ14:AJ15"/>
    <mergeCell ref="AG10:AG11"/>
    <mergeCell ref="AI10:AI11"/>
    <mergeCell ref="AI12:AI13"/>
    <mergeCell ref="AI14:AI15"/>
    <mergeCell ref="AH14:AH15"/>
    <mergeCell ref="AF6:AF7"/>
    <mergeCell ref="AF8:AF9"/>
    <mergeCell ref="AF10:AF11"/>
    <mergeCell ref="AF12:AF13"/>
    <mergeCell ref="AM24:AM25"/>
    <mergeCell ref="AF16:AF17"/>
    <mergeCell ref="AF18:AF19"/>
    <mergeCell ref="AG16:AG17"/>
    <mergeCell ref="AI16:AI17"/>
    <mergeCell ref="AH16:AH17"/>
    <mergeCell ref="AI18:AI19"/>
    <mergeCell ref="AG20:AG21"/>
    <mergeCell ref="AI20:AI21"/>
    <mergeCell ref="AH20:AH21"/>
    <mergeCell ref="AM14:AM15"/>
    <mergeCell ref="AM16:AM17"/>
    <mergeCell ref="AM18:AM19"/>
    <mergeCell ref="AJ16:AJ17"/>
    <mergeCell ref="AJ18:AJ19"/>
    <mergeCell ref="AJ20:AJ21"/>
    <mergeCell ref="AJ22:AJ23"/>
    <mergeCell ref="AJ24:AJ25"/>
    <mergeCell ref="AJ26:AJ27"/>
    <mergeCell ref="AJ28:AJ29"/>
    <mergeCell ref="AF52:AF53"/>
    <mergeCell ref="AG36:AG37"/>
    <mergeCell ref="AI36:AI37"/>
    <mergeCell ref="AG52:AG53"/>
    <mergeCell ref="AI52:AI53"/>
    <mergeCell ref="AH52:AH53"/>
    <mergeCell ref="AH46:AH47"/>
    <mergeCell ref="AM6:AM7"/>
    <mergeCell ref="AM8:AM9"/>
    <mergeCell ref="AM10:AM11"/>
    <mergeCell ref="AM12:AM13"/>
    <mergeCell ref="AJ52:AJ53"/>
    <mergeCell ref="AM48:AM49"/>
    <mergeCell ref="AM50:AM51"/>
    <mergeCell ref="AM52:AM53"/>
    <mergeCell ref="AJ48:AJ49"/>
    <mergeCell ref="AI50:AI51"/>
    <mergeCell ref="AH38:AH39"/>
    <mergeCell ref="AI40:AI41"/>
    <mergeCell ref="AH42:AH43"/>
    <mergeCell ref="AF50:AF51"/>
    <mergeCell ref="AJ30:AJ31"/>
    <mergeCell ref="AJ34:AJ35"/>
    <mergeCell ref="AJ36:AJ37"/>
    <mergeCell ref="AI30:AI31"/>
    <mergeCell ref="AJ38:AJ39"/>
    <mergeCell ref="AJ32:AJ33"/>
    <mergeCell ref="AF34:AF35"/>
    <mergeCell ref="AF42:AF43"/>
    <mergeCell ref="B72:B73"/>
    <mergeCell ref="B74:B75"/>
    <mergeCell ref="AM36:AM37"/>
    <mergeCell ref="AM38:AM39"/>
    <mergeCell ref="AJ44:AJ45"/>
    <mergeCell ref="AJ46:AJ47"/>
    <mergeCell ref="AM40:AM41"/>
    <mergeCell ref="AM46:AM47"/>
    <mergeCell ref="B108:B109"/>
    <mergeCell ref="B76:B77"/>
    <mergeCell ref="B78:B79"/>
    <mergeCell ref="B80:B81"/>
    <mergeCell ref="B82:B83"/>
    <mergeCell ref="B94:B95"/>
    <mergeCell ref="B96:B97"/>
    <mergeCell ref="B98:B99"/>
    <mergeCell ref="B84:B85"/>
    <mergeCell ref="B86:B87"/>
    <mergeCell ref="B88:B89"/>
    <mergeCell ref="B90:B91"/>
    <mergeCell ref="B110:B111"/>
    <mergeCell ref="AJ60:AJ61"/>
    <mergeCell ref="AJ72:AJ73"/>
    <mergeCell ref="AJ74:AJ75"/>
    <mergeCell ref="B100:B101"/>
    <mergeCell ref="B102:B103"/>
    <mergeCell ref="B104:B105"/>
    <mergeCell ref="AJ76:AJ77"/>
    <mergeCell ref="AJ108:AJ109"/>
    <mergeCell ref="AJ106:AJ107"/>
    <mergeCell ref="AM106:AM107"/>
    <mergeCell ref="AM108:AM109"/>
    <mergeCell ref="AJ102:AJ103"/>
    <mergeCell ref="AJ104:AJ105"/>
    <mergeCell ref="AM100:AM101"/>
    <mergeCell ref="AM82:AM83"/>
    <mergeCell ref="AM96:AM97"/>
    <mergeCell ref="AM98:AM99"/>
    <mergeCell ref="AJ88:AJ89"/>
    <mergeCell ref="AJ90:AJ91"/>
    <mergeCell ref="B106:B107"/>
    <mergeCell ref="B92:B93"/>
    <mergeCell ref="AM72:AM73"/>
    <mergeCell ref="AM74:AM75"/>
    <mergeCell ref="AM76:AM77"/>
    <mergeCell ref="AJ100:AJ101"/>
    <mergeCell ref="AJ92:AJ93"/>
    <mergeCell ref="AJ94:AJ95"/>
    <mergeCell ref="AJ96:AJ97"/>
    <mergeCell ref="AJ98:AJ99"/>
    <mergeCell ref="AJ80:AJ81"/>
    <mergeCell ref="AJ82:AJ83"/>
    <mergeCell ref="AR78:AR79"/>
    <mergeCell ref="AO80:AO81"/>
    <mergeCell ref="AM102:AM103"/>
    <mergeCell ref="AM104:AM105"/>
    <mergeCell ref="AM86:AM87"/>
    <mergeCell ref="AM88:AM89"/>
    <mergeCell ref="AM90:AM91"/>
    <mergeCell ref="AM92:AM93"/>
    <mergeCell ref="AM84:AM85"/>
    <mergeCell ref="AM94:AM95"/>
    <mergeCell ref="BU88:BU89"/>
    <mergeCell ref="BU90:BU91"/>
    <mergeCell ref="AM78:AM79"/>
    <mergeCell ref="AM80:AM81"/>
    <mergeCell ref="AO76:AO77"/>
    <mergeCell ref="AP76:AP77"/>
    <mergeCell ref="AQ76:AQ77"/>
    <mergeCell ref="AR76:AR77"/>
    <mergeCell ref="AP78:AP79"/>
    <mergeCell ref="AQ78:AQ79"/>
    <mergeCell ref="BU76:BU77"/>
    <mergeCell ref="BU78:BU79"/>
    <mergeCell ref="BU80:BU81"/>
    <mergeCell ref="BU82:BU83"/>
    <mergeCell ref="BU84:BU85"/>
    <mergeCell ref="BU86:BU87"/>
    <mergeCell ref="BU92:BU93"/>
    <mergeCell ref="BU98:BU99"/>
    <mergeCell ref="BU108:BU109"/>
    <mergeCell ref="BU100:BU101"/>
    <mergeCell ref="BU102:BU103"/>
    <mergeCell ref="BU104:BU105"/>
    <mergeCell ref="BU106:BU107"/>
    <mergeCell ref="BU94:BU95"/>
    <mergeCell ref="BU96:BU97"/>
    <mergeCell ref="E74:E75"/>
    <mergeCell ref="F74:F75"/>
    <mergeCell ref="G74:G75"/>
    <mergeCell ref="D82:D83"/>
    <mergeCell ref="F72:F73"/>
    <mergeCell ref="G72:G73"/>
    <mergeCell ref="D78:D79"/>
    <mergeCell ref="E78:E79"/>
    <mergeCell ref="F78:F79"/>
    <mergeCell ref="G78:G79"/>
    <mergeCell ref="D76:D77"/>
    <mergeCell ref="E76:E77"/>
    <mergeCell ref="F76:F77"/>
    <mergeCell ref="G76:G77"/>
    <mergeCell ref="E82:E83"/>
    <mergeCell ref="F82:F83"/>
    <mergeCell ref="G82:G83"/>
    <mergeCell ref="D80:D81"/>
    <mergeCell ref="E80:E81"/>
    <mergeCell ref="F80:F81"/>
    <mergeCell ref="G80:G81"/>
    <mergeCell ref="D86:D87"/>
    <mergeCell ref="E86:E87"/>
    <mergeCell ref="F86:F87"/>
    <mergeCell ref="G86:G87"/>
    <mergeCell ref="D84:D85"/>
    <mergeCell ref="E84:E85"/>
    <mergeCell ref="F84:F85"/>
    <mergeCell ref="G84:G85"/>
    <mergeCell ref="D90:D91"/>
    <mergeCell ref="E90:E91"/>
    <mergeCell ref="F90:F91"/>
    <mergeCell ref="G90:G91"/>
    <mergeCell ref="D88:D89"/>
    <mergeCell ref="E88:E89"/>
    <mergeCell ref="F88:F89"/>
    <mergeCell ref="G88:G89"/>
    <mergeCell ref="D94:D95"/>
    <mergeCell ref="E94:E95"/>
    <mergeCell ref="F94:F95"/>
    <mergeCell ref="G94:G95"/>
    <mergeCell ref="D92:D93"/>
    <mergeCell ref="E92:E93"/>
    <mergeCell ref="F92:F93"/>
    <mergeCell ref="G92:G93"/>
    <mergeCell ref="D98:D99"/>
    <mergeCell ref="E98:E99"/>
    <mergeCell ref="F98:F99"/>
    <mergeCell ref="G98:G99"/>
    <mergeCell ref="D96:D97"/>
    <mergeCell ref="E96:E97"/>
    <mergeCell ref="F96:F97"/>
    <mergeCell ref="G96:G97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AG72:AG73"/>
    <mergeCell ref="AH72:AH73"/>
    <mergeCell ref="AI72:AI73"/>
    <mergeCell ref="AF60:AF61"/>
    <mergeCell ref="AG60:AG61"/>
    <mergeCell ref="AH60:AH61"/>
    <mergeCell ref="AI60:AI61"/>
    <mergeCell ref="AH62:AH63"/>
    <mergeCell ref="AI62:AI63"/>
    <mergeCell ref="AH64:AH65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P80:AP81"/>
    <mergeCell ref="AQ80:AQ81"/>
    <mergeCell ref="AR80:AR81"/>
    <mergeCell ref="AO78:AO79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R100:AR101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R98:AR99"/>
    <mergeCell ref="AO104:AO105"/>
    <mergeCell ref="AO100:AO101"/>
    <mergeCell ref="AP100:AP101"/>
    <mergeCell ref="AQ100:AQ101"/>
    <mergeCell ref="AO102:AO103"/>
    <mergeCell ref="AP102:AP103"/>
    <mergeCell ref="AQ102:AQ103"/>
    <mergeCell ref="AR102:AR103"/>
    <mergeCell ref="AP106:AP107"/>
    <mergeCell ref="AQ106:AQ107"/>
    <mergeCell ref="AR106:AR107"/>
    <mergeCell ref="AP104:AP105"/>
    <mergeCell ref="AQ104:AQ105"/>
    <mergeCell ref="AR104:AR105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8:BQ79"/>
    <mergeCell ref="BR78:BR79"/>
    <mergeCell ref="BS78:BS79"/>
    <mergeCell ref="BT78:BT79"/>
    <mergeCell ref="BQ76:BQ77"/>
    <mergeCell ref="BR76:BR77"/>
    <mergeCell ref="BS76:BS77"/>
    <mergeCell ref="BT76:BT77"/>
    <mergeCell ref="BQ82:BQ83"/>
    <mergeCell ref="BR82:BR83"/>
    <mergeCell ref="BS82:BS83"/>
    <mergeCell ref="BT82:BT83"/>
    <mergeCell ref="BQ80:BQ81"/>
    <mergeCell ref="BR80:BR81"/>
    <mergeCell ref="BS80:BS81"/>
    <mergeCell ref="BT80:BT81"/>
    <mergeCell ref="BR86:BR87"/>
    <mergeCell ref="BS86:BS87"/>
    <mergeCell ref="BT86:BT87"/>
    <mergeCell ref="BQ84:BQ85"/>
    <mergeCell ref="BR84:BR85"/>
    <mergeCell ref="BS84:BS85"/>
    <mergeCell ref="BT84:BT85"/>
    <mergeCell ref="BQ86:BQ87"/>
    <mergeCell ref="BQ88:BQ89"/>
    <mergeCell ref="BR88:BR89"/>
    <mergeCell ref="BS88:BS89"/>
    <mergeCell ref="BT88:BT89"/>
    <mergeCell ref="BQ94:BQ95"/>
    <mergeCell ref="BR90:BR91"/>
    <mergeCell ref="BS90:BS91"/>
    <mergeCell ref="BT90:BT91"/>
    <mergeCell ref="BQ90:BQ91"/>
    <mergeCell ref="BR94:BR95"/>
    <mergeCell ref="BS94:BS95"/>
    <mergeCell ref="BT94:BT95"/>
    <mergeCell ref="BQ92:BQ93"/>
    <mergeCell ref="BR92:BR93"/>
    <mergeCell ref="BS92:BS93"/>
    <mergeCell ref="BT92:BT93"/>
    <mergeCell ref="BR102:BR103"/>
    <mergeCell ref="BS102:BS103"/>
    <mergeCell ref="BT102:BT103"/>
    <mergeCell ref="BT100:BT101"/>
    <mergeCell ref="BS96:BS97"/>
    <mergeCell ref="BT96:BT97"/>
    <mergeCell ref="BT98:BT99"/>
    <mergeCell ref="BQ102:BQ103"/>
    <mergeCell ref="BQ98:BQ99"/>
    <mergeCell ref="BS108:BS109"/>
    <mergeCell ref="BT108:BT109"/>
    <mergeCell ref="BR106:BR107"/>
    <mergeCell ref="BS106:BS107"/>
    <mergeCell ref="BT106:BT107"/>
    <mergeCell ref="BS104:BS105"/>
    <mergeCell ref="BT104:BT105"/>
    <mergeCell ref="BS100:BS101"/>
    <mergeCell ref="BQ100:BQ101"/>
    <mergeCell ref="BR100:BR101"/>
    <mergeCell ref="BQ96:BQ97"/>
    <mergeCell ref="BR96:BR97"/>
    <mergeCell ref="BR98:BR99"/>
    <mergeCell ref="BS98:BS99"/>
    <mergeCell ref="BQ104:BQ105"/>
    <mergeCell ref="BR104:BR105"/>
    <mergeCell ref="BQ106:BQ107"/>
    <mergeCell ref="AO108:AO109"/>
    <mergeCell ref="AP108:AP109"/>
    <mergeCell ref="AQ108:AQ109"/>
    <mergeCell ref="AR108:AR109"/>
    <mergeCell ref="AO106:AO107"/>
    <mergeCell ref="BQ108:BQ109"/>
    <mergeCell ref="BR108:BR109"/>
    <mergeCell ref="AO110:AO111"/>
    <mergeCell ref="D112:D113"/>
    <mergeCell ref="E112:E113"/>
    <mergeCell ref="F112:F113"/>
    <mergeCell ref="G112:G113"/>
    <mergeCell ref="AF110:AF111"/>
    <mergeCell ref="AJ110:AJ111"/>
    <mergeCell ref="AJ112:AJ113"/>
    <mergeCell ref="AG110:AG111"/>
    <mergeCell ref="AM110:AM111"/>
    <mergeCell ref="B120:B121"/>
    <mergeCell ref="AM124:AM125"/>
    <mergeCell ref="AM126:AM127"/>
    <mergeCell ref="AJ114:AJ115"/>
    <mergeCell ref="AJ116:AJ117"/>
    <mergeCell ref="AJ118:AJ119"/>
    <mergeCell ref="AJ120:AJ121"/>
    <mergeCell ref="B122:B123"/>
    <mergeCell ref="B124:B125"/>
    <mergeCell ref="B126:B127"/>
    <mergeCell ref="AM112:AM113"/>
    <mergeCell ref="AM114:AM115"/>
    <mergeCell ref="AM116:AM117"/>
    <mergeCell ref="AM118:AM119"/>
    <mergeCell ref="B114:B115"/>
    <mergeCell ref="B116:B117"/>
    <mergeCell ref="B118:B119"/>
    <mergeCell ref="B112:B113"/>
    <mergeCell ref="D114:D115"/>
    <mergeCell ref="E114:E115"/>
    <mergeCell ref="AO114:AO115"/>
    <mergeCell ref="AJ122:AJ123"/>
    <mergeCell ref="AJ124:AJ125"/>
    <mergeCell ref="BU118:BU119"/>
    <mergeCell ref="BU120:BU121"/>
    <mergeCell ref="AJ126:AJ127"/>
    <mergeCell ref="BU124:BU125"/>
    <mergeCell ref="AO116:AO117"/>
    <mergeCell ref="AP116:AP117"/>
    <mergeCell ref="AO120:AO121"/>
    <mergeCell ref="BU110:BU111"/>
    <mergeCell ref="BU112:BU113"/>
    <mergeCell ref="BU114:BU115"/>
    <mergeCell ref="BU116:BU117"/>
    <mergeCell ref="BU122:BU123"/>
    <mergeCell ref="AQ116:AQ117"/>
    <mergeCell ref="AR116:AR117"/>
    <mergeCell ref="AR120:AR121"/>
    <mergeCell ref="AR110:AR111"/>
    <mergeCell ref="BT110:BT111"/>
    <mergeCell ref="F114:F115"/>
    <mergeCell ref="G114:G115"/>
    <mergeCell ref="D116:D117"/>
    <mergeCell ref="E116:E117"/>
    <mergeCell ref="F116:F117"/>
    <mergeCell ref="G116:G117"/>
    <mergeCell ref="D120:D121"/>
    <mergeCell ref="E120:E121"/>
    <mergeCell ref="F120:F121"/>
    <mergeCell ref="G120:G121"/>
    <mergeCell ref="D118:D119"/>
    <mergeCell ref="E118:E119"/>
    <mergeCell ref="F118:F119"/>
    <mergeCell ref="G118:G119"/>
    <mergeCell ref="D124:D125"/>
    <mergeCell ref="E124:E125"/>
    <mergeCell ref="F124:F125"/>
    <mergeCell ref="G124:G125"/>
    <mergeCell ref="D122:D123"/>
    <mergeCell ref="E122:E123"/>
    <mergeCell ref="F122:F123"/>
    <mergeCell ref="G122:G123"/>
    <mergeCell ref="AF114:AF115"/>
    <mergeCell ref="AG114:AG115"/>
    <mergeCell ref="AH114:AH115"/>
    <mergeCell ref="AI114:AI115"/>
    <mergeCell ref="AH110:AH111"/>
    <mergeCell ref="AI110:AI111"/>
    <mergeCell ref="AF112:AF113"/>
    <mergeCell ref="AG112:AG113"/>
    <mergeCell ref="AH112:AH113"/>
    <mergeCell ref="AI112:AI113"/>
    <mergeCell ref="AF118:AF119"/>
    <mergeCell ref="AG118:AG119"/>
    <mergeCell ref="AH118:AH119"/>
    <mergeCell ref="AI118:AI119"/>
    <mergeCell ref="AF116:AF117"/>
    <mergeCell ref="AG116:AG117"/>
    <mergeCell ref="AH116:AH117"/>
    <mergeCell ref="AI116:AI117"/>
    <mergeCell ref="AG124:AG125"/>
    <mergeCell ref="AH124:AH125"/>
    <mergeCell ref="AI124:AI125"/>
    <mergeCell ref="AI122:AI123"/>
    <mergeCell ref="AF120:AF121"/>
    <mergeCell ref="AG120:AG121"/>
    <mergeCell ref="AH120:AH121"/>
    <mergeCell ref="AI120:AI121"/>
    <mergeCell ref="AO122:AO123"/>
    <mergeCell ref="AF126:AF127"/>
    <mergeCell ref="AG126:AG127"/>
    <mergeCell ref="AH126:AH127"/>
    <mergeCell ref="AI126:AI127"/>
    <mergeCell ref="AF122:AF123"/>
    <mergeCell ref="AG122:AG123"/>
    <mergeCell ref="AH122:AH123"/>
    <mergeCell ref="AO124:AO125"/>
    <mergeCell ref="AF124:AF125"/>
    <mergeCell ref="AQ126:AQ127"/>
    <mergeCell ref="AR126:AR127"/>
    <mergeCell ref="AO112:AO113"/>
    <mergeCell ref="AP112:AP113"/>
    <mergeCell ref="AQ112:AQ113"/>
    <mergeCell ref="AR112:AR113"/>
    <mergeCell ref="AO118:AO119"/>
    <mergeCell ref="AP118:AP119"/>
    <mergeCell ref="AQ118:AQ119"/>
    <mergeCell ref="AR118:AR119"/>
    <mergeCell ref="AQ124:AQ125"/>
    <mergeCell ref="AR124:AR125"/>
    <mergeCell ref="AR114:AR115"/>
    <mergeCell ref="AP114:AP115"/>
    <mergeCell ref="AQ114:AQ115"/>
    <mergeCell ref="AQ120:AQ121"/>
    <mergeCell ref="AP122:AP123"/>
    <mergeCell ref="AQ122:AQ123"/>
    <mergeCell ref="BQ112:BQ113"/>
    <mergeCell ref="BR112:BR113"/>
    <mergeCell ref="BS112:BS113"/>
    <mergeCell ref="BT112:BT113"/>
    <mergeCell ref="BR110:BR111"/>
    <mergeCell ref="BS110:BS111"/>
    <mergeCell ref="BQ110:BQ111"/>
    <mergeCell ref="BT114:BT115"/>
    <mergeCell ref="BQ116:BQ117"/>
    <mergeCell ref="BR116:BR117"/>
    <mergeCell ref="BS116:BS117"/>
    <mergeCell ref="BT116:BT117"/>
    <mergeCell ref="BR114:BR115"/>
    <mergeCell ref="BS114:BS115"/>
    <mergeCell ref="BQ114:BQ115"/>
    <mergeCell ref="BS118:BS119"/>
    <mergeCell ref="BT118:BT119"/>
    <mergeCell ref="BQ120:BQ121"/>
    <mergeCell ref="BR120:BR121"/>
    <mergeCell ref="BS120:BS121"/>
    <mergeCell ref="BT120:BT121"/>
    <mergeCell ref="BR118:BR119"/>
    <mergeCell ref="BQ118:BQ119"/>
    <mergeCell ref="BT122:BT123"/>
    <mergeCell ref="BQ124:BQ125"/>
    <mergeCell ref="BR124:BR125"/>
    <mergeCell ref="BS124:BS125"/>
    <mergeCell ref="BT124:BT125"/>
    <mergeCell ref="BQ122:BQ123"/>
    <mergeCell ref="BR122:BR123"/>
    <mergeCell ref="BS122:BS123"/>
    <mergeCell ref="BH135:BL136"/>
    <mergeCell ref="BA137:BG138"/>
    <mergeCell ref="BH137:BL138"/>
    <mergeCell ref="AO98:AO99"/>
    <mergeCell ref="AP98:AP99"/>
    <mergeCell ref="AQ98:AQ99"/>
    <mergeCell ref="AP120:AP121"/>
    <mergeCell ref="AP110:AP111"/>
    <mergeCell ref="AQ110:AQ111"/>
    <mergeCell ref="AR122:AR123"/>
    <mergeCell ref="AP126:AP127"/>
    <mergeCell ref="AO126:AO127"/>
    <mergeCell ref="AO30:AO31"/>
    <mergeCell ref="AH30:AH31"/>
    <mergeCell ref="AI32:AI33"/>
    <mergeCell ref="AO34:AO35"/>
    <mergeCell ref="AH36:AH37"/>
    <mergeCell ref="AP124:AP125"/>
    <mergeCell ref="AM120:AM121"/>
    <mergeCell ref="AM122:AM123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3DDB0-7015-4DF0-AC18-EA21E0C417C2}">
  <sheetPr codeName="Sheet21">
    <pageSetUpPr fitToPage="1"/>
  </sheetPr>
  <dimension ref="B1:BY85"/>
  <sheetViews>
    <sheetView view="pageBreakPreview" topLeftCell="B55" zoomScale="85" zoomScaleNormal="100" zoomScaleSheetLayoutView="85" workbookViewId="0">
      <selection activeCell="F82" sqref="F82:H85"/>
    </sheetView>
  </sheetViews>
  <sheetFormatPr defaultColWidth="9" defaultRowHeight="13.8" x14ac:dyDescent="0.2"/>
  <cols>
    <col min="1" max="1" width="2.6640625" style="82" customWidth="1"/>
    <col min="2" max="2" width="4.21875" style="83" customWidth="1"/>
    <col min="3" max="3" width="0" style="82" hidden="1" customWidth="1"/>
    <col min="4" max="4" width="9.21875" style="103" customWidth="1"/>
    <col min="5" max="5" width="1.6640625" style="104" customWidth="1"/>
    <col min="6" max="6" width="6.6640625" style="73" customWidth="1"/>
    <col min="7" max="7" width="1.6640625" style="104" customWidth="1"/>
    <col min="8" max="30" width="2.6640625" style="78" customWidth="1"/>
    <col min="31" max="31" width="0" style="78" hidden="1" customWidth="1"/>
    <col min="32" max="32" width="9.21875" style="103" customWidth="1"/>
    <col min="33" max="33" width="1.6640625" style="104" customWidth="1"/>
    <col min="34" max="34" width="6.6640625" style="73" customWidth="1"/>
    <col min="35" max="35" width="1.6640625" style="104" customWidth="1"/>
    <col min="36" max="36" width="4.21875" style="79" customWidth="1"/>
    <col min="37" max="38" width="2.6640625" style="78" customWidth="1"/>
    <col min="39" max="39" width="4.21875" style="79" customWidth="1"/>
    <col min="40" max="40" width="0" style="78" hidden="1" customWidth="1"/>
    <col min="41" max="41" width="9.21875" style="103" customWidth="1"/>
    <col min="42" max="42" width="1.6640625" style="104" customWidth="1"/>
    <col min="43" max="43" width="6.6640625" style="73" customWidth="1"/>
    <col min="44" max="44" width="1.6640625" style="104" customWidth="1"/>
    <col min="45" max="67" width="2.6640625" style="78" customWidth="1"/>
    <col min="68" max="68" width="0" style="78" hidden="1" customWidth="1"/>
    <col min="69" max="69" width="9.21875" style="103" customWidth="1"/>
    <col min="70" max="70" width="1.6640625" style="104" customWidth="1"/>
    <col min="71" max="71" width="6.6640625" style="73" customWidth="1"/>
    <col min="72" max="72" width="1.6640625" style="104" customWidth="1"/>
    <col min="73" max="73" width="4.21875" style="79" customWidth="1"/>
    <col min="74" max="74" width="2.6640625" style="78" customWidth="1"/>
    <col min="75" max="77" width="9" style="78"/>
    <col min="78" max="16384" width="9" style="82"/>
  </cols>
  <sheetData>
    <row r="1" spans="2:73" ht="30" customHeight="1" x14ac:dyDescent="0.2">
      <c r="D1" s="427" t="s">
        <v>323</v>
      </c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  <c r="AF1" s="428"/>
      <c r="AG1" s="428"/>
      <c r="AH1" s="428"/>
      <c r="AI1" s="428"/>
      <c r="AJ1" s="428"/>
      <c r="AK1" s="428"/>
      <c r="AL1" s="428"/>
      <c r="AM1" s="428"/>
      <c r="AN1" s="428"/>
      <c r="AO1" s="428"/>
      <c r="AP1" s="428"/>
      <c r="AQ1" s="428"/>
      <c r="AR1" s="428"/>
      <c r="AS1" s="428"/>
      <c r="AT1" s="428"/>
      <c r="AU1" s="428"/>
      <c r="AV1" s="428"/>
      <c r="AW1" s="428"/>
      <c r="AX1" s="428"/>
      <c r="AY1" s="428"/>
      <c r="AZ1" s="428"/>
      <c r="BA1" s="428"/>
      <c r="BB1" s="428"/>
      <c r="BC1" s="428"/>
      <c r="BD1" s="428"/>
      <c r="BE1" s="428"/>
      <c r="BF1" s="428"/>
      <c r="BG1" s="428"/>
      <c r="BH1" s="428"/>
      <c r="BI1" s="428"/>
      <c r="BJ1" s="428"/>
      <c r="BK1" s="428"/>
      <c r="BL1" s="428"/>
      <c r="BM1" s="428"/>
      <c r="BN1" s="428"/>
      <c r="BO1" s="428"/>
      <c r="BP1" s="428"/>
      <c r="BQ1" s="428"/>
      <c r="BR1" s="428"/>
    </row>
    <row r="3" spans="2:73" ht="25.2" customHeight="1" x14ac:dyDescent="0.2">
      <c r="AE3" s="429" t="s">
        <v>334</v>
      </c>
      <c r="AF3" s="428"/>
      <c r="AG3" s="428"/>
      <c r="AH3" s="428"/>
      <c r="AI3" s="428"/>
      <c r="AJ3" s="428"/>
      <c r="AK3" s="428"/>
      <c r="AL3" s="428"/>
      <c r="AM3" s="428"/>
      <c r="AN3" s="428"/>
      <c r="AO3" s="428"/>
      <c r="AP3" s="428"/>
      <c r="AQ3" s="428"/>
      <c r="BM3" s="430" t="s">
        <v>324</v>
      </c>
      <c r="BN3" s="428"/>
      <c r="BO3" s="428"/>
      <c r="BP3" s="428"/>
      <c r="BQ3" s="428"/>
      <c r="BR3" s="428"/>
      <c r="BS3" s="428"/>
      <c r="BT3" s="428"/>
      <c r="BU3" s="428"/>
    </row>
    <row r="4" spans="2:73" x14ac:dyDescent="0.2">
      <c r="BM4" s="430" t="s">
        <v>325</v>
      </c>
      <c r="BN4" s="428"/>
      <c r="BO4" s="428"/>
      <c r="BP4" s="428"/>
      <c r="BQ4" s="428"/>
      <c r="BR4" s="428"/>
      <c r="BS4" s="428"/>
      <c r="BT4" s="428"/>
      <c r="BU4" s="428"/>
    </row>
    <row r="6" spans="2:73" ht="11.1" customHeight="1" thickBot="1" x14ac:dyDescent="0.25">
      <c r="B6" s="400">
        <v>1</v>
      </c>
      <c r="D6" s="402" t="s">
        <v>491</v>
      </c>
      <c r="E6" s="397" t="s">
        <v>47</v>
      </c>
      <c r="F6" s="330" t="s">
        <v>180</v>
      </c>
      <c r="G6" s="397" t="s">
        <v>48</v>
      </c>
      <c r="H6" s="199"/>
      <c r="I6" s="199"/>
      <c r="J6" s="65"/>
      <c r="K6" s="65"/>
      <c r="L6" s="65"/>
      <c r="M6" s="65"/>
      <c r="Q6" s="106"/>
      <c r="R6" s="394" t="s">
        <v>457</v>
      </c>
      <c r="S6" s="395"/>
      <c r="T6" s="395"/>
      <c r="U6" s="106"/>
      <c r="Y6" s="65"/>
      <c r="Z6" s="65"/>
      <c r="AA6" s="65"/>
      <c r="AB6" s="65"/>
      <c r="AC6" s="199"/>
      <c r="AD6" s="199"/>
      <c r="AF6" s="402" t="s">
        <v>242</v>
      </c>
      <c r="AG6" s="397" t="s">
        <v>47</v>
      </c>
      <c r="AH6" s="330" t="s">
        <v>73</v>
      </c>
      <c r="AI6" s="397" t="s">
        <v>48</v>
      </c>
      <c r="AJ6" s="399">
        <v>38</v>
      </c>
      <c r="AM6" s="399">
        <v>74</v>
      </c>
      <c r="AO6" s="402" t="s">
        <v>335</v>
      </c>
      <c r="AP6" s="397" t="s">
        <v>47</v>
      </c>
      <c r="AQ6" s="330" t="s">
        <v>73</v>
      </c>
      <c r="AR6" s="397" t="s">
        <v>48</v>
      </c>
      <c r="AS6" s="199"/>
      <c r="AT6" s="199"/>
      <c r="AU6" s="65"/>
      <c r="AV6" s="65"/>
      <c r="AW6" s="65"/>
      <c r="AX6" s="65"/>
      <c r="BJ6" s="65"/>
      <c r="BK6" s="65"/>
      <c r="BL6" s="65"/>
      <c r="BM6" s="65"/>
      <c r="BN6" s="199"/>
      <c r="BO6" s="199"/>
      <c r="BQ6" s="402" t="s">
        <v>125</v>
      </c>
      <c r="BR6" s="397" t="s">
        <v>47</v>
      </c>
      <c r="BS6" s="330" t="s">
        <v>71</v>
      </c>
      <c r="BT6" s="397" t="s">
        <v>48</v>
      </c>
      <c r="BU6" s="399">
        <v>111</v>
      </c>
    </row>
    <row r="7" spans="2:73" ht="11.1" customHeight="1" thickTop="1" thickBot="1" x14ac:dyDescent="0.25">
      <c r="B7" s="400"/>
      <c r="D7" s="403"/>
      <c r="E7" s="398"/>
      <c r="F7" s="401"/>
      <c r="G7" s="398"/>
      <c r="H7" s="65"/>
      <c r="I7" s="65"/>
      <c r="J7" s="215"/>
      <c r="K7" s="65"/>
      <c r="L7" s="65"/>
      <c r="M7" s="65"/>
      <c r="Q7" s="106"/>
      <c r="R7" s="395"/>
      <c r="S7" s="395"/>
      <c r="T7" s="395"/>
      <c r="U7" s="106"/>
      <c r="Y7" s="65"/>
      <c r="Z7" s="65"/>
      <c r="AA7" s="65"/>
      <c r="AB7" s="217"/>
      <c r="AC7" s="65"/>
      <c r="AD7" s="65"/>
      <c r="AF7" s="403"/>
      <c r="AG7" s="398"/>
      <c r="AH7" s="401"/>
      <c r="AI7" s="398"/>
      <c r="AJ7" s="400"/>
      <c r="AM7" s="400"/>
      <c r="AO7" s="403"/>
      <c r="AP7" s="398"/>
      <c r="AQ7" s="401"/>
      <c r="AR7" s="398"/>
      <c r="AS7" s="65"/>
      <c r="AT7" s="65"/>
      <c r="AU7" s="215"/>
      <c r="AV7" s="65"/>
      <c r="AW7" s="65"/>
      <c r="AX7" s="65"/>
      <c r="BJ7" s="65"/>
      <c r="BK7" s="65"/>
      <c r="BL7" s="65"/>
      <c r="BM7" s="217"/>
      <c r="BN7" s="65"/>
      <c r="BO7" s="65"/>
      <c r="BQ7" s="403"/>
      <c r="BR7" s="398"/>
      <c r="BS7" s="401"/>
      <c r="BT7" s="398"/>
      <c r="BU7" s="400"/>
    </row>
    <row r="8" spans="2:73" ht="11.1" customHeight="1" thickTop="1" thickBot="1" x14ac:dyDescent="0.25">
      <c r="B8" s="400">
        <v>2</v>
      </c>
      <c r="D8" s="402" t="s">
        <v>336</v>
      </c>
      <c r="E8" s="397" t="s">
        <v>47</v>
      </c>
      <c r="F8" s="330" t="s">
        <v>60</v>
      </c>
      <c r="G8" s="397" t="s">
        <v>48</v>
      </c>
      <c r="H8" s="199"/>
      <c r="I8" s="68"/>
      <c r="J8" s="77"/>
      <c r="K8" s="220"/>
      <c r="L8" s="65"/>
      <c r="M8" s="65"/>
      <c r="Q8" s="106"/>
      <c r="R8" s="395"/>
      <c r="S8" s="395"/>
      <c r="T8" s="395"/>
      <c r="U8" s="106"/>
      <c r="Y8" s="65"/>
      <c r="Z8" s="65"/>
      <c r="AA8" s="222"/>
      <c r="AB8" s="68"/>
      <c r="AC8" s="77"/>
      <c r="AD8" s="199"/>
      <c r="AF8" s="402" t="s">
        <v>269</v>
      </c>
      <c r="AG8" s="397" t="s">
        <v>47</v>
      </c>
      <c r="AH8" s="330" t="s">
        <v>57</v>
      </c>
      <c r="AI8" s="397" t="s">
        <v>48</v>
      </c>
      <c r="AJ8" s="399">
        <v>39</v>
      </c>
      <c r="AM8" s="399">
        <v>75</v>
      </c>
      <c r="AO8" s="402" t="s">
        <v>230</v>
      </c>
      <c r="AP8" s="397" t="s">
        <v>47</v>
      </c>
      <c r="AQ8" s="330" t="s">
        <v>129</v>
      </c>
      <c r="AR8" s="397" t="s">
        <v>48</v>
      </c>
      <c r="AS8" s="65"/>
      <c r="AT8" s="68"/>
      <c r="AU8" s="77"/>
      <c r="AV8" s="220"/>
      <c r="AW8" s="65"/>
      <c r="AX8" s="65"/>
      <c r="BJ8" s="65"/>
      <c r="BK8" s="65"/>
      <c r="BL8" s="222"/>
      <c r="BM8" s="68"/>
      <c r="BN8" s="77"/>
      <c r="BO8" s="199"/>
      <c r="BQ8" s="402" t="s">
        <v>337</v>
      </c>
      <c r="BR8" s="397" t="s">
        <v>47</v>
      </c>
      <c r="BS8" s="330" t="s">
        <v>49</v>
      </c>
      <c r="BT8" s="397" t="s">
        <v>48</v>
      </c>
      <c r="BU8" s="399">
        <v>112</v>
      </c>
    </row>
    <row r="9" spans="2:73" ht="11.1" customHeight="1" thickTop="1" thickBot="1" x14ac:dyDescent="0.25">
      <c r="B9" s="400"/>
      <c r="D9" s="403"/>
      <c r="E9" s="398"/>
      <c r="F9" s="401"/>
      <c r="G9" s="398"/>
      <c r="H9" s="65"/>
      <c r="I9" s="201"/>
      <c r="J9" s="77"/>
      <c r="K9" s="220"/>
      <c r="L9" s="65"/>
      <c r="M9" s="65"/>
      <c r="Q9" s="106"/>
      <c r="R9" s="395"/>
      <c r="S9" s="395"/>
      <c r="T9" s="395"/>
      <c r="U9" s="106"/>
      <c r="Y9" s="65"/>
      <c r="Z9" s="65"/>
      <c r="AA9" s="222"/>
      <c r="AB9" s="68"/>
      <c r="AC9" s="218"/>
      <c r="AD9" s="65"/>
      <c r="AF9" s="403"/>
      <c r="AG9" s="398"/>
      <c r="AH9" s="401"/>
      <c r="AI9" s="398"/>
      <c r="AJ9" s="400"/>
      <c r="AM9" s="400"/>
      <c r="AO9" s="403"/>
      <c r="AP9" s="398"/>
      <c r="AQ9" s="401"/>
      <c r="AR9" s="398"/>
      <c r="AS9" s="67"/>
      <c r="AT9" s="200"/>
      <c r="AU9" s="77"/>
      <c r="AV9" s="220"/>
      <c r="AW9" s="65"/>
      <c r="AX9" s="65"/>
      <c r="BJ9" s="65"/>
      <c r="BK9" s="65"/>
      <c r="BL9" s="222"/>
      <c r="BM9" s="68"/>
      <c r="BN9" s="218"/>
      <c r="BO9" s="65"/>
      <c r="BQ9" s="403"/>
      <c r="BR9" s="398"/>
      <c r="BS9" s="401"/>
      <c r="BT9" s="398"/>
      <c r="BU9" s="400"/>
    </row>
    <row r="10" spans="2:73" ht="11.1" customHeight="1" thickTop="1" thickBot="1" x14ac:dyDescent="0.25">
      <c r="B10" s="400">
        <v>3</v>
      </c>
      <c r="D10" s="402" t="s">
        <v>207</v>
      </c>
      <c r="E10" s="397" t="s">
        <v>47</v>
      </c>
      <c r="F10" s="330" t="s">
        <v>174</v>
      </c>
      <c r="G10" s="397" t="s">
        <v>48</v>
      </c>
      <c r="H10" s="70"/>
      <c r="I10" s="65"/>
      <c r="J10" s="65"/>
      <c r="K10" s="215"/>
      <c r="L10" s="65"/>
      <c r="M10" s="65"/>
      <c r="Q10" s="106"/>
      <c r="R10" s="396" t="s">
        <v>458</v>
      </c>
      <c r="S10" s="396"/>
      <c r="T10" s="396"/>
      <c r="U10" s="106"/>
      <c r="Y10" s="65"/>
      <c r="Z10" s="65"/>
      <c r="AA10" s="217"/>
      <c r="AB10" s="65"/>
      <c r="AC10" s="68"/>
      <c r="AD10" s="76"/>
      <c r="AF10" s="402" t="s">
        <v>133</v>
      </c>
      <c r="AG10" s="397" t="s">
        <v>47</v>
      </c>
      <c r="AH10" s="330" t="s">
        <v>180</v>
      </c>
      <c r="AI10" s="397" t="s">
        <v>48</v>
      </c>
      <c r="AJ10" s="399">
        <v>40</v>
      </c>
      <c r="AM10" s="399">
        <v>76</v>
      </c>
      <c r="AO10" s="402" t="s">
        <v>338</v>
      </c>
      <c r="AP10" s="397" t="s">
        <v>47</v>
      </c>
      <c r="AQ10" s="330" t="s">
        <v>179</v>
      </c>
      <c r="AR10" s="397" t="s">
        <v>48</v>
      </c>
      <c r="AS10" s="199"/>
      <c r="AT10" s="214"/>
      <c r="AU10" s="65"/>
      <c r="AV10" s="215"/>
      <c r="AW10" s="65"/>
      <c r="AX10" s="65"/>
      <c r="BJ10" s="65"/>
      <c r="BK10" s="65"/>
      <c r="BL10" s="217"/>
      <c r="BM10" s="65"/>
      <c r="BN10" s="68"/>
      <c r="BO10" s="76"/>
      <c r="BQ10" s="402" t="s">
        <v>339</v>
      </c>
      <c r="BR10" s="397" t="s">
        <v>47</v>
      </c>
      <c r="BS10" s="330" t="s">
        <v>68</v>
      </c>
      <c r="BT10" s="397" t="s">
        <v>48</v>
      </c>
      <c r="BU10" s="399">
        <v>113</v>
      </c>
    </row>
    <row r="11" spans="2:73" ht="11.1" customHeight="1" thickTop="1" x14ac:dyDescent="0.2">
      <c r="B11" s="400"/>
      <c r="D11" s="403"/>
      <c r="E11" s="398"/>
      <c r="F11" s="401"/>
      <c r="G11" s="398"/>
      <c r="H11" s="65"/>
      <c r="I11" s="65"/>
      <c r="J11" s="68"/>
      <c r="K11" s="77"/>
      <c r="L11" s="220"/>
      <c r="M11" s="65"/>
      <c r="Q11" s="106"/>
      <c r="R11" s="396"/>
      <c r="S11" s="396"/>
      <c r="T11" s="396"/>
      <c r="U11" s="106"/>
      <c r="Y11" s="65"/>
      <c r="Z11" s="222"/>
      <c r="AA11" s="68"/>
      <c r="AB11" s="77"/>
      <c r="AC11" s="65"/>
      <c r="AD11" s="66"/>
      <c r="AF11" s="403"/>
      <c r="AG11" s="398"/>
      <c r="AH11" s="401"/>
      <c r="AI11" s="398"/>
      <c r="AJ11" s="400"/>
      <c r="AM11" s="400"/>
      <c r="AO11" s="403"/>
      <c r="AP11" s="398"/>
      <c r="AQ11" s="401"/>
      <c r="AR11" s="398"/>
      <c r="AS11" s="65"/>
      <c r="AT11" s="65"/>
      <c r="AU11" s="68"/>
      <c r="AV11" s="77"/>
      <c r="AW11" s="220"/>
      <c r="AX11" s="65"/>
      <c r="BJ11" s="65"/>
      <c r="BK11" s="65"/>
      <c r="BL11" s="69"/>
      <c r="BM11" s="77"/>
      <c r="BN11" s="65"/>
      <c r="BO11" s="66"/>
      <c r="BQ11" s="403"/>
      <c r="BR11" s="398"/>
      <c r="BS11" s="401"/>
      <c r="BT11" s="398"/>
      <c r="BU11" s="400"/>
    </row>
    <row r="12" spans="2:73" ht="11.1" customHeight="1" thickBot="1" x14ac:dyDescent="0.25">
      <c r="B12" s="400">
        <v>4</v>
      </c>
      <c r="D12" s="402" t="s">
        <v>340</v>
      </c>
      <c r="E12" s="397" t="s">
        <v>47</v>
      </c>
      <c r="F12" s="330" t="s">
        <v>179</v>
      </c>
      <c r="G12" s="397" t="s">
        <v>48</v>
      </c>
      <c r="H12" s="199"/>
      <c r="I12" s="199"/>
      <c r="J12" s="68"/>
      <c r="K12" s="77"/>
      <c r="L12" s="220"/>
      <c r="M12" s="65"/>
      <c r="Q12" s="124"/>
      <c r="R12" s="396"/>
      <c r="S12" s="396"/>
      <c r="T12" s="396"/>
      <c r="U12" s="124"/>
      <c r="Y12" s="65"/>
      <c r="Z12" s="222"/>
      <c r="AA12" s="68"/>
      <c r="AB12" s="77"/>
      <c r="AC12" s="71"/>
      <c r="AD12" s="71"/>
      <c r="AF12" s="402" t="s">
        <v>341</v>
      </c>
      <c r="AG12" s="397" t="s">
        <v>47</v>
      </c>
      <c r="AH12" s="330" t="s">
        <v>60</v>
      </c>
      <c r="AI12" s="397" t="s">
        <v>48</v>
      </c>
      <c r="AJ12" s="399">
        <v>41</v>
      </c>
      <c r="AM12" s="399">
        <v>77</v>
      </c>
      <c r="AO12" s="402" t="s">
        <v>342</v>
      </c>
      <c r="AP12" s="397" t="s">
        <v>47</v>
      </c>
      <c r="AQ12" s="330" t="s">
        <v>68</v>
      </c>
      <c r="AR12" s="397" t="s">
        <v>48</v>
      </c>
      <c r="AS12" s="65"/>
      <c r="AT12" s="65"/>
      <c r="AU12" s="68"/>
      <c r="AV12" s="77"/>
      <c r="AW12" s="220"/>
      <c r="AX12" s="65"/>
      <c r="BJ12" s="65"/>
      <c r="BK12" s="65"/>
      <c r="BL12" s="69"/>
      <c r="BM12" s="77"/>
      <c r="BN12" s="71"/>
      <c r="BO12" s="71"/>
      <c r="BQ12" s="402" t="s">
        <v>343</v>
      </c>
      <c r="BR12" s="397" t="s">
        <v>47</v>
      </c>
      <c r="BS12" s="330" t="s">
        <v>175</v>
      </c>
      <c r="BT12" s="397" t="s">
        <v>48</v>
      </c>
      <c r="BU12" s="399">
        <v>114</v>
      </c>
    </row>
    <row r="13" spans="2:73" ht="11.1" customHeight="1" thickTop="1" thickBot="1" x14ac:dyDescent="0.25">
      <c r="B13" s="400"/>
      <c r="D13" s="403"/>
      <c r="E13" s="398"/>
      <c r="F13" s="401"/>
      <c r="G13" s="398"/>
      <c r="H13" s="65"/>
      <c r="I13" s="65"/>
      <c r="J13" s="201"/>
      <c r="K13" s="77"/>
      <c r="L13" s="220"/>
      <c r="M13" s="65"/>
      <c r="Q13" s="124"/>
      <c r="R13" s="396"/>
      <c r="S13" s="396"/>
      <c r="T13" s="396"/>
      <c r="U13" s="124"/>
      <c r="Y13" s="65"/>
      <c r="Z13" s="222"/>
      <c r="AA13" s="68"/>
      <c r="AB13" s="200"/>
      <c r="AC13" s="75"/>
      <c r="AD13" s="66"/>
      <c r="AF13" s="403"/>
      <c r="AG13" s="398"/>
      <c r="AH13" s="401"/>
      <c r="AI13" s="398"/>
      <c r="AJ13" s="400"/>
      <c r="AM13" s="400"/>
      <c r="AO13" s="403"/>
      <c r="AP13" s="398"/>
      <c r="AQ13" s="401"/>
      <c r="AR13" s="398"/>
      <c r="AS13" s="66"/>
      <c r="AT13" s="67"/>
      <c r="AU13" s="200"/>
      <c r="AV13" s="77"/>
      <c r="AW13" s="220"/>
      <c r="AX13" s="65"/>
      <c r="BJ13" s="65"/>
      <c r="BK13" s="65"/>
      <c r="BL13" s="69"/>
      <c r="BM13" s="200"/>
      <c r="BN13" s="75"/>
      <c r="BO13" s="66"/>
      <c r="BQ13" s="403"/>
      <c r="BR13" s="398"/>
      <c r="BS13" s="401"/>
      <c r="BT13" s="398"/>
      <c r="BU13" s="400"/>
    </row>
    <row r="14" spans="2:73" ht="11.1" customHeight="1" thickTop="1" thickBot="1" x14ac:dyDescent="0.25">
      <c r="B14" s="400">
        <v>5</v>
      </c>
      <c r="D14" s="402" t="s">
        <v>344</v>
      </c>
      <c r="E14" s="397" t="s">
        <v>47</v>
      </c>
      <c r="F14" s="330" t="s">
        <v>176</v>
      </c>
      <c r="G14" s="397" t="s">
        <v>48</v>
      </c>
      <c r="H14" s="71"/>
      <c r="I14" s="70"/>
      <c r="J14" s="65"/>
      <c r="K14" s="65"/>
      <c r="L14" s="220"/>
      <c r="M14" s="65"/>
      <c r="Q14" s="124"/>
      <c r="R14" s="396"/>
      <c r="S14" s="396"/>
      <c r="T14" s="396"/>
      <c r="U14" s="124"/>
      <c r="Y14" s="65"/>
      <c r="Z14" s="222"/>
      <c r="AA14" s="65"/>
      <c r="AB14" s="212"/>
      <c r="AC14" s="199"/>
      <c r="AD14" s="199"/>
      <c r="AF14" s="402" t="s">
        <v>344</v>
      </c>
      <c r="AG14" s="397" t="s">
        <v>47</v>
      </c>
      <c r="AH14" s="330" t="s">
        <v>71</v>
      </c>
      <c r="AI14" s="397" t="s">
        <v>48</v>
      </c>
      <c r="AJ14" s="399">
        <v>42</v>
      </c>
      <c r="AM14" s="399">
        <v>78</v>
      </c>
      <c r="AO14" s="402" t="s">
        <v>345</v>
      </c>
      <c r="AP14" s="397" t="s">
        <v>47</v>
      </c>
      <c r="AQ14" s="330" t="s">
        <v>56</v>
      </c>
      <c r="AR14" s="397" t="s">
        <v>48</v>
      </c>
      <c r="AS14" s="199"/>
      <c r="AT14" s="199"/>
      <c r="AU14" s="214"/>
      <c r="AV14" s="65"/>
      <c r="AW14" s="220"/>
      <c r="AX14" s="65"/>
      <c r="BJ14" s="65"/>
      <c r="BK14" s="65"/>
      <c r="BL14" s="77"/>
      <c r="BM14" s="212"/>
      <c r="BN14" s="199"/>
      <c r="BO14" s="199"/>
      <c r="BQ14" s="402" t="s">
        <v>346</v>
      </c>
      <c r="BR14" s="397" t="s">
        <v>47</v>
      </c>
      <c r="BS14" s="330" t="s">
        <v>176</v>
      </c>
      <c r="BT14" s="397" t="s">
        <v>48</v>
      </c>
      <c r="BU14" s="399">
        <v>115</v>
      </c>
    </row>
    <row r="15" spans="2:73" ht="11.1" customHeight="1" thickTop="1" thickBot="1" x14ac:dyDescent="0.25">
      <c r="B15" s="400"/>
      <c r="D15" s="403"/>
      <c r="E15" s="398"/>
      <c r="F15" s="401"/>
      <c r="G15" s="398"/>
      <c r="H15" s="65"/>
      <c r="I15" s="65"/>
      <c r="J15" s="65"/>
      <c r="K15" s="65"/>
      <c r="L15" s="215"/>
      <c r="M15" s="65"/>
      <c r="Q15" s="124"/>
      <c r="R15" s="396"/>
      <c r="S15" s="396"/>
      <c r="T15" s="396"/>
      <c r="U15" s="124"/>
      <c r="Y15" s="65"/>
      <c r="Z15" s="217"/>
      <c r="AA15" s="65"/>
      <c r="AB15" s="65"/>
      <c r="AC15" s="65"/>
      <c r="AD15" s="65"/>
      <c r="AF15" s="403"/>
      <c r="AG15" s="398"/>
      <c r="AH15" s="401"/>
      <c r="AI15" s="398"/>
      <c r="AJ15" s="400"/>
      <c r="AM15" s="400"/>
      <c r="AO15" s="403"/>
      <c r="AP15" s="398"/>
      <c r="AQ15" s="401"/>
      <c r="AR15" s="398"/>
      <c r="AS15" s="65"/>
      <c r="AT15" s="65"/>
      <c r="AU15" s="65"/>
      <c r="AV15" s="65"/>
      <c r="AW15" s="215"/>
      <c r="AX15" s="65"/>
      <c r="BJ15" s="65"/>
      <c r="BK15" s="213"/>
      <c r="BL15" s="77"/>
      <c r="BM15" s="65"/>
      <c r="BN15" s="65"/>
      <c r="BO15" s="65"/>
      <c r="BQ15" s="403"/>
      <c r="BR15" s="398"/>
      <c r="BS15" s="401"/>
      <c r="BT15" s="398"/>
      <c r="BU15" s="400"/>
    </row>
    <row r="16" spans="2:73" ht="11.1" customHeight="1" thickTop="1" thickBot="1" x14ac:dyDescent="0.25">
      <c r="B16" s="400">
        <v>6</v>
      </c>
      <c r="D16" s="402" t="s">
        <v>213</v>
      </c>
      <c r="E16" s="397" t="s">
        <v>47</v>
      </c>
      <c r="F16" s="330" t="s">
        <v>72</v>
      </c>
      <c r="G16" s="397" t="s">
        <v>48</v>
      </c>
      <c r="H16" s="199"/>
      <c r="I16" s="199"/>
      <c r="J16" s="65"/>
      <c r="K16" s="68"/>
      <c r="L16" s="77"/>
      <c r="M16" s="220"/>
      <c r="Q16" s="124"/>
      <c r="R16" s="396"/>
      <c r="S16" s="396"/>
      <c r="T16" s="396"/>
      <c r="U16" s="124"/>
      <c r="Y16" s="65"/>
      <c r="Z16" s="69"/>
      <c r="AA16" s="77"/>
      <c r="AB16" s="65"/>
      <c r="AC16" s="199"/>
      <c r="AD16" s="199"/>
      <c r="AF16" s="402" t="s">
        <v>153</v>
      </c>
      <c r="AG16" s="397" t="s">
        <v>47</v>
      </c>
      <c r="AH16" s="330" t="s">
        <v>129</v>
      </c>
      <c r="AI16" s="397" t="s">
        <v>48</v>
      </c>
      <c r="AJ16" s="399">
        <v>43</v>
      </c>
      <c r="AM16" s="399">
        <v>79</v>
      </c>
      <c r="AO16" s="402" t="s">
        <v>318</v>
      </c>
      <c r="AP16" s="397" t="s">
        <v>47</v>
      </c>
      <c r="AQ16" s="330" t="s">
        <v>67</v>
      </c>
      <c r="AR16" s="397" t="s">
        <v>48</v>
      </c>
      <c r="AS16" s="65"/>
      <c r="AT16" s="65"/>
      <c r="AU16" s="65"/>
      <c r="AV16" s="68"/>
      <c r="AW16" s="77"/>
      <c r="AX16" s="220"/>
      <c r="BJ16" s="65"/>
      <c r="BK16" s="219"/>
      <c r="BL16" s="65"/>
      <c r="BM16" s="65"/>
      <c r="BN16" s="199"/>
      <c r="BO16" s="199"/>
      <c r="BQ16" s="402" t="s">
        <v>347</v>
      </c>
      <c r="BR16" s="397" t="s">
        <v>47</v>
      </c>
      <c r="BS16" s="330" t="s">
        <v>179</v>
      </c>
      <c r="BT16" s="397" t="s">
        <v>48</v>
      </c>
      <c r="BU16" s="399">
        <v>116</v>
      </c>
    </row>
    <row r="17" spans="2:73" ht="11.1" customHeight="1" thickTop="1" thickBot="1" x14ac:dyDescent="0.25">
      <c r="B17" s="400"/>
      <c r="D17" s="403"/>
      <c r="E17" s="398"/>
      <c r="F17" s="401"/>
      <c r="G17" s="398"/>
      <c r="H17" s="65"/>
      <c r="I17" s="65"/>
      <c r="J17" s="215"/>
      <c r="K17" s="68"/>
      <c r="L17" s="77"/>
      <c r="M17" s="220"/>
      <c r="Q17" s="124"/>
      <c r="R17" s="396"/>
      <c r="S17" s="396"/>
      <c r="T17" s="396"/>
      <c r="U17" s="124"/>
      <c r="Y17" s="65"/>
      <c r="Z17" s="69"/>
      <c r="AA17" s="77"/>
      <c r="AB17" s="217"/>
      <c r="AC17" s="65"/>
      <c r="AD17" s="65"/>
      <c r="AF17" s="403"/>
      <c r="AG17" s="398"/>
      <c r="AH17" s="401"/>
      <c r="AI17" s="398"/>
      <c r="AJ17" s="400"/>
      <c r="AM17" s="400"/>
      <c r="AO17" s="403"/>
      <c r="AP17" s="398"/>
      <c r="AQ17" s="401"/>
      <c r="AR17" s="398"/>
      <c r="AS17" s="66"/>
      <c r="AT17" s="67"/>
      <c r="AU17" s="211"/>
      <c r="AV17" s="68"/>
      <c r="AW17" s="77"/>
      <c r="AX17" s="220"/>
      <c r="BJ17" s="65"/>
      <c r="BK17" s="230"/>
      <c r="BL17" s="65"/>
      <c r="BM17" s="217"/>
      <c r="BN17" s="65"/>
      <c r="BO17" s="65"/>
      <c r="BQ17" s="403"/>
      <c r="BR17" s="398"/>
      <c r="BS17" s="401"/>
      <c r="BT17" s="398"/>
      <c r="BU17" s="400"/>
    </row>
    <row r="18" spans="2:73" ht="11.1" customHeight="1" thickTop="1" thickBot="1" x14ac:dyDescent="0.25">
      <c r="B18" s="400">
        <v>7</v>
      </c>
      <c r="D18" s="402" t="s">
        <v>348</v>
      </c>
      <c r="E18" s="397" t="s">
        <v>47</v>
      </c>
      <c r="F18" s="330" t="s">
        <v>68</v>
      </c>
      <c r="G18" s="397" t="s">
        <v>48</v>
      </c>
      <c r="H18" s="71"/>
      <c r="I18" s="70"/>
      <c r="J18" s="77"/>
      <c r="K18" s="223"/>
      <c r="L18" s="77"/>
      <c r="M18" s="220"/>
      <c r="Q18" s="124"/>
      <c r="R18" s="396"/>
      <c r="S18" s="396"/>
      <c r="T18" s="396"/>
      <c r="U18" s="124"/>
      <c r="Y18" s="65"/>
      <c r="Z18" s="69"/>
      <c r="AA18" s="69"/>
      <c r="AB18" s="69"/>
      <c r="AC18" s="76"/>
      <c r="AD18" s="71"/>
      <c r="AF18" s="402" t="s">
        <v>349</v>
      </c>
      <c r="AG18" s="397" t="s">
        <v>47</v>
      </c>
      <c r="AH18" s="330" t="s">
        <v>174</v>
      </c>
      <c r="AI18" s="397" t="s">
        <v>48</v>
      </c>
      <c r="AJ18" s="399">
        <v>44</v>
      </c>
      <c r="AM18" s="399">
        <v>80</v>
      </c>
      <c r="AO18" s="402" t="s">
        <v>350</v>
      </c>
      <c r="AP18" s="397" t="s">
        <v>47</v>
      </c>
      <c r="AQ18" s="330" t="s">
        <v>49</v>
      </c>
      <c r="AR18" s="397" t="s">
        <v>48</v>
      </c>
      <c r="AS18" s="199"/>
      <c r="AT18" s="199"/>
      <c r="AU18" s="216"/>
      <c r="AV18" s="69"/>
      <c r="AW18" s="77"/>
      <c r="AX18" s="220"/>
      <c r="BJ18" s="65"/>
      <c r="BK18" s="230"/>
      <c r="BL18" s="68"/>
      <c r="BM18" s="69"/>
      <c r="BN18" s="76"/>
      <c r="BO18" s="71"/>
      <c r="BQ18" s="402" t="s">
        <v>184</v>
      </c>
      <c r="BR18" s="397" t="s">
        <v>47</v>
      </c>
      <c r="BS18" s="330" t="s">
        <v>59</v>
      </c>
      <c r="BT18" s="397" t="s">
        <v>48</v>
      </c>
      <c r="BU18" s="399">
        <v>117</v>
      </c>
    </row>
    <row r="19" spans="2:73" ht="11.1" customHeight="1" thickTop="1" thickBot="1" x14ac:dyDescent="0.25">
      <c r="B19" s="400"/>
      <c r="D19" s="403"/>
      <c r="E19" s="398"/>
      <c r="F19" s="401"/>
      <c r="G19" s="398"/>
      <c r="H19" s="65"/>
      <c r="I19" s="65"/>
      <c r="J19" s="65"/>
      <c r="K19" s="201"/>
      <c r="L19" s="77"/>
      <c r="M19" s="220"/>
      <c r="Q19" s="124"/>
      <c r="R19" s="396"/>
      <c r="S19" s="396"/>
      <c r="T19" s="396"/>
      <c r="U19" s="124"/>
      <c r="Y19" s="65"/>
      <c r="Z19" s="69"/>
      <c r="AA19" s="200"/>
      <c r="AB19" s="77"/>
      <c r="AC19" s="66"/>
      <c r="AD19" s="66"/>
      <c r="AF19" s="403"/>
      <c r="AG19" s="398"/>
      <c r="AH19" s="401"/>
      <c r="AI19" s="398"/>
      <c r="AJ19" s="400"/>
      <c r="AM19" s="400"/>
      <c r="AO19" s="403"/>
      <c r="AP19" s="398"/>
      <c r="AQ19" s="401"/>
      <c r="AR19" s="398"/>
      <c r="AS19" s="65"/>
      <c r="AT19" s="65"/>
      <c r="AU19" s="68"/>
      <c r="AV19" s="200"/>
      <c r="AW19" s="77"/>
      <c r="AX19" s="220"/>
      <c r="BJ19" s="65"/>
      <c r="BK19" s="230"/>
      <c r="BL19" s="213"/>
      <c r="BM19" s="77"/>
      <c r="BN19" s="66"/>
      <c r="BO19" s="66"/>
      <c r="BQ19" s="403"/>
      <c r="BR19" s="398"/>
      <c r="BS19" s="401"/>
      <c r="BT19" s="398"/>
      <c r="BU19" s="400"/>
    </row>
    <row r="20" spans="2:73" ht="11.1" customHeight="1" thickTop="1" thickBot="1" x14ac:dyDescent="0.25">
      <c r="B20" s="400">
        <v>8</v>
      </c>
      <c r="D20" s="402" t="s">
        <v>269</v>
      </c>
      <c r="E20" s="397" t="s">
        <v>47</v>
      </c>
      <c r="F20" s="330" t="s">
        <v>61</v>
      </c>
      <c r="G20" s="397" t="s">
        <v>48</v>
      </c>
      <c r="H20" s="199"/>
      <c r="I20" s="199"/>
      <c r="J20" s="68"/>
      <c r="K20" s="65"/>
      <c r="L20" s="65"/>
      <c r="M20" s="220"/>
      <c r="Q20" s="124"/>
      <c r="R20" s="396"/>
      <c r="S20" s="396"/>
      <c r="T20" s="396"/>
      <c r="U20" s="124"/>
      <c r="Y20" s="65"/>
      <c r="Z20" s="77"/>
      <c r="AA20" s="212"/>
      <c r="AB20" s="65"/>
      <c r="AC20" s="71"/>
      <c r="AD20" s="71"/>
      <c r="AF20" s="402" t="s">
        <v>351</v>
      </c>
      <c r="AG20" s="397" t="s">
        <v>47</v>
      </c>
      <c r="AH20" s="330" t="s">
        <v>179</v>
      </c>
      <c r="AI20" s="397" t="s">
        <v>48</v>
      </c>
      <c r="AJ20" s="399">
        <v>45</v>
      </c>
      <c r="AM20" s="399">
        <v>81</v>
      </c>
      <c r="AO20" s="402" t="s">
        <v>350</v>
      </c>
      <c r="AP20" s="397" t="s">
        <v>47</v>
      </c>
      <c r="AQ20" s="330" t="s">
        <v>180</v>
      </c>
      <c r="AR20" s="397" t="s">
        <v>48</v>
      </c>
      <c r="AS20" s="199"/>
      <c r="AT20" s="199"/>
      <c r="AU20" s="65"/>
      <c r="AV20" s="214"/>
      <c r="AW20" s="65"/>
      <c r="AX20" s="220"/>
      <c r="BJ20" s="65"/>
      <c r="BK20" s="77"/>
      <c r="BL20" s="212"/>
      <c r="BM20" s="65"/>
      <c r="BN20" s="71"/>
      <c r="BO20" s="71"/>
      <c r="BQ20" s="402" t="s">
        <v>352</v>
      </c>
      <c r="BR20" s="397" t="s">
        <v>47</v>
      </c>
      <c r="BS20" s="330" t="s">
        <v>129</v>
      </c>
      <c r="BT20" s="397" t="s">
        <v>48</v>
      </c>
      <c r="BU20" s="399">
        <v>118</v>
      </c>
    </row>
    <row r="21" spans="2:73" ht="11.1" customHeight="1" thickTop="1" thickBot="1" x14ac:dyDescent="0.25">
      <c r="B21" s="400"/>
      <c r="D21" s="403"/>
      <c r="E21" s="398"/>
      <c r="F21" s="401"/>
      <c r="G21" s="398"/>
      <c r="H21" s="65"/>
      <c r="I21" s="65"/>
      <c r="J21" s="201"/>
      <c r="K21" s="65"/>
      <c r="L21" s="65"/>
      <c r="M21" s="220"/>
      <c r="Q21" s="124"/>
      <c r="R21" s="396"/>
      <c r="S21" s="396"/>
      <c r="T21" s="396"/>
      <c r="U21" s="124"/>
      <c r="Y21" s="65"/>
      <c r="Z21" s="77"/>
      <c r="AA21" s="222"/>
      <c r="AB21" s="213"/>
      <c r="AC21" s="75"/>
      <c r="AD21" s="66"/>
      <c r="AF21" s="403"/>
      <c r="AG21" s="398"/>
      <c r="AH21" s="401"/>
      <c r="AI21" s="398"/>
      <c r="AJ21" s="400"/>
      <c r="AM21" s="400"/>
      <c r="AO21" s="403"/>
      <c r="AP21" s="398"/>
      <c r="AQ21" s="401"/>
      <c r="AR21" s="398"/>
      <c r="AS21" s="65"/>
      <c r="AT21" s="65"/>
      <c r="AU21" s="215"/>
      <c r="AV21" s="220"/>
      <c r="AW21" s="65"/>
      <c r="AX21" s="220"/>
      <c r="BJ21" s="65"/>
      <c r="BK21" s="77"/>
      <c r="BL21" s="222"/>
      <c r="BM21" s="213"/>
      <c r="BN21" s="75"/>
      <c r="BO21" s="66"/>
      <c r="BQ21" s="403"/>
      <c r="BR21" s="398"/>
      <c r="BS21" s="401"/>
      <c r="BT21" s="398"/>
      <c r="BU21" s="400"/>
    </row>
    <row r="22" spans="2:73" ht="11.1" customHeight="1" thickTop="1" thickBot="1" x14ac:dyDescent="0.25">
      <c r="B22" s="400">
        <v>9</v>
      </c>
      <c r="D22" s="402" t="s">
        <v>353</v>
      </c>
      <c r="E22" s="397" t="s">
        <v>47</v>
      </c>
      <c r="F22" s="330" t="s">
        <v>129</v>
      </c>
      <c r="G22" s="397" t="s">
        <v>48</v>
      </c>
      <c r="H22" s="71"/>
      <c r="I22" s="70"/>
      <c r="J22" s="65"/>
      <c r="K22" s="65"/>
      <c r="L22" s="65"/>
      <c r="M22" s="220"/>
      <c r="Q22" s="124"/>
      <c r="R22" s="396"/>
      <c r="S22" s="396"/>
      <c r="T22" s="396"/>
      <c r="U22" s="124"/>
      <c r="Y22" s="65"/>
      <c r="Z22" s="77"/>
      <c r="AA22" s="65"/>
      <c r="AB22" s="212"/>
      <c r="AC22" s="199"/>
      <c r="AD22" s="199"/>
      <c r="AF22" s="402" t="s">
        <v>354</v>
      </c>
      <c r="AG22" s="397" t="s">
        <v>47</v>
      </c>
      <c r="AH22" s="330" t="s">
        <v>72</v>
      </c>
      <c r="AI22" s="397" t="s">
        <v>48</v>
      </c>
      <c r="AJ22" s="399">
        <v>46</v>
      </c>
      <c r="AM22" s="399">
        <v>82</v>
      </c>
      <c r="AO22" s="402" t="s">
        <v>181</v>
      </c>
      <c r="AP22" s="397" t="s">
        <v>47</v>
      </c>
      <c r="AQ22" s="330" t="s">
        <v>174</v>
      </c>
      <c r="AR22" s="397" t="s">
        <v>48</v>
      </c>
      <c r="AS22" s="71"/>
      <c r="AT22" s="70"/>
      <c r="AU22" s="65"/>
      <c r="AV22" s="65"/>
      <c r="AW22" s="65"/>
      <c r="AX22" s="220"/>
      <c r="BJ22" s="65"/>
      <c r="BK22" s="77"/>
      <c r="BL22" s="65"/>
      <c r="BM22" s="212"/>
      <c r="BN22" s="199"/>
      <c r="BO22" s="199"/>
      <c r="BQ22" s="402" t="s">
        <v>355</v>
      </c>
      <c r="BR22" s="397" t="s">
        <v>47</v>
      </c>
      <c r="BS22" s="330" t="s">
        <v>178</v>
      </c>
      <c r="BT22" s="397" t="s">
        <v>48</v>
      </c>
      <c r="BU22" s="399">
        <v>119</v>
      </c>
    </row>
    <row r="23" spans="2:73" ht="11.1" customHeight="1" thickTop="1" thickBot="1" x14ac:dyDescent="0.25">
      <c r="B23" s="400"/>
      <c r="D23" s="403"/>
      <c r="E23" s="398"/>
      <c r="F23" s="401"/>
      <c r="G23" s="398"/>
      <c r="H23" s="65"/>
      <c r="I23" s="65"/>
      <c r="J23" s="65"/>
      <c r="K23" s="65"/>
      <c r="L23" s="65"/>
      <c r="M23" s="215"/>
      <c r="Q23" s="124"/>
      <c r="R23" s="396"/>
      <c r="S23" s="396"/>
      <c r="T23" s="396"/>
      <c r="U23" s="124"/>
      <c r="Y23" s="213"/>
      <c r="Z23" s="77"/>
      <c r="AA23" s="65"/>
      <c r="AB23" s="65"/>
      <c r="AC23" s="65"/>
      <c r="AD23" s="65"/>
      <c r="AF23" s="403"/>
      <c r="AG23" s="398"/>
      <c r="AH23" s="401"/>
      <c r="AI23" s="398"/>
      <c r="AJ23" s="400"/>
      <c r="AM23" s="400"/>
      <c r="AO23" s="403"/>
      <c r="AP23" s="398"/>
      <c r="AQ23" s="401"/>
      <c r="AR23" s="398"/>
      <c r="AS23" s="65"/>
      <c r="AT23" s="65"/>
      <c r="AU23" s="65"/>
      <c r="AV23" s="65"/>
      <c r="AW23" s="65"/>
      <c r="AX23" s="215"/>
      <c r="BJ23" s="213"/>
      <c r="BK23" s="77"/>
      <c r="BL23" s="65"/>
      <c r="BM23" s="65"/>
      <c r="BN23" s="65"/>
      <c r="BO23" s="65"/>
      <c r="BQ23" s="403"/>
      <c r="BR23" s="398"/>
      <c r="BS23" s="401"/>
      <c r="BT23" s="398"/>
      <c r="BU23" s="400"/>
    </row>
    <row r="24" spans="2:73" ht="11.1" customHeight="1" thickTop="1" thickBot="1" x14ac:dyDescent="0.25">
      <c r="B24" s="400">
        <v>10</v>
      </c>
      <c r="D24" s="402" t="s">
        <v>356</v>
      </c>
      <c r="E24" s="397" t="s">
        <v>47</v>
      </c>
      <c r="F24" s="330" t="s">
        <v>71</v>
      </c>
      <c r="G24" s="397" t="s">
        <v>48</v>
      </c>
      <c r="H24" s="199"/>
      <c r="I24" s="199"/>
      <c r="J24" s="65"/>
      <c r="K24" s="65"/>
      <c r="L24" s="68"/>
      <c r="M24" s="77"/>
      <c r="N24" s="226"/>
      <c r="Q24" s="124"/>
      <c r="R24" s="396"/>
      <c r="S24" s="396"/>
      <c r="T24" s="396"/>
      <c r="U24" s="124"/>
      <c r="X24" s="231"/>
      <c r="Y24" s="212"/>
      <c r="Z24" s="65"/>
      <c r="AA24" s="65"/>
      <c r="AB24" s="65"/>
      <c r="AC24" s="199"/>
      <c r="AD24" s="199"/>
      <c r="AF24" s="402" t="s">
        <v>357</v>
      </c>
      <c r="AG24" s="397" t="s">
        <v>47</v>
      </c>
      <c r="AH24" s="330" t="s">
        <v>55</v>
      </c>
      <c r="AI24" s="397" t="s">
        <v>48</v>
      </c>
      <c r="AJ24" s="399">
        <v>47</v>
      </c>
      <c r="AM24" s="399">
        <v>83</v>
      </c>
      <c r="AO24" s="402" t="s">
        <v>358</v>
      </c>
      <c r="AP24" s="397" t="s">
        <v>47</v>
      </c>
      <c r="AQ24" s="330" t="s">
        <v>71</v>
      </c>
      <c r="AR24" s="397" t="s">
        <v>48</v>
      </c>
      <c r="AS24" s="199"/>
      <c r="AT24" s="199"/>
      <c r="AU24" s="65"/>
      <c r="AV24" s="65"/>
      <c r="AW24" s="68"/>
      <c r="AX24" s="77"/>
      <c r="AY24" s="226"/>
      <c r="BJ24" s="219"/>
      <c r="BK24" s="65"/>
      <c r="BL24" s="65"/>
      <c r="BM24" s="65"/>
      <c r="BN24" s="199"/>
      <c r="BO24" s="199"/>
      <c r="BQ24" s="402" t="s">
        <v>359</v>
      </c>
      <c r="BR24" s="397" t="s">
        <v>47</v>
      </c>
      <c r="BS24" s="330" t="s">
        <v>180</v>
      </c>
      <c r="BT24" s="397" t="s">
        <v>48</v>
      </c>
      <c r="BU24" s="399">
        <v>120</v>
      </c>
    </row>
    <row r="25" spans="2:73" ht="11.1" customHeight="1" thickTop="1" thickBot="1" x14ac:dyDescent="0.25">
      <c r="B25" s="400"/>
      <c r="D25" s="403"/>
      <c r="E25" s="398"/>
      <c r="F25" s="401"/>
      <c r="G25" s="398"/>
      <c r="H25" s="65"/>
      <c r="I25" s="65"/>
      <c r="J25" s="215"/>
      <c r="K25" s="65"/>
      <c r="L25" s="68"/>
      <c r="M25" s="77"/>
      <c r="N25" s="226"/>
      <c r="Q25" s="124"/>
      <c r="R25" s="396"/>
      <c r="S25" s="396"/>
      <c r="T25" s="396"/>
      <c r="U25" s="124"/>
      <c r="X25" s="231"/>
      <c r="Y25" s="222"/>
      <c r="Z25" s="65"/>
      <c r="AA25" s="65"/>
      <c r="AB25" s="217"/>
      <c r="AC25" s="65"/>
      <c r="AD25" s="65"/>
      <c r="AF25" s="403"/>
      <c r="AG25" s="398"/>
      <c r="AH25" s="401"/>
      <c r="AI25" s="398"/>
      <c r="AJ25" s="400"/>
      <c r="AM25" s="400"/>
      <c r="AO25" s="403"/>
      <c r="AP25" s="398"/>
      <c r="AQ25" s="401"/>
      <c r="AR25" s="398"/>
      <c r="AS25" s="65"/>
      <c r="AT25" s="65"/>
      <c r="AU25" s="215"/>
      <c r="AV25" s="65"/>
      <c r="AW25" s="68"/>
      <c r="AX25" s="77"/>
      <c r="AY25" s="226"/>
      <c r="BJ25" s="230"/>
      <c r="BK25" s="65"/>
      <c r="BL25" s="65"/>
      <c r="BM25" s="217"/>
      <c r="BN25" s="65"/>
      <c r="BO25" s="65"/>
      <c r="BQ25" s="403"/>
      <c r="BR25" s="398"/>
      <c r="BS25" s="401"/>
      <c r="BT25" s="398"/>
      <c r="BU25" s="400"/>
    </row>
    <row r="26" spans="2:73" ht="11.1" customHeight="1" thickTop="1" thickBot="1" x14ac:dyDescent="0.25">
      <c r="B26" s="400">
        <v>11</v>
      </c>
      <c r="D26" s="402" t="s">
        <v>360</v>
      </c>
      <c r="E26" s="397" t="s">
        <v>47</v>
      </c>
      <c r="F26" s="330" t="s">
        <v>57</v>
      </c>
      <c r="G26" s="397" t="s">
        <v>48</v>
      </c>
      <c r="H26" s="202"/>
      <c r="I26" s="68"/>
      <c r="J26" s="77"/>
      <c r="K26" s="220"/>
      <c r="L26" s="68"/>
      <c r="M26" s="77"/>
      <c r="N26" s="226"/>
      <c r="Q26" s="124"/>
      <c r="R26" s="394" t="s">
        <v>492</v>
      </c>
      <c r="S26" s="394"/>
      <c r="T26" s="394"/>
      <c r="U26" s="124"/>
      <c r="X26" s="231"/>
      <c r="Y26" s="222"/>
      <c r="Z26" s="65"/>
      <c r="AA26" s="222"/>
      <c r="AB26" s="68"/>
      <c r="AC26" s="76"/>
      <c r="AD26" s="71"/>
      <c r="AF26" s="402" t="s">
        <v>361</v>
      </c>
      <c r="AG26" s="397" t="s">
        <v>47</v>
      </c>
      <c r="AH26" s="330" t="s">
        <v>61</v>
      </c>
      <c r="AI26" s="397" t="s">
        <v>48</v>
      </c>
      <c r="AJ26" s="399">
        <v>48</v>
      </c>
      <c r="AM26" s="399">
        <v>84</v>
      </c>
      <c r="AO26" s="402" t="s">
        <v>362</v>
      </c>
      <c r="AP26" s="397" t="s">
        <v>47</v>
      </c>
      <c r="AQ26" s="330" t="s">
        <v>175</v>
      </c>
      <c r="AR26" s="397" t="s">
        <v>48</v>
      </c>
      <c r="AS26" s="199"/>
      <c r="AT26" s="68"/>
      <c r="AU26" s="77"/>
      <c r="AV26" s="220"/>
      <c r="AW26" s="68"/>
      <c r="AX26" s="77"/>
      <c r="AY26" s="226"/>
      <c r="BJ26" s="230"/>
      <c r="BK26" s="65"/>
      <c r="BL26" s="222"/>
      <c r="BM26" s="68"/>
      <c r="BN26" s="76"/>
      <c r="BO26" s="71"/>
      <c r="BQ26" s="402" t="s">
        <v>363</v>
      </c>
      <c r="BR26" s="397" t="s">
        <v>47</v>
      </c>
      <c r="BS26" s="330" t="s">
        <v>60</v>
      </c>
      <c r="BT26" s="397" t="s">
        <v>48</v>
      </c>
      <c r="BU26" s="399">
        <v>121</v>
      </c>
    </row>
    <row r="27" spans="2:73" ht="11.1" customHeight="1" thickTop="1" thickBot="1" x14ac:dyDescent="0.25">
      <c r="B27" s="400"/>
      <c r="D27" s="403"/>
      <c r="E27" s="398"/>
      <c r="F27" s="401"/>
      <c r="G27" s="398"/>
      <c r="H27" s="65"/>
      <c r="I27" s="229"/>
      <c r="J27" s="77"/>
      <c r="K27" s="220"/>
      <c r="L27" s="68"/>
      <c r="M27" s="77"/>
      <c r="N27" s="226"/>
      <c r="Q27" s="106"/>
      <c r="R27" s="394"/>
      <c r="S27" s="394"/>
      <c r="T27" s="394"/>
      <c r="U27" s="106"/>
      <c r="X27" s="231"/>
      <c r="Y27" s="222"/>
      <c r="Z27" s="65"/>
      <c r="AA27" s="217"/>
      <c r="AB27" s="65"/>
      <c r="AC27" s="66"/>
      <c r="AD27" s="66"/>
      <c r="AF27" s="403"/>
      <c r="AG27" s="398"/>
      <c r="AH27" s="401"/>
      <c r="AI27" s="398"/>
      <c r="AJ27" s="400"/>
      <c r="AM27" s="400"/>
      <c r="AO27" s="403"/>
      <c r="AP27" s="398"/>
      <c r="AQ27" s="401"/>
      <c r="AR27" s="398"/>
      <c r="AS27" s="65"/>
      <c r="AT27" s="201"/>
      <c r="AU27" s="77"/>
      <c r="AV27" s="220"/>
      <c r="AW27" s="68"/>
      <c r="AX27" s="77"/>
      <c r="AY27" s="226"/>
      <c r="BJ27" s="230"/>
      <c r="BK27" s="65"/>
      <c r="BL27" s="217"/>
      <c r="BM27" s="65"/>
      <c r="BN27" s="66"/>
      <c r="BO27" s="66"/>
      <c r="BQ27" s="403"/>
      <c r="BR27" s="398"/>
      <c r="BS27" s="401"/>
      <c r="BT27" s="398"/>
      <c r="BU27" s="400"/>
    </row>
    <row r="28" spans="2:73" ht="11.1" customHeight="1" thickTop="1" thickBot="1" x14ac:dyDescent="0.25">
      <c r="B28" s="400">
        <v>12</v>
      </c>
      <c r="D28" s="402" t="s">
        <v>364</v>
      </c>
      <c r="E28" s="397" t="s">
        <v>47</v>
      </c>
      <c r="F28" s="330" t="s">
        <v>70</v>
      </c>
      <c r="G28" s="397" t="s">
        <v>48</v>
      </c>
      <c r="H28" s="199"/>
      <c r="I28" s="214"/>
      <c r="J28" s="65"/>
      <c r="K28" s="215"/>
      <c r="L28" s="68"/>
      <c r="M28" s="77"/>
      <c r="N28" s="226"/>
      <c r="R28" s="394"/>
      <c r="S28" s="394"/>
      <c r="T28" s="394"/>
      <c r="X28" s="231"/>
      <c r="Y28" s="222"/>
      <c r="Z28" s="68"/>
      <c r="AA28" s="69"/>
      <c r="AB28" s="77"/>
      <c r="AC28" s="71"/>
      <c r="AD28" s="71"/>
      <c r="AF28" s="402" t="s">
        <v>365</v>
      </c>
      <c r="AG28" s="397" t="s">
        <v>47</v>
      </c>
      <c r="AH28" s="330" t="s">
        <v>176</v>
      </c>
      <c r="AI28" s="397" t="s">
        <v>48</v>
      </c>
      <c r="AJ28" s="399">
        <v>49</v>
      </c>
      <c r="AM28" s="399">
        <v>85</v>
      </c>
      <c r="AO28" s="402" t="s">
        <v>220</v>
      </c>
      <c r="AP28" s="397" t="s">
        <v>47</v>
      </c>
      <c r="AQ28" s="330" t="s">
        <v>55</v>
      </c>
      <c r="AR28" s="397" t="s">
        <v>48</v>
      </c>
      <c r="AS28" s="70"/>
      <c r="AT28" s="65"/>
      <c r="AU28" s="65"/>
      <c r="AV28" s="215"/>
      <c r="AW28" s="68"/>
      <c r="AX28" s="77"/>
      <c r="AY28" s="226"/>
      <c r="BJ28" s="230"/>
      <c r="BK28" s="68"/>
      <c r="BL28" s="69"/>
      <c r="BM28" s="77"/>
      <c r="BN28" s="71"/>
      <c r="BO28" s="71"/>
      <c r="BQ28" s="402" t="s">
        <v>366</v>
      </c>
      <c r="BR28" s="397" t="s">
        <v>47</v>
      </c>
      <c r="BS28" s="330" t="s">
        <v>174</v>
      </c>
      <c r="BT28" s="397" t="s">
        <v>48</v>
      </c>
      <c r="BU28" s="399">
        <v>122</v>
      </c>
    </row>
    <row r="29" spans="2:73" ht="11.1" customHeight="1" thickTop="1" thickBot="1" x14ac:dyDescent="0.25">
      <c r="B29" s="400"/>
      <c r="D29" s="403"/>
      <c r="E29" s="398"/>
      <c r="F29" s="401"/>
      <c r="G29" s="398"/>
      <c r="H29" s="65"/>
      <c r="I29" s="65"/>
      <c r="J29" s="68"/>
      <c r="K29" s="69"/>
      <c r="L29" s="69"/>
      <c r="M29" s="77"/>
      <c r="N29" s="226"/>
      <c r="R29" s="394"/>
      <c r="S29" s="394"/>
      <c r="T29" s="394"/>
      <c r="X29" s="231"/>
      <c r="Y29" s="222"/>
      <c r="Z29" s="68"/>
      <c r="AA29" s="69"/>
      <c r="AB29" s="200"/>
      <c r="AC29" s="75"/>
      <c r="AD29" s="66"/>
      <c r="AF29" s="403"/>
      <c r="AG29" s="398"/>
      <c r="AH29" s="401"/>
      <c r="AI29" s="398"/>
      <c r="AJ29" s="400"/>
      <c r="AM29" s="400"/>
      <c r="AO29" s="403"/>
      <c r="AP29" s="398"/>
      <c r="AQ29" s="401"/>
      <c r="AR29" s="398"/>
      <c r="AS29" s="65"/>
      <c r="AT29" s="65"/>
      <c r="AU29" s="68"/>
      <c r="AV29" s="69"/>
      <c r="AW29" s="69"/>
      <c r="AX29" s="77"/>
      <c r="AY29" s="226"/>
      <c r="BJ29" s="230"/>
      <c r="BK29" s="68"/>
      <c r="BL29" s="69"/>
      <c r="BM29" s="200"/>
      <c r="BN29" s="75"/>
      <c r="BO29" s="66"/>
      <c r="BQ29" s="403"/>
      <c r="BR29" s="398"/>
      <c r="BS29" s="401"/>
      <c r="BT29" s="398"/>
      <c r="BU29" s="400"/>
    </row>
    <row r="30" spans="2:73" ht="11.1" customHeight="1" thickTop="1" thickBot="1" x14ac:dyDescent="0.25">
      <c r="B30" s="400">
        <v>13</v>
      </c>
      <c r="D30" s="402" t="s">
        <v>367</v>
      </c>
      <c r="E30" s="397" t="s">
        <v>47</v>
      </c>
      <c r="F30" s="330" t="s">
        <v>180</v>
      </c>
      <c r="G30" s="397" t="s">
        <v>48</v>
      </c>
      <c r="H30" s="65"/>
      <c r="I30" s="65"/>
      <c r="J30" s="68"/>
      <c r="K30" s="69"/>
      <c r="L30" s="69"/>
      <c r="M30" s="77"/>
      <c r="N30" s="226"/>
      <c r="R30" s="394"/>
      <c r="S30" s="394"/>
      <c r="T30" s="394"/>
      <c r="X30" s="231"/>
      <c r="Y30" s="222"/>
      <c r="Z30" s="68"/>
      <c r="AA30" s="77"/>
      <c r="AB30" s="212"/>
      <c r="AC30" s="199"/>
      <c r="AD30" s="199"/>
      <c r="AF30" s="402" t="s">
        <v>360</v>
      </c>
      <c r="AG30" s="397" t="s">
        <v>47</v>
      </c>
      <c r="AH30" s="330" t="s">
        <v>56</v>
      </c>
      <c r="AI30" s="397" t="s">
        <v>48</v>
      </c>
      <c r="AJ30" s="399">
        <v>50</v>
      </c>
      <c r="AM30" s="399">
        <v>86</v>
      </c>
      <c r="AO30" s="402" t="s">
        <v>368</v>
      </c>
      <c r="AP30" s="397" t="s">
        <v>47</v>
      </c>
      <c r="AQ30" s="330" t="s">
        <v>57</v>
      </c>
      <c r="AR30" s="397" t="s">
        <v>48</v>
      </c>
      <c r="AS30" s="199"/>
      <c r="AT30" s="199"/>
      <c r="AU30" s="68"/>
      <c r="AV30" s="69"/>
      <c r="AW30" s="69"/>
      <c r="AX30" s="77"/>
      <c r="AY30" s="226"/>
      <c r="BJ30" s="230"/>
      <c r="BK30" s="68"/>
      <c r="BL30" s="77"/>
      <c r="BM30" s="212"/>
      <c r="BN30" s="199"/>
      <c r="BO30" s="199"/>
      <c r="BQ30" s="402" t="s">
        <v>218</v>
      </c>
      <c r="BR30" s="397" t="s">
        <v>47</v>
      </c>
      <c r="BS30" s="330" t="s">
        <v>56</v>
      </c>
      <c r="BT30" s="397" t="s">
        <v>48</v>
      </c>
      <c r="BU30" s="399">
        <v>123</v>
      </c>
    </row>
    <row r="31" spans="2:73" ht="11.1" customHeight="1" thickTop="1" thickBot="1" x14ac:dyDescent="0.25">
      <c r="B31" s="400"/>
      <c r="D31" s="403"/>
      <c r="E31" s="398"/>
      <c r="F31" s="401"/>
      <c r="G31" s="398"/>
      <c r="H31" s="66"/>
      <c r="I31" s="67"/>
      <c r="J31" s="200"/>
      <c r="K31" s="69"/>
      <c r="L31" s="69"/>
      <c r="M31" s="77"/>
      <c r="N31" s="226"/>
      <c r="R31" s="394"/>
      <c r="S31" s="394"/>
      <c r="T31" s="394"/>
      <c r="X31" s="231"/>
      <c r="Y31" s="222"/>
      <c r="Z31" s="213"/>
      <c r="AA31" s="77"/>
      <c r="AB31" s="65"/>
      <c r="AC31" s="65"/>
      <c r="AD31" s="65"/>
      <c r="AF31" s="403"/>
      <c r="AG31" s="398"/>
      <c r="AH31" s="401"/>
      <c r="AI31" s="398"/>
      <c r="AJ31" s="400"/>
      <c r="AM31" s="400"/>
      <c r="AO31" s="403"/>
      <c r="AP31" s="398"/>
      <c r="AQ31" s="401"/>
      <c r="AR31" s="398"/>
      <c r="AS31" s="65"/>
      <c r="AT31" s="65"/>
      <c r="AU31" s="201"/>
      <c r="AV31" s="69"/>
      <c r="AW31" s="69"/>
      <c r="AX31" s="77"/>
      <c r="AY31" s="226"/>
      <c r="BJ31" s="230"/>
      <c r="BK31" s="213"/>
      <c r="BL31" s="77"/>
      <c r="BM31" s="65"/>
      <c r="BN31" s="65"/>
      <c r="BO31" s="65"/>
      <c r="BQ31" s="403"/>
      <c r="BR31" s="398"/>
      <c r="BS31" s="401"/>
      <c r="BT31" s="398"/>
      <c r="BU31" s="400"/>
    </row>
    <row r="32" spans="2:73" ht="11.1" customHeight="1" thickTop="1" thickBot="1" x14ac:dyDescent="0.25">
      <c r="B32" s="400">
        <v>14</v>
      </c>
      <c r="D32" s="402" t="s">
        <v>148</v>
      </c>
      <c r="E32" s="397" t="s">
        <v>47</v>
      </c>
      <c r="F32" s="330" t="s">
        <v>58</v>
      </c>
      <c r="G32" s="397" t="s">
        <v>48</v>
      </c>
      <c r="H32" s="199"/>
      <c r="I32" s="199"/>
      <c r="J32" s="214"/>
      <c r="K32" s="68"/>
      <c r="L32" s="69"/>
      <c r="M32" s="77"/>
      <c r="N32" s="226"/>
      <c r="R32" s="394"/>
      <c r="S32" s="394"/>
      <c r="T32" s="394"/>
      <c r="X32" s="231"/>
      <c r="Y32" s="65"/>
      <c r="Z32" s="212"/>
      <c r="AA32" s="65"/>
      <c r="AB32" s="65"/>
      <c r="AC32" s="199"/>
      <c r="AD32" s="199"/>
      <c r="AF32" s="402" t="s">
        <v>337</v>
      </c>
      <c r="AG32" s="397" t="s">
        <v>47</v>
      </c>
      <c r="AH32" s="330" t="s">
        <v>71</v>
      </c>
      <c r="AI32" s="397" t="s">
        <v>48</v>
      </c>
      <c r="AJ32" s="399">
        <v>51</v>
      </c>
      <c r="AM32" s="399">
        <v>87</v>
      </c>
      <c r="AO32" s="402" t="s">
        <v>232</v>
      </c>
      <c r="AP32" s="397" t="s">
        <v>47</v>
      </c>
      <c r="AQ32" s="330" t="s">
        <v>179</v>
      </c>
      <c r="AR32" s="397" t="s">
        <v>48</v>
      </c>
      <c r="AS32" s="71"/>
      <c r="AT32" s="70"/>
      <c r="AU32" s="65"/>
      <c r="AV32" s="68"/>
      <c r="AW32" s="69"/>
      <c r="AX32" s="77"/>
      <c r="AY32" s="226"/>
      <c r="BJ32" s="77"/>
      <c r="BK32" s="212"/>
      <c r="BL32" s="65"/>
      <c r="BM32" s="65"/>
      <c r="BN32" s="71"/>
      <c r="BO32" s="71"/>
      <c r="BQ32" s="402" t="s">
        <v>243</v>
      </c>
      <c r="BR32" s="397" t="s">
        <v>47</v>
      </c>
      <c r="BS32" s="330" t="s">
        <v>72</v>
      </c>
      <c r="BT32" s="397" t="s">
        <v>48</v>
      </c>
      <c r="BU32" s="399">
        <v>124</v>
      </c>
    </row>
    <row r="33" spans="2:73" ht="11.1" customHeight="1" thickTop="1" thickBot="1" x14ac:dyDescent="0.25">
      <c r="B33" s="400"/>
      <c r="D33" s="403"/>
      <c r="E33" s="398"/>
      <c r="F33" s="401"/>
      <c r="G33" s="398"/>
      <c r="H33" s="65"/>
      <c r="I33" s="65"/>
      <c r="J33" s="65"/>
      <c r="K33" s="68"/>
      <c r="L33" s="200"/>
      <c r="M33" s="77"/>
      <c r="N33" s="226"/>
      <c r="R33" s="394"/>
      <c r="S33" s="394"/>
      <c r="T33" s="394"/>
      <c r="X33" s="231"/>
      <c r="Y33" s="65"/>
      <c r="Z33" s="222"/>
      <c r="AA33" s="65"/>
      <c r="AB33" s="217"/>
      <c r="AC33" s="65"/>
      <c r="AD33" s="65"/>
      <c r="AF33" s="403"/>
      <c r="AG33" s="398"/>
      <c r="AH33" s="401"/>
      <c r="AI33" s="398"/>
      <c r="AJ33" s="400"/>
      <c r="AM33" s="400"/>
      <c r="AO33" s="403"/>
      <c r="AP33" s="398"/>
      <c r="AQ33" s="401"/>
      <c r="AR33" s="398"/>
      <c r="AS33" s="65"/>
      <c r="AT33" s="65"/>
      <c r="AU33" s="65"/>
      <c r="AV33" s="68"/>
      <c r="AW33" s="200"/>
      <c r="AX33" s="77"/>
      <c r="AY33" s="226"/>
      <c r="BJ33" s="77"/>
      <c r="BK33" s="222"/>
      <c r="BL33" s="65"/>
      <c r="BM33" s="213"/>
      <c r="BN33" s="75"/>
      <c r="BO33" s="66"/>
      <c r="BQ33" s="403"/>
      <c r="BR33" s="398"/>
      <c r="BS33" s="401"/>
      <c r="BT33" s="398"/>
      <c r="BU33" s="400"/>
    </row>
    <row r="34" spans="2:73" ht="11.1" customHeight="1" thickTop="1" thickBot="1" x14ac:dyDescent="0.25">
      <c r="B34" s="400">
        <v>15</v>
      </c>
      <c r="D34" s="402" t="s">
        <v>369</v>
      </c>
      <c r="E34" s="397" t="s">
        <v>47</v>
      </c>
      <c r="F34" s="330" t="s">
        <v>59</v>
      </c>
      <c r="G34" s="397" t="s">
        <v>48</v>
      </c>
      <c r="H34" s="199"/>
      <c r="I34" s="199"/>
      <c r="J34" s="65"/>
      <c r="K34" s="65"/>
      <c r="L34" s="214"/>
      <c r="M34" s="65"/>
      <c r="N34" s="226"/>
      <c r="Q34" s="106"/>
      <c r="R34" s="394"/>
      <c r="S34" s="394"/>
      <c r="T34" s="394"/>
      <c r="U34" s="106"/>
      <c r="X34" s="231"/>
      <c r="Y34" s="65"/>
      <c r="Z34" s="222"/>
      <c r="AA34" s="68"/>
      <c r="AB34" s="69"/>
      <c r="AC34" s="76"/>
      <c r="AD34" s="71"/>
      <c r="AF34" s="402" t="s">
        <v>370</v>
      </c>
      <c r="AG34" s="397" t="s">
        <v>47</v>
      </c>
      <c r="AH34" s="330" t="s">
        <v>175</v>
      </c>
      <c r="AI34" s="397" t="s">
        <v>48</v>
      </c>
      <c r="AJ34" s="399">
        <v>52</v>
      </c>
      <c r="AM34" s="399">
        <v>88</v>
      </c>
      <c r="AO34" s="402" t="s">
        <v>371</v>
      </c>
      <c r="AP34" s="397" t="s">
        <v>47</v>
      </c>
      <c r="AQ34" s="330" t="s">
        <v>176</v>
      </c>
      <c r="AR34" s="397" t="s">
        <v>48</v>
      </c>
      <c r="AS34" s="65"/>
      <c r="AT34" s="65"/>
      <c r="AU34" s="65"/>
      <c r="AV34" s="65"/>
      <c r="AW34" s="214"/>
      <c r="AX34" s="65"/>
      <c r="AY34" s="226"/>
      <c r="BJ34" s="77"/>
      <c r="BK34" s="222"/>
      <c r="BL34" s="68"/>
      <c r="BM34" s="219"/>
      <c r="BN34" s="199"/>
      <c r="BO34" s="199"/>
      <c r="BQ34" s="402" t="s">
        <v>141</v>
      </c>
      <c r="BR34" s="397" t="s">
        <v>47</v>
      </c>
      <c r="BS34" s="330" t="s">
        <v>58</v>
      </c>
      <c r="BT34" s="397" t="s">
        <v>48</v>
      </c>
      <c r="BU34" s="399">
        <v>125</v>
      </c>
    </row>
    <row r="35" spans="2:73" ht="11.1" customHeight="1" thickTop="1" thickBot="1" x14ac:dyDescent="0.25">
      <c r="B35" s="400"/>
      <c r="D35" s="403"/>
      <c r="E35" s="398"/>
      <c r="F35" s="401"/>
      <c r="G35" s="398"/>
      <c r="H35" s="65"/>
      <c r="I35" s="65"/>
      <c r="J35" s="215"/>
      <c r="K35" s="65"/>
      <c r="L35" s="220"/>
      <c r="M35" s="65"/>
      <c r="N35" s="226"/>
      <c r="Q35" s="106"/>
      <c r="R35" s="394"/>
      <c r="S35" s="394"/>
      <c r="T35" s="394"/>
      <c r="U35" s="106"/>
      <c r="X35" s="231"/>
      <c r="Y35" s="65"/>
      <c r="Z35" s="222"/>
      <c r="AA35" s="68"/>
      <c r="AB35" s="77"/>
      <c r="AC35" s="66"/>
      <c r="AD35" s="66"/>
      <c r="AF35" s="403"/>
      <c r="AG35" s="398"/>
      <c r="AH35" s="401"/>
      <c r="AI35" s="398"/>
      <c r="AJ35" s="400"/>
      <c r="AM35" s="400"/>
      <c r="AO35" s="403"/>
      <c r="AP35" s="398"/>
      <c r="AQ35" s="401"/>
      <c r="AR35" s="398"/>
      <c r="AS35" s="66"/>
      <c r="AT35" s="67"/>
      <c r="AU35" s="211"/>
      <c r="AV35" s="65"/>
      <c r="AW35" s="220"/>
      <c r="AX35" s="65"/>
      <c r="AY35" s="226"/>
      <c r="BJ35" s="77"/>
      <c r="BK35" s="222"/>
      <c r="BL35" s="68"/>
      <c r="BM35" s="77"/>
      <c r="BN35" s="65"/>
      <c r="BO35" s="65"/>
      <c r="BQ35" s="403"/>
      <c r="BR35" s="398"/>
      <c r="BS35" s="401"/>
      <c r="BT35" s="398"/>
      <c r="BU35" s="400"/>
    </row>
    <row r="36" spans="2:73" ht="11.1" customHeight="1" thickTop="1" thickBot="1" x14ac:dyDescent="0.25">
      <c r="B36" s="400">
        <v>16</v>
      </c>
      <c r="D36" s="402" t="s">
        <v>126</v>
      </c>
      <c r="E36" s="397" t="s">
        <v>47</v>
      </c>
      <c r="F36" s="330" t="s">
        <v>176</v>
      </c>
      <c r="G36" s="397" t="s">
        <v>48</v>
      </c>
      <c r="H36" s="71"/>
      <c r="I36" s="70"/>
      <c r="J36" s="69"/>
      <c r="K36" s="77"/>
      <c r="L36" s="220"/>
      <c r="M36" s="65"/>
      <c r="N36" s="226"/>
      <c r="Q36" s="106"/>
      <c r="R36" s="106"/>
      <c r="S36" s="106"/>
      <c r="T36" s="106"/>
      <c r="U36" s="106"/>
      <c r="X36" s="231"/>
      <c r="Y36" s="65"/>
      <c r="Z36" s="222"/>
      <c r="AA36" s="213"/>
      <c r="AB36" s="77"/>
      <c r="AC36" s="65"/>
      <c r="AD36" s="71"/>
      <c r="AF36" s="402" t="s">
        <v>372</v>
      </c>
      <c r="AG36" s="397" t="s">
        <v>47</v>
      </c>
      <c r="AH36" s="330" t="s">
        <v>58</v>
      </c>
      <c r="AI36" s="397" t="s">
        <v>48</v>
      </c>
      <c r="AJ36" s="399">
        <v>53</v>
      </c>
      <c r="AM36" s="399">
        <v>89</v>
      </c>
      <c r="AO36" s="402" t="s">
        <v>373</v>
      </c>
      <c r="AP36" s="397" t="s">
        <v>47</v>
      </c>
      <c r="AQ36" s="330" t="s">
        <v>64</v>
      </c>
      <c r="AR36" s="397" t="s">
        <v>48</v>
      </c>
      <c r="AS36" s="199"/>
      <c r="AT36" s="199"/>
      <c r="AU36" s="216"/>
      <c r="AV36" s="77"/>
      <c r="AW36" s="220"/>
      <c r="AX36" s="65"/>
      <c r="AY36" s="226"/>
      <c r="BJ36" s="77"/>
      <c r="BK36" s="222"/>
      <c r="BL36" s="213"/>
      <c r="BM36" s="77"/>
      <c r="BN36" s="65"/>
      <c r="BO36" s="71"/>
      <c r="BQ36" s="402" t="s">
        <v>374</v>
      </c>
      <c r="BR36" s="397" t="s">
        <v>47</v>
      </c>
      <c r="BS36" s="330" t="s">
        <v>61</v>
      </c>
      <c r="BT36" s="397" t="s">
        <v>48</v>
      </c>
      <c r="BU36" s="399">
        <v>126</v>
      </c>
    </row>
    <row r="37" spans="2:73" ht="11.1" customHeight="1" thickTop="1" thickBot="1" x14ac:dyDescent="0.25">
      <c r="B37" s="400"/>
      <c r="D37" s="403"/>
      <c r="E37" s="398"/>
      <c r="F37" s="401"/>
      <c r="G37" s="398"/>
      <c r="H37" s="65"/>
      <c r="I37" s="65"/>
      <c r="J37" s="68"/>
      <c r="K37" s="77"/>
      <c r="L37" s="220"/>
      <c r="M37" s="65"/>
      <c r="N37" s="226"/>
      <c r="Q37" s="124"/>
      <c r="R37" s="170"/>
      <c r="S37" s="170"/>
      <c r="T37" s="170"/>
      <c r="U37" s="124"/>
      <c r="X37" s="231"/>
      <c r="Y37" s="65"/>
      <c r="Z37" s="65"/>
      <c r="AA37" s="212"/>
      <c r="AB37" s="65"/>
      <c r="AC37" s="213"/>
      <c r="AD37" s="75"/>
      <c r="AF37" s="403"/>
      <c r="AG37" s="398"/>
      <c r="AH37" s="401"/>
      <c r="AI37" s="398"/>
      <c r="AJ37" s="400"/>
      <c r="AM37" s="400"/>
      <c r="AO37" s="403"/>
      <c r="AP37" s="398"/>
      <c r="AQ37" s="401"/>
      <c r="AR37" s="398"/>
      <c r="AS37" s="65"/>
      <c r="AT37" s="65"/>
      <c r="AU37" s="68"/>
      <c r="AV37" s="77"/>
      <c r="AW37" s="220"/>
      <c r="AX37" s="65"/>
      <c r="AY37" s="226"/>
      <c r="BJ37" s="77"/>
      <c r="BK37" s="65"/>
      <c r="BL37" s="212"/>
      <c r="BM37" s="65"/>
      <c r="BN37" s="213"/>
      <c r="BO37" s="75"/>
      <c r="BQ37" s="403"/>
      <c r="BR37" s="398"/>
      <c r="BS37" s="401"/>
      <c r="BT37" s="398"/>
      <c r="BU37" s="400"/>
    </row>
    <row r="38" spans="2:73" ht="11.1" customHeight="1" thickTop="1" thickBot="1" x14ac:dyDescent="0.25">
      <c r="B38" s="400">
        <v>17</v>
      </c>
      <c r="D38" s="402" t="s">
        <v>375</v>
      </c>
      <c r="E38" s="397" t="s">
        <v>47</v>
      </c>
      <c r="F38" s="330" t="s">
        <v>64</v>
      </c>
      <c r="G38" s="397" t="s">
        <v>48</v>
      </c>
      <c r="H38" s="199"/>
      <c r="I38" s="65"/>
      <c r="J38" s="68"/>
      <c r="K38" s="211"/>
      <c r="L38" s="220"/>
      <c r="M38" s="65"/>
      <c r="N38" s="226"/>
      <c r="Q38" s="124"/>
      <c r="R38" s="170"/>
      <c r="S38" s="170"/>
      <c r="T38" s="170"/>
      <c r="U38" s="124"/>
      <c r="X38" s="231"/>
      <c r="Y38" s="65"/>
      <c r="Z38" s="65"/>
      <c r="AA38" s="222"/>
      <c r="AB38" s="68"/>
      <c r="AC38" s="219"/>
      <c r="AD38" s="199"/>
      <c r="AF38" s="402" t="s">
        <v>125</v>
      </c>
      <c r="AG38" s="397" t="s">
        <v>47</v>
      </c>
      <c r="AH38" s="330" t="s">
        <v>68</v>
      </c>
      <c r="AI38" s="397" t="s">
        <v>48</v>
      </c>
      <c r="AJ38" s="399">
        <v>54</v>
      </c>
      <c r="AM38" s="399">
        <v>90</v>
      </c>
      <c r="AO38" s="402" t="s">
        <v>376</v>
      </c>
      <c r="AP38" s="397" t="s">
        <v>47</v>
      </c>
      <c r="AQ38" s="330" t="s">
        <v>129</v>
      </c>
      <c r="AR38" s="397" t="s">
        <v>48</v>
      </c>
      <c r="AS38" s="199"/>
      <c r="AT38" s="65"/>
      <c r="AU38" s="68"/>
      <c r="AV38" s="211"/>
      <c r="AW38" s="220"/>
      <c r="AX38" s="65"/>
      <c r="AY38" s="226"/>
      <c r="BJ38" s="77"/>
      <c r="BK38" s="65"/>
      <c r="BL38" s="222"/>
      <c r="BM38" s="68"/>
      <c r="BN38" s="219"/>
      <c r="BO38" s="199"/>
      <c r="BQ38" s="402" t="s">
        <v>377</v>
      </c>
      <c r="BR38" s="397" t="s">
        <v>47</v>
      </c>
      <c r="BS38" s="330" t="s">
        <v>57</v>
      </c>
      <c r="BT38" s="397" t="s">
        <v>48</v>
      </c>
      <c r="BU38" s="399">
        <v>127</v>
      </c>
    </row>
    <row r="39" spans="2:73" ht="11.1" customHeight="1" thickTop="1" thickBot="1" x14ac:dyDescent="0.25">
      <c r="B39" s="400"/>
      <c r="D39" s="403"/>
      <c r="E39" s="398"/>
      <c r="F39" s="401"/>
      <c r="G39" s="398"/>
      <c r="H39" s="65"/>
      <c r="I39" s="215"/>
      <c r="J39" s="65"/>
      <c r="K39" s="214"/>
      <c r="L39" s="65"/>
      <c r="M39" s="65"/>
      <c r="N39" s="226"/>
      <c r="Q39" s="124"/>
      <c r="R39" s="170"/>
      <c r="S39" s="170"/>
      <c r="T39" s="170"/>
      <c r="U39" s="124"/>
      <c r="X39" s="231"/>
      <c r="Y39" s="65"/>
      <c r="Z39" s="65"/>
      <c r="AA39" s="222"/>
      <c r="AB39" s="213"/>
      <c r="AC39" s="77"/>
      <c r="AD39" s="65"/>
      <c r="AF39" s="403"/>
      <c r="AG39" s="398"/>
      <c r="AH39" s="401"/>
      <c r="AI39" s="398"/>
      <c r="AJ39" s="400"/>
      <c r="AM39" s="400"/>
      <c r="AO39" s="403"/>
      <c r="AP39" s="398"/>
      <c r="AQ39" s="401"/>
      <c r="AR39" s="398"/>
      <c r="AS39" s="65"/>
      <c r="AT39" s="215"/>
      <c r="AU39" s="65"/>
      <c r="AV39" s="214"/>
      <c r="AW39" s="65"/>
      <c r="AX39" s="65"/>
      <c r="AY39" s="226"/>
      <c r="BJ39" s="77"/>
      <c r="BK39" s="65"/>
      <c r="BL39" s="222"/>
      <c r="BM39" s="213"/>
      <c r="BN39" s="77"/>
      <c r="BO39" s="65"/>
      <c r="BQ39" s="403"/>
      <c r="BR39" s="398"/>
      <c r="BS39" s="401"/>
      <c r="BT39" s="398"/>
      <c r="BU39" s="400"/>
    </row>
    <row r="40" spans="2:73" ht="11.1" customHeight="1" thickTop="1" thickBot="1" x14ac:dyDescent="0.25">
      <c r="B40" s="400">
        <v>18</v>
      </c>
      <c r="D40" s="402" t="s">
        <v>378</v>
      </c>
      <c r="E40" s="397" t="s">
        <v>47</v>
      </c>
      <c r="F40" s="330" t="s">
        <v>56</v>
      </c>
      <c r="G40" s="397" t="s">
        <v>48</v>
      </c>
      <c r="H40" s="70"/>
      <c r="I40" s="69"/>
      <c r="J40" s="77"/>
      <c r="K40" s="220"/>
      <c r="L40" s="65"/>
      <c r="M40" s="65"/>
      <c r="N40" s="227"/>
      <c r="O40" s="162" t="s">
        <v>442</v>
      </c>
      <c r="P40" s="163"/>
      <c r="Q40" s="172"/>
      <c r="R40" s="173"/>
      <c r="T40" s="162" t="s">
        <v>443</v>
      </c>
      <c r="U40" s="163"/>
      <c r="V40" s="172"/>
      <c r="W40" s="173"/>
      <c r="X40" s="232"/>
      <c r="Y40" s="65"/>
      <c r="Z40" s="65"/>
      <c r="AA40" s="65"/>
      <c r="AB40" s="212"/>
      <c r="AC40" s="199"/>
      <c r="AD40" s="199"/>
      <c r="AF40" s="402" t="s">
        <v>379</v>
      </c>
      <c r="AG40" s="397" t="s">
        <v>47</v>
      </c>
      <c r="AH40" s="330" t="s">
        <v>180</v>
      </c>
      <c r="AI40" s="397" t="s">
        <v>48</v>
      </c>
      <c r="AJ40" s="399">
        <v>55</v>
      </c>
      <c r="AM40" s="399">
        <v>91</v>
      </c>
      <c r="AO40" s="402" t="s">
        <v>255</v>
      </c>
      <c r="AP40" s="397" t="s">
        <v>47</v>
      </c>
      <c r="AQ40" s="330" t="s">
        <v>59</v>
      </c>
      <c r="AR40" s="397" t="s">
        <v>48</v>
      </c>
      <c r="AS40" s="70"/>
      <c r="AT40" s="69"/>
      <c r="AU40" s="77"/>
      <c r="AV40" s="220"/>
      <c r="AW40" s="65"/>
      <c r="AX40" s="65"/>
      <c r="AY40" s="227"/>
      <c r="AZ40" s="162" t="s">
        <v>444</v>
      </c>
      <c r="BA40" s="163"/>
      <c r="BB40" s="172"/>
      <c r="BC40" s="173"/>
      <c r="BE40" s="162" t="s">
        <v>445</v>
      </c>
      <c r="BF40" s="163"/>
      <c r="BG40" s="172"/>
      <c r="BH40" s="173"/>
      <c r="BJ40" s="77"/>
      <c r="BK40" s="65"/>
      <c r="BL40" s="65"/>
      <c r="BM40" s="212"/>
      <c r="BN40" s="199"/>
      <c r="BO40" s="199"/>
      <c r="BQ40" s="402" t="s">
        <v>380</v>
      </c>
      <c r="BR40" s="397" t="s">
        <v>47</v>
      </c>
      <c r="BS40" s="330" t="s">
        <v>73</v>
      </c>
      <c r="BT40" s="397" t="s">
        <v>48</v>
      </c>
      <c r="BU40" s="399">
        <v>128</v>
      </c>
    </row>
    <row r="41" spans="2:73" ht="11.1" customHeight="1" thickTop="1" thickBot="1" x14ac:dyDescent="0.25">
      <c r="B41" s="400"/>
      <c r="D41" s="403"/>
      <c r="E41" s="398"/>
      <c r="F41" s="401"/>
      <c r="G41" s="398"/>
      <c r="H41" s="65"/>
      <c r="I41" s="68"/>
      <c r="J41" s="211"/>
      <c r="K41" s="220"/>
      <c r="L41" s="65"/>
      <c r="M41" s="65"/>
      <c r="N41" s="227"/>
      <c r="O41" s="412" t="s">
        <v>483</v>
      </c>
      <c r="P41" s="413"/>
      <c r="Q41" s="413"/>
      <c r="R41" s="414"/>
      <c r="T41" s="412" t="s">
        <v>484</v>
      </c>
      <c r="U41" s="413"/>
      <c r="V41" s="413"/>
      <c r="W41" s="414"/>
      <c r="X41" s="232"/>
      <c r="Y41" s="65"/>
      <c r="Z41" s="65"/>
      <c r="AA41" s="65"/>
      <c r="AB41" s="65"/>
      <c r="AC41" s="65"/>
      <c r="AD41" s="65"/>
      <c r="AF41" s="403"/>
      <c r="AG41" s="398"/>
      <c r="AH41" s="401"/>
      <c r="AI41" s="398"/>
      <c r="AJ41" s="400"/>
      <c r="AM41" s="400"/>
      <c r="AO41" s="403"/>
      <c r="AP41" s="398"/>
      <c r="AQ41" s="401"/>
      <c r="AR41" s="398"/>
      <c r="AS41" s="65"/>
      <c r="AT41" s="68"/>
      <c r="AU41" s="211"/>
      <c r="AV41" s="220"/>
      <c r="AW41" s="65"/>
      <c r="AX41" s="65"/>
      <c r="AY41" s="227"/>
      <c r="AZ41" s="412" t="s">
        <v>482</v>
      </c>
      <c r="BA41" s="413"/>
      <c r="BB41" s="413"/>
      <c r="BC41" s="414"/>
      <c r="BE41" s="412" t="s">
        <v>478</v>
      </c>
      <c r="BF41" s="413"/>
      <c r="BG41" s="413"/>
      <c r="BH41" s="414"/>
      <c r="BJ41" s="77"/>
      <c r="BK41" s="65"/>
      <c r="BL41" s="65"/>
      <c r="BM41" s="65"/>
      <c r="BN41" s="65"/>
      <c r="BO41" s="65"/>
      <c r="BQ41" s="403"/>
      <c r="BR41" s="398"/>
      <c r="BS41" s="401"/>
      <c r="BT41" s="398"/>
      <c r="BU41" s="400"/>
    </row>
    <row r="42" spans="2:73" ht="11.1" customHeight="1" thickTop="1" thickBot="1" x14ac:dyDescent="0.25">
      <c r="B42" s="400">
        <v>19</v>
      </c>
      <c r="D42" s="402" t="s">
        <v>168</v>
      </c>
      <c r="E42" s="397" t="s">
        <v>47</v>
      </c>
      <c r="F42" s="330" t="s">
        <v>73</v>
      </c>
      <c r="G42" s="397" t="s">
        <v>48</v>
      </c>
      <c r="H42" s="199"/>
      <c r="I42" s="199"/>
      <c r="J42" s="214"/>
      <c r="K42" s="65"/>
      <c r="L42" s="65"/>
      <c r="M42" s="65"/>
      <c r="N42" s="228"/>
      <c r="O42" s="412"/>
      <c r="P42" s="413"/>
      <c r="Q42" s="413"/>
      <c r="R42" s="414"/>
      <c r="T42" s="412"/>
      <c r="U42" s="413"/>
      <c r="V42" s="413"/>
      <c r="W42" s="414"/>
      <c r="X42" s="233"/>
      <c r="Y42" s="65"/>
      <c r="Z42" s="65"/>
      <c r="AA42" s="65"/>
      <c r="AB42" s="65"/>
      <c r="AC42" s="199"/>
      <c r="AD42" s="199"/>
      <c r="AF42" s="402" t="s">
        <v>381</v>
      </c>
      <c r="AG42" s="397" t="s">
        <v>47</v>
      </c>
      <c r="AH42" s="330" t="s">
        <v>71</v>
      </c>
      <c r="AI42" s="397" t="s">
        <v>48</v>
      </c>
      <c r="AJ42" s="399">
        <v>56</v>
      </c>
      <c r="AM42" s="399">
        <v>92</v>
      </c>
      <c r="AO42" s="402" t="s">
        <v>382</v>
      </c>
      <c r="AP42" s="397" t="s">
        <v>47</v>
      </c>
      <c r="AQ42" s="330" t="s">
        <v>180</v>
      </c>
      <c r="AR42" s="397" t="s">
        <v>48</v>
      </c>
      <c r="AS42" s="199"/>
      <c r="AT42" s="199"/>
      <c r="AU42" s="214"/>
      <c r="AV42" s="65"/>
      <c r="AW42" s="65"/>
      <c r="AX42" s="65"/>
      <c r="AY42" s="228"/>
      <c r="AZ42" s="412"/>
      <c r="BA42" s="413"/>
      <c r="BB42" s="413"/>
      <c r="BC42" s="414"/>
      <c r="BE42" s="412"/>
      <c r="BF42" s="413"/>
      <c r="BG42" s="413"/>
      <c r="BH42" s="414"/>
      <c r="BI42" s="225"/>
      <c r="BJ42" s="77"/>
      <c r="BK42" s="65"/>
      <c r="BL42" s="65"/>
      <c r="BM42" s="65"/>
      <c r="BN42" s="199"/>
      <c r="BO42" s="199"/>
      <c r="BQ42" s="402" t="s">
        <v>383</v>
      </c>
      <c r="BR42" s="397" t="s">
        <v>47</v>
      </c>
      <c r="BS42" s="330" t="s">
        <v>180</v>
      </c>
      <c r="BT42" s="397" t="s">
        <v>48</v>
      </c>
      <c r="BU42" s="399">
        <v>129</v>
      </c>
    </row>
    <row r="43" spans="2:73" ht="11.1" customHeight="1" thickTop="1" thickBot="1" x14ac:dyDescent="0.25">
      <c r="B43" s="400"/>
      <c r="D43" s="403"/>
      <c r="E43" s="398"/>
      <c r="F43" s="401"/>
      <c r="G43" s="398"/>
      <c r="H43" s="65"/>
      <c r="I43" s="65"/>
      <c r="J43" s="65"/>
      <c r="K43" s="65"/>
      <c r="L43" s="65"/>
      <c r="M43" s="68"/>
      <c r="N43" s="174"/>
      <c r="O43" s="412"/>
      <c r="P43" s="413"/>
      <c r="Q43" s="413"/>
      <c r="R43" s="414"/>
      <c r="T43" s="412"/>
      <c r="U43" s="413"/>
      <c r="V43" s="413"/>
      <c r="W43" s="414"/>
      <c r="X43" s="105"/>
      <c r="Y43" s="77"/>
      <c r="Z43" s="65"/>
      <c r="AA43" s="65"/>
      <c r="AB43" s="217"/>
      <c r="AC43" s="65"/>
      <c r="AD43" s="65"/>
      <c r="AF43" s="403"/>
      <c r="AG43" s="398"/>
      <c r="AH43" s="401"/>
      <c r="AI43" s="398"/>
      <c r="AJ43" s="400"/>
      <c r="AM43" s="400"/>
      <c r="AO43" s="403"/>
      <c r="AP43" s="398"/>
      <c r="AQ43" s="401"/>
      <c r="AR43" s="398"/>
      <c r="AS43" s="65"/>
      <c r="AT43" s="65"/>
      <c r="AU43" s="65"/>
      <c r="AV43" s="65"/>
      <c r="AW43" s="65"/>
      <c r="AX43" s="68"/>
      <c r="AY43" s="174"/>
      <c r="AZ43" s="412"/>
      <c r="BA43" s="413"/>
      <c r="BB43" s="413"/>
      <c r="BC43" s="414"/>
      <c r="BE43" s="412"/>
      <c r="BF43" s="413"/>
      <c r="BG43" s="413"/>
      <c r="BH43" s="414"/>
      <c r="BI43" s="234"/>
      <c r="BJ43" s="65"/>
      <c r="BK43" s="65"/>
      <c r="BL43" s="65"/>
      <c r="BM43" s="217"/>
      <c r="BN43" s="65"/>
      <c r="BO43" s="65"/>
      <c r="BQ43" s="403"/>
      <c r="BR43" s="398"/>
      <c r="BS43" s="401"/>
      <c r="BT43" s="398"/>
      <c r="BU43" s="400"/>
    </row>
    <row r="44" spans="2:73" ht="11.1" customHeight="1" thickTop="1" thickBot="1" x14ac:dyDescent="0.25">
      <c r="B44" s="400">
        <v>20</v>
      </c>
      <c r="D44" s="402" t="s">
        <v>384</v>
      </c>
      <c r="E44" s="397" t="s">
        <v>47</v>
      </c>
      <c r="F44" s="330" t="s">
        <v>180</v>
      </c>
      <c r="G44" s="397" t="s">
        <v>48</v>
      </c>
      <c r="H44" s="199"/>
      <c r="I44" s="199"/>
      <c r="J44" s="65"/>
      <c r="K44" s="65"/>
      <c r="L44" s="65"/>
      <c r="M44" s="68"/>
      <c r="O44" s="421" t="s">
        <v>459</v>
      </c>
      <c r="P44" s="422"/>
      <c r="Q44" s="422"/>
      <c r="R44" s="423"/>
      <c r="T44" s="421" t="s">
        <v>459</v>
      </c>
      <c r="U44" s="422"/>
      <c r="V44" s="422"/>
      <c r="W44" s="423"/>
      <c r="Y44" s="77"/>
      <c r="Z44" s="65"/>
      <c r="AA44" s="222"/>
      <c r="AB44" s="68"/>
      <c r="AC44" s="77"/>
      <c r="AD44" s="71"/>
      <c r="AF44" s="402" t="s">
        <v>385</v>
      </c>
      <c r="AG44" s="397" t="s">
        <v>47</v>
      </c>
      <c r="AH44" s="330" t="s">
        <v>68</v>
      </c>
      <c r="AI44" s="397" t="s">
        <v>48</v>
      </c>
      <c r="AJ44" s="399">
        <v>57</v>
      </c>
      <c r="AM44" s="399">
        <v>93</v>
      </c>
      <c r="AO44" s="402" t="s">
        <v>131</v>
      </c>
      <c r="AP44" s="397" t="s">
        <v>47</v>
      </c>
      <c r="AQ44" s="330" t="s">
        <v>180</v>
      </c>
      <c r="AR44" s="397" t="s">
        <v>48</v>
      </c>
      <c r="AS44" s="199"/>
      <c r="AT44" s="199"/>
      <c r="AU44" s="65"/>
      <c r="AV44" s="65"/>
      <c r="AW44" s="65"/>
      <c r="AX44" s="68"/>
      <c r="AZ44" s="415" t="s">
        <v>505</v>
      </c>
      <c r="BA44" s="416"/>
      <c r="BB44" s="416"/>
      <c r="BC44" s="417"/>
      <c r="BE44" s="421" t="s">
        <v>507</v>
      </c>
      <c r="BF44" s="422"/>
      <c r="BG44" s="422"/>
      <c r="BH44" s="423"/>
      <c r="BI44" s="232"/>
      <c r="BJ44" s="65"/>
      <c r="BK44" s="65"/>
      <c r="BL44" s="222"/>
      <c r="BM44" s="68"/>
      <c r="BN44" s="77"/>
      <c r="BO44" s="71"/>
      <c r="BQ44" s="402" t="s">
        <v>386</v>
      </c>
      <c r="BR44" s="397" t="s">
        <v>47</v>
      </c>
      <c r="BS44" s="330" t="s">
        <v>179</v>
      </c>
      <c r="BT44" s="397" t="s">
        <v>48</v>
      </c>
      <c r="BU44" s="399">
        <v>130</v>
      </c>
    </row>
    <row r="45" spans="2:73" ht="11.1" customHeight="1" thickTop="1" thickBot="1" x14ac:dyDescent="0.25">
      <c r="B45" s="400"/>
      <c r="D45" s="403"/>
      <c r="E45" s="398"/>
      <c r="F45" s="401"/>
      <c r="G45" s="398"/>
      <c r="H45" s="65"/>
      <c r="I45" s="65"/>
      <c r="J45" s="215"/>
      <c r="K45" s="65"/>
      <c r="L45" s="65"/>
      <c r="M45" s="68"/>
      <c r="O45" s="424"/>
      <c r="P45" s="425"/>
      <c r="Q45" s="425"/>
      <c r="R45" s="426"/>
      <c r="T45" s="424"/>
      <c r="U45" s="425"/>
      <c r="V45" s="425"/>
      <c r="W45" s="426"/>
      <c r="Y45" s="77"/>
      <c r="Z45" s="65"/>
      <c r="AA45" s="222"/>
      <c r="AB45" s="68"/>
      <c r="AC45" s="200"/>
      <c r="AD45" s="75"/>
      <c r="AF45" s="403"/>
      <c r="AG45" s="398"/>
      <c r="AH45" s="401"/>
      <c r="AI45" s="398"/>
      <c r="AJ45" s="400"/>
      <c r="AM45" s="400"/>
      <c r="AO45" s="403"/>
      <c r="AP45" s="398"/>
      <c r="AQ45" s="401"/>
      <c r="AR45" s="398"/>
      <c r="AS45" s="65"/>
      <c r="AT45" s="65"/>
      <c r="AU45" s="215"/>
      <c r="AV45" s="65"/>
      <c r="AW45" s="65"/>
      <c r="AX45" s="68"/>
      <c r="AZ45" s="418"/>
      <c r="BA45" s="419"/>
      <c r="BB45" s="419"/>
      <c r="BC45" s="420"/>
      <c r="BE45" s="424"/>
      <c r="BF45" s="425"/>
      <c r="BG45" s="425"/>
      <c r="BH45" s="426"/>
      <c r="BI45" s="232"/>
      <c r="BJ45" s="65"/>
      <c r="BK45" s="65"/>
      <c r="BL45" s="222"/>
      <c r="BM45" s="68"/>
      <c r="BN45" s="200"/>
      <c r="BO45" s="75"/>
      <c r="BQ45" s="403"/>
      <c r="BR45" s="398"/>
      <c r="BS45" s="401"/>
      <c r="BT45" s="398"/>
      <c r="BU45" s="400"/>
    </row>
    <row r="46" spans="2:73" ht="11.1" customHeight="1" thickTop="1" thickBot="1" x14ac:dyDescent="0.25">
      <c r="B46" s="400">
        <v>21</v>
      </c>
      <c r="D46" s="402" t="s">
        <v>387</v>
      </c>
      <c r="E46" s="397" t="s">
        <v>47</v>
      </c>
      <c r="F46" s="330" t="s">
        <v>176</v>
      </c>
      <c r="G46" s="397" t="s">
        <v>48</v>
      </c>
      <c r="H46" s="199"/>
      <c r="I46" s="68"/>
      <c r="J46" s="77"/>
      <c r="K46" s="220"/>
      <c r="L46" s="65"/>
      <c r="M46" s="68"/>
      <c r="Q46" s="106"/>
      <c r="R46" s="169"/>
      <c r="S46" s="169"/>
      <c r="T46" s="169"/>
      <c r="U46" s="106"/>
      <c r="Y46" s="77"/>
      <c r="Z46" s="65"/>
      <c r="AA46" s="217"/>
      <c r="AB46" s="65"/>
      <c r="AC46" s="212"/>
      <c r="AD46" s="199"/>
      <c r="AF46" s="402" t="s">
        <v>388</v>
      </c>
      <c r="AG46" s="397" t="s">
        <v>47</v>
      </c>
      <c r="AH46" s="330" t="s">
        <v>180</v>
      </c>
      <c r="AI46" s="397" t="s">
        <v>48</v>
      </c>
      <c r="AJ46" s="399">
        <v>58</v>
      </c>
      <c r="AM46" s="399">
        <v>94</v>
      </c>
      <c r="AO46" s="402" t="s">
        <v>164</v>
      </c>
      <c r="AP46" s="397" t="s">
        <v>47</v>
      </c>
      <c r="AQ46" s="330" t="s">
        <v>56</v>
      </c>
      <c r="AR46" s="397" t="s">
        <v>48</v>
      </c>
      <c r="AS46" s="65"/>
      <c r="AT46" s="68"/>
      <c r="AU46" s="77"/>
      <c r="AV46" s="220"/>
      <c r="AW46" s="65"/>
      <c r="AX46" s="68"/>
      <c r="BI46" s="231"/>
      <c r="BJ46" s="65"/>
      <c r="BK46" s="65"/>
      <c r="BL46" s="217"/>
      <c r="BM46" s="65"/>
      <c r="BN46" s="212"/>
      <c r="BO46" s="199"/>
      <c r="BQ46" s="402" t="s">
        <v>389</v>
      </c>
      <c r="BR46" s="397" t="s">
        <v>47</v>
      </c>
      <c r="BS46" s="330" t="s">
        <v>57</v>
      </c>
      <c r="BT46" s="397" t="s">
        <v>48</v>
      </c>
      <c r="BU46" s="399">
        <v>131</v>
      </c>
    </row>
    <row r="47" spans="2:73" ht="11.1" customHeight="1" thickTop="1" thickBot="1" x14ac:dyDescent="0.25">
      <c r="B47" s="400"/>
      <c r="D47" s="403"/>
      <c r="E47" s="398"/>
      <c r="F47" s="401"/>
      <c r="G47" s="398"/>
      <c r="H47" s="65"/>
      <c r="I47" s="201"/>
      <c r="J47" s="77"/>
      <c r="K47" s="220"/>
      <c r="L47" s="65"/>
      <c r="M47" s="68"/>
      <c r="Q47" s="106"/>
      <c r="R47" s="169"/>
      <c r="S47" s="169"/>
      <c r="T47" s="169"/>
      <c r="U47" s="106"/>
      <c r="Y47" s="77"/>
      <c r="Z47" s="222"/>
      <c r="AA47" s="68"/>
      <c r="AB47" s="77"/>
      <c r="AC47" s="65"/>
      <c r="AD47" s="65"/>
      <c r="AF47" s="403"/>
      <c r="AG47" s="398"/>
      <c r="AH47" s="401"/>
      <c r="AI47" s="398"/>
      <c r="AJ47" s="400"/>
      <c r="AM47" s="400"/>
      <c r="AO47" s="403"/>
      <c r="AP47" s="398"/>
      <c r="AQ47" s="401"/>
      <c r="AR47" s="398"/>
      <c r="AS47" s="67"/>
      <c r="AT47" s="200"/>
      <c r="AU47" s="77"/>
      <c r="AV47" s="220"/>
      <c r="AW47" s="65"/>
      <c r="AX47" s="68"/>
      <c r="BI47" s="231"/>
      <c r="BJ47" s="65"/>
      <c r="BK47" s="222"/>
      <c r="BL47" s="68"/>
      <c r="BM47" s="77"/>
      <c r="BN47" s="65"/>
      <c r="BO47" s="65"/>
      <c r="BQ47" s="403"/>
      <c r="BR47" s="398"/>
      <c r="BS47" s="401"/>
      <c r="BT47" s="398"/>
      <c r="BU47" s="400"/>
    </row>
    <row r="48" spans="2:73" ht="11.1" customHeight="1" thickTop="1" thickBot="1" x14ac:dyDescent="0.25">
      <c r="B48" s="400">
        <v>22</v>
      </c>
      <c r="D48" s="402" t="s">
        <v>390</v>
      </c>
      <c r="E48" s="397" t="s">
        <v>47</v>
      </c>
      <c r="F48" s="330" t="s">
        <v>60</v>
      </c>
      <c r="G48" s="397" t="s">
        <v>48</v>
      </c>
      <c r="H48" s="70"/>
      <c r="I48" s="65"/>
      <c r="J48" s="65"/>
      <c r="K48" s="215"/>
      <c r="L48" s="65"/>
      <c r="M48" s="68"/>
      <c r="Q48" s="106"/>
      <c r="R48" s="169"/>
      <c r="S48" s="169"/>
      <c r="T48" s="169"/>
      <c r="U48" s="106"/>
      <c r="Y48" s="77"/>
      <c r="Z48" s="222"/>
      <c r="AA48" s="68"/>
      <c r="AB48" s="77"/>
      <c r="AC48" s="71"/>
      <c r="AD48" s="71"/>
      <c r="AF48" s="402" t="s">
        <v>391</v>
      </c>
      <c r="AG48" s="397" t="s">
        <v>47</v>
      </c>
      <c r="AH48" s="330" t="s">
        <v>129</v>
      </c>
      <c r="AI48" s="397" t="s">
        <v>48</v>
      </c>
      <c r="AJ48" s="399">
        <v>59</v>
      </c>
      <c r="AM48" s="399">
        <v>95</v>
      </c>
      <c r="AO48" s="402" t="s">
        <v>392</v>
      </c>
      <c r="AP48" s="397" t="s">
        <v>47</v>
      </c>
      <c r="AQ48" s="330" t="s">
        <v>129</v>
      </c>
      <c r="AR48" s="397" t="s">
        <v>48</v>
      </c>
      <c r="AS48" s="199"/>
      <c r="AT48" s="214"/>
      <c r="AU48" s="65"/>
      <c r="AV48" s="215"/>
      <c r="AW48" s="65"/>
      <c r="AX48" s="68"/>
      <c r="BI48" s="231"/>
      <c r="BJ48" s="65"/>
      <c r="BK48" s="222"/>
      <c r="BL48" s="68"/>
      <c r="BM48" s="77"/>
      <c r="BN48" s="199"/>
      <c r="BO48" s="199"/>
      <c r="BQ48" s="402" t="s">
        <v>393</v>
      </c>
      <c r="BR48" s="397" t="s">
        <v>47</v>
      </c>
      <c r="BS48" s="330" t="s">
        <v>174</v>
      </c>
      <c r="BT48" s="397" t="s">
        <v>48</v>
      </c>
      <c r="BU48" s="399">
        <v>132</v>
      </c>
    </row>
    <row r="49" spans="2:73" ht="11.1" customHeight="1" thickTop="1" thickBot="1" x14ac:dyDescent="0.25">
      <c r="B49" s="400"/>
      <c r="D49" s="403"/>
      <c r="E49" s="398"/>
      <c r="F49" s="401"/>
      <c r="G49" s="398"/>
      <c r="H49" s="65"/>
      <c r="I49" s="65"/>
      <c r="J49" s="68"/>
      <c r="K49" s="69"/>
      <c r="L49" s="65"/>
      <c r="M49" s="68"/>
      <c r="Q49" s="124"/>
      <c r="R49" s="170"/>
      <c r="S49" s="170"/>
      <c r="T49" s="170"/>
      <c r="U49" s="124"/>
      <c r="Y49" s="77"/>
      <c r="Z49" s="222"/>
      <c r="AA49" s="68"/>
      <c r="AB49" s="200"/>
      <c r="AC49" s="75"/>
      <c r="AD49" s="66"/>
      <c r="AF49" s="403"/>
      <c r="AG49" s="398"/>
      <c r="AH49" s="401"/>
      <c r="AI49" s="398"/>
      <c r="AJ49" s="400"/>
      <c r="AM49" s="400"/>
      <c r="AO49" s="403"/>
      <c r="AP49" s="398"/>
      <c r="AQ49" s="401"/>
      <c r="AR49" s="398"/>
      <c r="AS49" s="65"/>
      <c r="AT49" s="65"/>
      <c r="AU49" s="68"/>
      <c r="AV49" s="77"/>
      <c r="AW49" s="220"/>
      <c r="AX49" s="68"/>
      <c r="BI49" s="231"/>
      <c r="BJ49" s="65"/>
      <c r="BK49" s="222"/>
      <c r="BL49" s="68"/>
      <c r="BM49" s="218"/>
      <c r="BN49" s="65"/>
      <c r="BO49" s="65"/>
      <c r="BQ49" s="403"/>
      <c r="BR49" s="398"/>
      <c r="BS49" s="401"/>
      <c r="BT49" s="398"/>
      <c r="BU49" s="400"/>
    </row>
    <row r="50" spans="2:73" ht="11.1" customHeight="1" thickTop="1" thickBot="1" x14ac:dyDescent="0.25">
      <c r="B50" s="400">
        <v>23</v>
      </c>
      <c r="D50" s="402" t="s">
        <v>341</v>
      </c>
      <c r="E50" s="397" t="s">
        <v>47</v>
      </c>
      <c r="F50" s="330" t="s">
        <v>129</v>
      </c>
      <c r="G50" s="397" t="s">
        <v>48</v>
      </c>
      <c r="H50" s="65"/>
      <c r="I50" s="65"/>
      <c r="J50" s="68"/>
      <c r="K50" s="69"/>
      <c r="L50" s="65"/>
      <c r="M50" s="68"/>
      <c r="Q50" s="124"/>
      <c r="R50" s="170"/>
      <c r="S50" s="170"/>
      <c r="T50" s="170"/>
      <c r="U50" s="124"/>
      <c r="Y50" s="77"/>
      <c r="Z50" s="222"/>
      <c r="AA50" s="65"/>
      <c r="AB50" s="212"/>
      <c r="AC50" s="199"/>
      <c r="AD50" s="199"/>
      <c r="AF50" s="402" t="s">
        <v>394</v>
      </c>
      <c r="AG50" s="397" t="s">
        <v>47</v>
      </c>
      <c r="AH50" s="330" t="s">
        <v>476</v>
      </c>
      <c r="AI50" s="397" t="s">
        <v>48</v>
      </c>
      <c r="AJ50" s="399">
        <v>60</v>
      </c>
      <c r="AM50" s="399">
        <v>96</v>
      </c>
      <c r="AO50" s="402" t="s">
        <v>395</v>
      </c>
      <c r="AP50" s="397" t="s">
        <v>47</v>
      </c>
      <c r="AQ50" s="330" t="s">
        <v>58</v>
      </c>
      <c r="AR50" s="397" t="s">
        <v>48</v>
      </c>
      <c r="AS50" s="65"/>
      <c r="AT50" s="65"/>
      <c r="AU50" s="68"/>
      <c r="AV50" s="77"/>
      <c r="AW50" s="220"/>
      <c r="AX50" s="68"/>
      <c r="BI50" s="231"/>
      <c r="BJ50" s="65"/>
      <c r="BK50" s="222"/>
      <c r="BL50" s="65"/>
      <c r="BM50" s="68"/>
      <c r="BN50" s="76"/>
      <c r="BO50" s="71"/>
      <c r="BQ50" s="402" t="s">
        <v>396</v>
      </c>
      <c r="BR50" s="397" t="s">
        <v>47</v>
      </c>
      <c r="BS50" s="330" t="s">
        <v>456</v>
      </c>
      <c r="BT50" s="397" t="s">
        <v>48</v>
      </c>
      <c r="BU50" s="399">
        <v>133</v>
      </c>
    </row>
    <row r="51" spans="2:73" ht="11.1" customHeight="1" thickTop="1" thickBot="1" x14ac:dyDescent="0.25">
      <c r="B51" s="400"/>
      <c r="D51" s="403"/>
      <c r="E51" s="398"/>
      <c r="F51" s="401"/>
      <c r="G51" s="398"/>
      <c r="H51" s="66"/>
      <c r="I51" s="67"/>
      <c r="J51" s="200"/>
      <c r="K51" s="69"/>
      <c r="L51" s="65"/>
      <c r="M51" s="68"/>
      <c r="Q51" s="124"/>
      <c r="R51" s="170"/>
      <c r="S51" s="170"/>
      <c r="T51" s="170"/>
      <c r="U51" s="124"/>
      <c r="Y51" s="77"/>
      <c r="Z51" s="217"/>
      <c r="AA51" s="65"/>
      <c r="AB51" s="65"/>
      <c r="AC51" s="65"/>
      <c r="AD51" s="65"/>
      <c r="AF51" s="403"/>
      <c r="AG51" s="398"/>
      <c r="AH51" s="401"/>
      <c r="AI51" s="398"/>
      <c r="AJ51" s="400"/>
      <c r="AM51" s="400"/>
      <c r="AO51" s="403"/>
      <c r="AP51" s="398"/>
      <c r="AQ51" s="401"/>
      <c r="AR51" s="398"/>
      <c r="AS51" s="66"/>
      <c r="AT51" s="67"/>
      <c r="AU51" s="200"/>
      <c r="AV51" s="77"/>
      <c r="AW51" s="220"/>
      <c r="AX51" s="68"/>
      <c r="BI51" s="231"/>
      <c r="BJ51" s="65"/>
      <c r="BK51" s="217"/>
      <c r="BL51" s="65"/>
      <c r="BM51" s="65"/>
      <c r="BN51" s="66"/>
      <c r="BO51" s="66"/>
      <c r="BQ51" s="403"/>
      <c r="BR51" s="398"/>
      <c r="BS51" s="401"/>
      <c r="BT51" s="398"/>
      <c r="BU51" s="400"/>
    </row>
    <row r="52" spans="2:73" ht="11.1" customHeight="1" thickTop="1" thickBot="1" x14ac:dyDescent="0.25">
      <c r="B52" s="400">
        <v>24</v>
      </c>
      <c r="D52" s="402" t="s">
        <v>397</v>
      </c>
      <c r="E52" s="397" t="s">
        <v>47</v>
      </c>
      <c r="F52" s="330" t="s">
        <v>175</v>
      </c>
      <c r="G52" s="397" t="s">
        <v>48</v>
      </c>
      <c r="H52" s="199"/>
      <c r="I52" s="199"/>
      <c r="J52" s="214"/>
      <c r="K52" s="68"/>
      <c r="L52" s="65"/>
      <c r="M52" s="68"/>
      <c r="Q52" s="124"/>
      <c r="R52" s="170"/>
      <c r="S52" s="170"/>
      <c r="T52" s="170"/>
      <c r="U52" s="124"/>
      <c r="Y52" s="69"/>
      <c r="Z52" s="69"/>
      <c r="AA52" s="77"/>
      <c r="AB52" s="65"/>
      <c r="AC52" s="71"/>
      <c r="AD52" s="71"/>
      <c r="AF52" s="402" t="s">
        <v>398</v>
      </c>
      <c r="AG52" s="397" t="s">
        <v>47</v>
      </c>
      <c r="AH52" s="330" t="s">
        <v>56</v>
      </c>
      <c r="AI52" s="397" t="s">
        <v>48</v>
      </c>
      <c r="AJ52" s="399">
        <v>61</v>
      </c>
      <c r="AM52" s="399">
        <v>97</v>
      </c>
      <c r="AO52" s="402" t="s">
        <v>399</v>
      </c>
      <c r="AP52" s="397" t="s">
        <v>47</v>
      </c>
      <c r="AQ52" s="330" t="s">
        <v>57</v>
      </c>
      <c r="AR52" s="397" t="s">
        <v>48</v>
      </c>
      <c r="AS52" s="199"/>
      <c r="AT52" s="199"/>
      <c r="AU52" s="214"/>
      <c r="AV52" s="65"/>
      <c r="AW52" s="220"/>
      <c r="AX52" s="68"/>
      <c r="BI52" s="231"/>
      <c r="BJ52" s="68"/>
      <c r="BK52" s="69"/>
      <c r="BL52" s="77"/>
      <c r="BM52" s="65"/>
      <c r="BN52" s="199"/>
      <c r="BO52" s="199"/>
      <c r="BQ52" s="402" t="s">
        <v>371</v>
      </c>
      <c r="BR52" s="397" t="s">
        <v>47</v>
      </c>
      <c r="BS52" s="330" t="s">
        <v>60</v>
      </c>
      <c r="BT52" s="397" t="s">
        <v>48</v>
      </c>
      <c r="BU52" s="399">
        <v>134</v>
      </c>
    </row>
    <row r="53" spans="2:73" ht="11.1" customHeight="1" thickTop="1" thickBot="1" x14ac:dyDescent="0.25">
      <c r="B53" s="400"/>
      <c r="D53" s="403"/>
      <c r="E53" s="398"/>
      <c r="F53" s="401"/>
      <c r="G53" s="398"/>
      <c r="H53" s="65"/>
      <c r="I53" s="65"/>
      <c r="J53" s="65"/>
      <c r="K53" s="68"/>
      <c r="L53" s="211"/>
      <c r="M53" s="68"/>
      <c r="Q53" s="124"/>
      <c r="R53" s="170"/>
      <c r="S53" s="170"/>
      <c r="T53" s="170"/>
      <c r="U53" s="124"/>
      <c r="Y53" s="69"/>
      <c r="Z53" s="69"/>
      <c r="AA53" s="77"/>
      <c r="AB53" s="213"/>
      <c r="AC53" s="75"/>
      <c r="AD53" s="66"/>
      <c r="AF53" s="403"/>
      <c r="AG53" s="398"/>
      <c r="AH53" s="401"/>
      <c r="AI53" s="398"/>
      <c r="AJ53" s="400"/>
      <c r="AM53" s="400"/>
      <c r="AO53" s="403"/>
      <c r="AP53" s="398"/>
      <c r="AQ53" s="401"/>
      <c r="AR53" s="398"/>
      <c r="AS53" s="65"/>
      <c r="AT53" s="65"/>
      <c r="AU53" s="65"/>
      <c r="AV53" s="65"/>
      <c r="AW53" s="215"/>
      <c r="AX53" s="68"/>
      <c r="BI53" s="231"/>
      <c r="BJ53" s="68"/>
      <c r="BK53" s="69"/>
      <c r="BL53" s="77"/>
      <c r="BM53" s="217"/>
      <c r="BN53" s="65"/>
      <c r="BO53" s="65"/>
      <c r="BQ53" s="403"/>
      <c r="BR53" s="398"/>
      <c r="BS53" s="401"/>
      <c r="BT53" s="398"/>
      <c r="BU53" s="400"/>
    </row>
    <row r="54" spans="2:73" ht="11.1" customHeight="1" thickTop="1" thickBot="1" x14ac:dyDescent="0.25">
      <c r="B54" s="400">
        <v>25</v>
      </c>
      <c r="D54" s="402" t="s">
        <v>288</v>
      </c>
      <c r="E54" s="397" t="s">
        <v>47</v>
      </c>
      <c r="F54" s="330" t="s">
        <v>56</v>
      </c>
      <c r="G54" s="397" t="s">
        <v>48</v>
      </c>
      <c r="H54" s="199"/>
      <c r="I54" s="199"/>
      <c r="J54" s="65"/>
      <c r="K54" s="65"/>
      <c r="L54" s="216"/>
      <c r="M54" s="69"/>
      <c r="Q54" s="124"/>
      <c r="R54" s="170"/>
      <c r="S54" s="170"/>
      <c r="T54" s="170"/>
      <c r="U54" s="124"/>
      <c r="Y54" s="69"/>
      <c r="Z54" s="69"/>
      <c r="AA54" s="69"/>
      <c r="AB54" s="219"/>
      <c r="AC54" s="199"/>
      <c r="AD54" s="199"/>
      <c r="AF54" s="402" t="s">
        <v>136</v>
      </c>
      <c r="AG54" s="397" t="s">
        <v>47</v>
      </c>
      <c r="AH54" s="330" t="s">
        <v>400</v>
      </c>
      <c r="AI54" s="397" t="s">
        <v>48</v>
      </c>
      <c r="AJ54" s="399">
        <v>62</v>
      </c>
      <c r="AM54" s="399">
        <v>98</v>
      </c>
      <c r="AO54" s="402" t="s">
        <v>158</v>
      </c>
      <c r="AP54" s="397" t="s">
        <v>47</v>
      </c>
      <c r="AQ54" s="330" t="s">
        <v>176</v>
      </c>
      <c r="AR54" s="397" t="s">
        <v>48</v>
      </c>
      <c r="AS54" s="199"/>
      <c r="AT54" s="199"/>
      <c r="AU54" s="65"/>
      <c r="AV54" s="68"/>
      <c r="AW54" s="69"/>
      <c r="AX54" s="69"/>
      <c r="BI54" s="231"/>
      <c r="BJ54" s="68"/>
      <c r="BK54" s="69"/>
      <c r="BL54" s="69"/>
      <c r="BM54" s="69"/>
      <c r="BN54" s="76"/>
      <c r="BO54" s="71"/>
      <c r="BQ54" s="402" t="s">
        <v>267</v>
      </c>
      <c r="BR54" s="397" t="s">
        <v>47</v>
      </c>
      <c r="BS54" s="330" t="s">
        <v>49</v>
      </c>
      <c r="BT54" s="397" t="s">
        <v>48</v>
      </c>
      <c r="BU54" s="399">
        <v>135</v>
      </c>
    </row>
    <row r="55" spans="2:73" ht="11.1" customHeight="1" thickTop="1" thickBot="1" x14ac:dyDescent="0.25">
      <c r="B55" s="400"/>
      <c r="D55" s="403"/>
      <c r="E55" s="398"/>
      <c r="F55" s="401"/>
      <c r="G55" s="398"/>
      <c r="H55" s="65"/>
      <c r="I55" s="65"/>
      <c r="J55" s="215"/>
      <c r="K55" s="65"/>
      <c r="L55" s="223"/>
      <c r="M55" s="69"/>
      <c r="Q55" s="124"/>
      <c r="R55" s="170"/>
      <c r="S55" s="170"/>
      <c r="T55" s="170"/>
      <c r="U55" s="124"/>
      <c r="Y55" s="69"/>
      <c r="Z55" s="69"/>
      <c r="AA55" s="200"/>
      <c r="AB55" s="77"/>
      <c r="AC55" s="65"/>
      <c r="AD55" s="65"/>
      <c r="AF55" s="403"/>
      <c r="AG55" s="398"/>
      <c r="AH55" s="401"/>
      <c r="AI55" s="398"/>
      <c r="AJ55" s="400"/>
      <c r="AM55" s="400"/>
      <c r="AO55" s="403"/>
      <c r="AP55" s="398"/>
      <c r="AQ55" s="401"/>
      <c r="AR55" s="398"/>
      <c r="AS55" s="65"/>
      <c r="AT55" s="65"/>
      <c r="AU55" s="215"/>
      <c r="AV55" s="68"/>
      <c r="AW55" s="69"/>
      <c r="AX55" s="69"/>
      <c r="BI55" s="231"/>
      <c r="BJ55" s="68"/>
      <c r="BK55" s="69"/>
      <c r="BL55" s="69"/>
      <c r="BM55" s="77"/>
      <c r="BN55" s="66"/>
      <c r="BO55" s="66"/>
      <c r="BQ55" s="403"/>
      <c r="BR55" s="398"/>
      <c r="BS55" s="401"/>
      <c r="BT55" s="398"/>
      <c r="BU55" s="400"/>
    </row>
    <row r="56" spans="2:73" ht="11.1" customHeight="1" thickTop="1" thickBot="1" x14ac:dyDescent="0.25">
      <c r="B56" s="400">
        <v>26</v>
      </c>
      <c r="D56" s="402" t="s">
        <v>401</v>
      </c>
      <c r="E56" s="397" t="s">
        <v>47</v>
      </c>
      <c r="F56" s="330" t="s">
        <v>179</v>
      </c>
      <c r="G56" s="397" t="s">
        <v>48</v>
      </c>
      <c r="H56" s="71"/>
      <c r="I56" s="70"/>
      <c r="J56" s="69"/>
      <c r="K56" s="77"/>
      <c r="L56" s="223"/>
      <c r="M56" s="69"/>
      <c r="Q56" s="124"/>
      <c r="R56" s="170"/>
      <c r="S56" s="170"/>
      <c r="T56" s="170"/>
      <c r="U56" s="124"/>
      <c r="Y56" s="69"/>
      <c r="Z56" s="77"/>
      <c r="AA56" s="212"/>
      <c r="AB56" s="65"/>
      <c r="AC56" s="71"/>
      <c r="AD56" s="71"/>
      <c r="AF56" s="402" t="s">
        <v>162</v>
      </c>
      <c r="AG56" s="397" t="s">
        <v>47</v>
      </c>
      <c r="AH56" s="330" t="s">
        <v>57</v>
      </c>
      <c r="AI56" s="397" t="s">
        <v>48</v>
      </c>
      <c r="AJ56" s="399">
        <v>63</v>
      </c>
      <c r="AM56" s="399">
        <v>99</v>
      </c>
      <c r="AO56" s="402" t="s">
        <v>402</v>
      </c>
      <c r="AP56" s="397" t="s">
        <v>47</v>
      </c>
      <c r="AQ56" s="330" t="s">
        <v>179</v>
      </c>
      <c r="AR56" s="397" t="s">
        <v>48</v>
      </c>
      <c r="AS56" s="71"/>
      <c r="AT56" s="70"/>
      <c r="AU56" s="69"/>
      <c r="AV56" s="69"/>
      <c r="AW56" s="69"/>
      <c r="AX56" s="69"/>
      <c r="BI56" s="231"/>
      <c r="BJ56" s="68"/>
      <c r="BK56" s="69"/>
      <c r="BL56" s="200"/>
      <c r="BM56" s="77"/>
      <c r="BN56" s="65"/>
      <c r="BO56" s="71"/>
      <c r="BQ56" s="402" t="s">
        <v>403</v>
      </c>
      <c r="BR56" s="397" t="s">
        <v>47</v>
      </c>
      <c r="BS56" s="330" t="s">
        <v>129</v>
      </c>
      <c r="BT56" s="397" t="s">
        <v>48</v>
      </c>
      <c r="BU56" s="399">
        <v>136</v>
      </c>
    </row>
    <row r="57" spans="2:73" ht="11.1" customHeight="1" thickTop="1" thickBot="1" x14ac:dyDescent="0.25">
      <c r="B57" s="400"/>
      <c r="D57" s="403"/>
      <c r="E57" s="398"/>
      <c r="F57" s="401"/>
      <c r="G57" s="398"/>
      <c r="H57" s="65"/>
      <c r="I57" s="65"/>
      <c r="J57" s="68"/>
      <c r="K57" s="211"/>
      <c r="L57" s="223"/>
      <c r="M57" s="69"/>
      <c r="Q57" s="106"/>
      <c r="R57" s="168"/>
      <c r="S57" s="169"/>
      <c r="T57" s="169"/>
      <c r="U57" s="106"/>
      <c r="Y57" s="69"/>
      <c r="Z57" s="77"/>
      <c r="AA57" s="222"/>
      <c r="AB57" s="213"/>
      <c r="AC57" s="75"/>
      <c r="AD57" s="66"/>
      <c r="AF57" s="403"/>
      <c r="AG57" s="398"/>
      <c r="AH57" s="401"/>
      <c r="AI57" s="398"/>
      <c r="AJ57" s="400"/>
      <c r="AM57" s="400"/>
      <c r="AO57" s="403"/>
      <c r="AP57" s="398"/>
      <c r="AQ57" s="401"/>
      <c r="AR57" s="398"/>
      <c r="AS57" s="65"/>
      <c r="AT57" s="65"/>
      <c r="AU57" s="68"/>
      <c r="AV57" s="200"/>
      <c r="AW57" s="69"/>
      <c r="AX57" s="69"/>
      <c r="BI57" s="231"/>
      <c r="BJ57" s="68"/>
      <c r="BK57" s="77"/>
      <c r="BL57" s="212"/>
      <c r="BM57" s="65"/>
      <c r="BN57" s="213"/>
      <c r="BO57" s="75"/>
      <c r="BQ57" s="403"/>
      <c r="BR57" s="398"/>
      <c r="BS57" s="401"/>
      <c r="BT57" s="398"/>
      <c r="BU57" s="400"/>
    </row>
    <row r="58" spans="2:73" ht="11.1" customHeight="1" thickTop="1" thickBot="1" x14ac:dyDescent="0.25">
      <c r="B58" s="400">
        <v>27</v>
      </c>
      <c r="D58" s="402" t="s">
        <v>404</v>
      </c>
      <c r="E58" s="397" t="s">
        <v>47</v>
      </c>
      <c r="F58" s="330" t="s">
        <v>71</v>
      </c>
      <c r="G58" s="397" t="s">
        <v>48</v>
      </c>
      <c r="H58" s="65"/>
      <c r="I58" s="65"/>
      <c r="J58" s="65"/>
      <c r="K58" s="214"/>
      <c r="L58" s="68"/>
      <c r="M58" s="69"/>
      <c r="Q58" s="106"/>
      <c r="R58" s="169"/>
      <c r="S58" s="169"/>
      <c r="T58" s="169"/>
      <c r="U58" s="106"/>
      <c r="Y58" s="69"/>
      <c r="Z58" s="77"/>
      <c r="AA58" s="65"/>
      <c r="AB58" s="212"/>
      <c r="AC58" s="199"/>
      <c r="AD58" s="199"/>
      <c r="AF58" s="402" t="s">
        <v>405</v>
      </c>
      <c r="AG58" s="397" t="s">
        <v>47</v>
      </c>
      <c r="AH58" s="330" t="s">
        <v>72</v>
      </c>
      <c r="AI58" s="397" t="s">
        <v>48</v>
      </c>
      <c r="AJ58" s="399">
        <v>64</v>
      </c>
      <c r="AM58" s="399">
        <v>100</v>
      </c>
      <c r="AO58" s="402" t="s">
        <v>212</v>
      </c>
      <c r="AP58" s="397" t="s">
        <v>47</v>
      </c>
      <c r="AQ58" s="330" t="s">
        <v>60</v>
      </c>
      <c r="AR58" s="397" t="s">
        <v>48</v>
      </c>
      <c r="AS58" s="65"/>
      <c r="AT58" s="65"/>
      <c r="AU58" s="65"/>
      <c r="AV58" s="214"/>
      <c r="AW58" s="68"/>
      <c r="AX58" s="69"/>
      <c r="BI58" s="231"/>
      <c r="BJ58" s="68"/>
      <c r="BK58" s="77"/>
      <c r="BL58" s="222"/>
      <c r="BM58" s="222"/>
      <c r="BN58" s="212"/>
      <c r="BO58" s="199"/>
      <c r="BQ58" s="402" t="s">
        <v>160</v>
      </c>
      <c r="BR58" s="397" t="s">
        <v>47</v>
      </c>
      <c r="BS58" s="330" t="s">
        <v>73</v>
      </c>
      <c r="BT58" s="397" t="s">
        <v>48</v>
      </c>
      <c r="BU58" s="399">
        <v>137</v>
      </c>
    </row>
    <row r="59" spans="2:73" ht="11.1" customHeight="1" thickTop="1" thickBot="1" x14ac:dyDescent="0.25">
      <c r="B59" s="400"/>
      <c r="D59" s="403"/>
      <c r="E59" s="398"/>
      <c r="F59" s="401"/>
      <c r="G59" s="398"/>
      <c r="H59" s="66"/>
      <c r="I59" s="67"/>
      <c r="J59" s="211"/>
      <c r="K59" s="220"/>
      <c r="L59" s="68"/>
      <c r="M59" s="69"/>
      <c r="Q59" s="106"/>
      <c r="R59" s="169"/>
      <c r="S59" s="169"/>
      <c r="T59" s="169"/>
      <c r="U59" s="106"/>
      <c r="Y59" s="200"/>
      <c r="Z59" s="77"/>
      <c r="AA59" s="65"/>
      <c r="AB59" s="65"/>
      <c r="AC59" s="65"/>
      <c r="AD59" s="65"/>
      <c r="AF59" s="403"/>
      <c r="AG59" s="398"/>
      <c r="AH59" s="401"/>
      <c r="AI59" s="398"/>
      <c r="AJ59" s="400"/>
      <c r="AM59" s="400"/>
      <c r="AO59" s="403"/>
      <c r="AP59" s="398"/>
      <c r="AQ59" s="401"/>
      <c r="AR59" s="398"/>
      <c r="AS59" s="66"/>
      <c r="AT59" s="67"/>
      <c r="AU59" s="211"/>
      <c r="AV59" s="220"/>
      <c r="AW59" s="68"/>
      <c r="AX59" s="69"/>
      <c r="BI59" s="231"/>
      <c r="BJ59" s="68"/>
      <c r="BK59" s="77"/>
      <c r="BL59" s="222"/>
      <c r="BM59" s="217"/>
      <c r="BN59" s="65"/>
      <c r="BO59" s="65"/>
      <c r="BQ59" s="403"/>
      <c r="BR59" s="398"/>
      <c r="BS59" s="401"/>
      <c r="BT59" s="398"/>
      <c r="BU59" s="400"/>
    </row>
    <row r="60" spans="2:73" ht="11.1" customHeight="1" thickTop="1" thickBot="1" x14ac:dyDescent="0.25">
      <c r="B60" s="400">
        <v>28</v>
      </c>
      <c r="D60" s="402" t="s">
        <v>406</v>
      </c>
      <c r="E60" s="397" t="s">
        <v>47</v>
      </c>
      <c r="F60" s="330" t="s">
        <v>55</v>
      </c>
      <c r="G60" s="397" t="s">
        <v>48</v>
      </c>
      <c r="H60" s="199"/>
      <c r="I60" s="199"/>
      <c r="J60" s="214"/>
      <c r="K60" s="65"/>
      <c r="L60" s="68"/>
      <c r="M60" s="69"/>
      <c r="Q60" s="106"/>
      <c r="R60" s="169"/>
      <c r="S60" s="169"/>
      <c r="T60" s="169"/>
      <c r="U60" s="106"/>
      <c r="Y60" s="212"/>
      <c r="Z60" s="65"/>
      <c r="AA60" s="65"/>
      <c r="AB60" s="65"/>
      <c r="AC60" s="199"/>
      <c r="AD60" s="199"/>
      <c r="AF60" s="402" t="s">
        <v>388</v>
      </c>
      <c r="AG60" s="397" t="s">
        <v>47</v>
      </c>
      <c r="AH60" s="330" t="s">
        <v>178</v>
      </c>
      <c r="AI60" s="397" t="s">
        <v>48</v>
      </c>
      <c r="AJ60" s="399">
        <v>65</v>
      </c>
      <c r="AM60" s="399">
        <v>101</v>
      </c>
      <c r="AO60" s="402" t="s">
        <v>124</v>
      </c>
      <c r="AP60" s="397" t="s">
        <v>47</v>
      </c>
      <c r="AQ60" s="330" t="s">
        <v>178</v>
      </c>
      <c r="AR60" s="397" t="s">
        <v>48</v>
      </c>
      <c r="AS60" s="199"/>
      <c r="AT60" s="199"/>
      <c r="AU60" s="214"/>
      <c r="AV60" s="65"/>
      <c r="AW60" s="68"/>
      <c r="AX60" s="69"/>
      <c r="BI60" s="231"/>
      <c r="BJ60" s="68"/>
      <c r="BK60" s="77"/>
      <c r="BL60" s="65"/>
      <c r="BM60" s="68"/>
      <c r="BN60" s="76"/>
      <c r="BO60" s="71"/>
      <c r="BQ60" s="402" t="s">
        <v>204</v>
      </c>
      <c r="BR60" s="397" t="s">
        <v>47</v>
      </c>
      <c r="BS60" s="330" t="s">
        <v>71</v>
      </c>
      <c r="BT60" s="397" t="s">
        <v>48</v>
      </c>
      <c r="BU60" s="399">
        <v>138</v>
      </c>
    </row>
    <row r="61" spans="2:73" ht="11.1" customHeight="1" thickTop="1" thickBot="1" x14ac:dyDescent="0.25">
      <c r="B61" s="400"/>
      <c r="D61" s="403"/>
      <c r="E61" s="398"/>
      <c r="F61" s="401"/>
      <c r="G61" s="398"/>
      <c r="H61" s="65"/>
      <c r="I61" s="65"/>
      <c r="J61" s="65"/>
      <c r="K61" s="65"/>
      <c r="L61" s="68"/>
      <c r="M61" s="200"/>
      <c r="Q61" s="106"/>
      <c r="R61" s="169"/>
      <c r="S61" s="169"/>
      <c r="T61" s="169"/>
      <c r="U61" s="106"/>
      <c r="Y61" s="222"/>
      <c r="Z61" s="65"/>
      <c r="AA61" s="65"/>
      <c r="AB61" s="217"/>
      <c r="AC61" s="65"/>
      <c r="AD61" s="65"/>
      <c r="AF61" s="403"/>
      <c r="AG61" s="398"/>
      <c r="AH61" s="401"/>
      <c r="AI61" s="398"/>
      <c r="AJ61" s="400"/>
      <c r="AM61" s="400"/>
      <c r="AO61" s="403"/>
      <c r="AP61" s="398"/>
      <c r="AQ61" s="401"/>
      <c r="AR61" s="398"/>
      <c r="AS61" s="65"/>
      <c r="AT61" s="65"/>
      <c r="AU61" s="65"/>
      <c r="AV61" s="65"/>
      <c r="AW61" s="68"/>
      <c r="AX61" s="200"/>
      <c r="BI61" s="231"/>
      <c r="BJ61" s="213"/>
      <c r="BK61" s="77"/>
      <c r="BL61" s="65"/>
      <c r="BM61" s="65"/>
      <c r="BN61" s="66"/>
      <c r="BO61" s="66"/>
      <c r="BQ61" s="403"/>
      <c r="BR61" s="398"/>
      <c r="BS61" s="401"/>
      <c r="BT61" s="398"/>
      <c r="BU61" s="400"/>
    </row>
    <row r="62" spans="2:73" ht="11.1" customHeight="1" thickTop="1" thickBot="1" x14ac:dyDescent="0.25">
      <c r="B62" s="400">
        <v>29</v>
      </c>
      <c r="D62" s="402" t="s">
        <v>161</v>
      </c>
      <c r="E62" s="397" t="s">
        <v>47</v>
      </c>
      <c r="F62" s="330" t="s">
        <v>178</v>
      </c>
      <c r="G62" s="397" t="s">
        <v>48</v>
      </c>
      <c r="H62" s="199"/>
      <c r="I62" s="199"/>
      <c r="J62" s="65"/>
      <c r="K62" s="65"/>
      <c r="L62" s="65"/>
      <c r="M62" s="214"/>
      <c r="Q62" s="106"/>
      <c r="R62" s="169"/>
      <c r="S62" s="169"/>
      <c r="T62" s="169"/>
      <c r="U62" s="106"/>
      <c r="Y62" s="222"/>
      <c r="Z62" s="65"/>
      <c r="AA62" s="222"/>
      <c r="AB62" s="68"/>
      <c r="AC62" s="76"/>
      <c r="AD62" s="71"/>
      <c r="AF62" s="402" t="s">
        <v>148</v>
      </c>
      <c r="AG62" s="397" t="s">
        <v>47</v>
      </c>
      <c r="AH62" s="330" t="s">
        <v>179</v>
      </c>
      <c r="AI62" s="397" t="s">
        <v>48</v>
      </c>
      <c r="AJ62" s="399">
        <v>66</v>
      </c>
      <c r="AM62" s="399">
        <v>102</v>
      </c>
      <c r="AO62" s="402" t="s">
        <v>454</v>
      </c>
      <c r="AP62" s="397" t="s">
        <v>47</v>
      </c>
      <c r="AQ62" s="330" t="s">
        <v>72</v>
      </c>
      <c r="AR62" s="397" t="s">
        <v>48</v>
      </c>
      <c r="AS62" s="199"/>
      <c r="AT62" s="199"/>
      <c r="AU62" s="65"/>
      <c r="AV62" s="65"/>
      <c r="AW62" s="65"/>
      <c r="AX62" s="214"/>
      <c r="BJ62" s="212"/>
      <c r="BK62" s="65"/>
      <c r="BL62" s="65"/>
      <c r="BM62" s="65"/>
      <c r="BN62" s="199"/>
      <c r="BO62" s="199"/>
      <c r="BQ62" s="402" t="s">
        <v>455</v>
      </c>
      <c r="BR62" s="397" t="s">
        <v>47</v>
      </c>
      <c r="BS62" s="330" t="s">
        <v>72</v>
      </c>
      <c r="BT62" s="397" t="s">
        <v>48</v>
      </c>
      <c r="BU62" s="399">
        <v>139</v>
      </c>
    </row>
    <row r="63" spans="2:73" ht="11.1" customHeight="1" thickTop="1" thickBot="1" x14ac:dyDescent="0.25">
      <c r="B63" s="400"/>
      <c r="D63" s="403"/>
      <c r="E63" s="398"/>
      <c r="F63" s="401"/>
      <c r="G63" s="398"/>
      <c r="H63" s="65"/>
      <c r="I63" s="65"/>
      <c r="J63" s="215"/>
      <c r="K63" s="65"/>
      <c r="L63" s="65"/>
      <c r="M63" s="220"/>
      <c r="Q63" s="106"/>
      <c r="R63" s="169"/>
      <c r="S63" s="169"/>
      <c r="T63" s="169"/>
      <c r="U63" s="106"/>
      <c r="Y63" s="222"/>
      <c r="Z63" s="65"/>
      <c r="AA63" s="217"/>
      <c r="AB63" s="65"/>
      <c r="AC63" s="66"/>
      <c r="AD63" s="66"/>
      <c r="AF63" s="403"/>
      <c r="AG63" s="398"/>
      <c r="AH63" s="401"/>
      <c r="AI63" s="398"/>
      <c r="AJ63" s="400"/>
      <c r="AM63" s="400"/>
      <c r="AO63" s="403"/>
      <c r="AP63" s="398"/>
      <c r="AQ63" s="401"/>
      <c r="AR63" s="398"/>
      <c r="AS63" s="65"/>
      <c r="AT63" s="65"/>
      <c r="AU63" s="215"/>
      <c r="AV63" s="65"/>
      <c r="AW63" s="65"/>
      <c r="AX63" s="220"/>
      <c r="BJ63" s="222"/>
      <c r="BK63" s="65"/>
      <c r="BL63" s="65"/>
      <c r="BM63" s="217"/>
      <c r="BN63" s="65"/>
      <c r="BO63" s="65"/>
      <c r="BQ63" s="403"/>
      <c r="BR63" s="398"/>
      <c r="BS63" s="401"/>
      <c r="BT63" s="398"/>
      <c r="BU63" s="400"/>
    </row>
    <row r="64" spans="2:73" ht="11.1" customHeight="1" thickTop="1" x14ac:dyDescent="0.2">
      <c r="B64" s="400">
        <v>30</v>
      </c>
      <c r="D64" s="402" t="s">
        <v>407</v>
      </c>
      <c r="E64" s="397" t="s">
        <v>47</v>
      </c>
      <c r="F64" s="330" t="s">
        <v>49</v>
      </c>
      <c r="G64" s="397" t="s">
        <v>48</v>
      </c>
      <c r="H64" s="71"/>
      <c r="I64" s="70"/>
      <c r="J64" s="77"/>
      <c r="K64" s="220"/>
      <c r="L64" s="65"/>
      <c r="M64" s="220"/>
      <c r="P64" s="124"/>
      <c r="Q64" s="170"/>
      <c r="S64" s="124"/>
      <c r="T64" s="170"/>
      <c r="U64" s="170"/>
      <c r="V64" s="170"/>
      <c r="W64" s="124"/>
      <c r="Y64" s="222"/>
      <c r="Z64" s="68"/>
      <c r="AA64" s="69"/>
      <c r="AB64" s="77"/>
      <c r="AC64" s="71"/>
      <c r="AD64" s="71"/>
      <c r="AF64" s="402" t="s">
        <v>208</v>
      </c>
      <c r="AG64" s="397" t="s">
        <v>47</v>
      </c>
      <c r="AH64" s="330" t="s">
        <v>174</v>
      </c>
      <c r="AI64" s="397" t="s">
        <v>48</v>
      </c>
      <c r="AJ64" s="399">
        <v>67</v>
      </c>
      <c r="AM64" s="399">
        <v>103</v>
      </c>
      <c r="AO64" s="402" t="s">
        <v>408</v>
      </c>
      <c r="AP64" s="397" t="s">
        <v>47</v>
      </c>
      <c r="AQ64" s="330" t="s">
        <v>55</v>
      </c>
      <c r="AR64" s="397" t="s">
        <v>48</v>
      </c>
      <c r="AS64" s="71"/>
      <c r="AT64" s="70"/>
      <c r="AU64" s="77"/>
      <c r="AV64" s="220"/>
      <c r="AW64" s="65"/>
      <c r="AX64" s="220"/>
      <c r="BJ64" s="222"/>
      <c r="BK64" s="65"/>
      <c r="BL64" s="65"/>
      <c r="BM64" s="69"/>
      <c r="BN64" s="76"/>
      <c r="BO64" s="71"/>
      <c r="BQ64" s="402" t="s">
        <v>409</v>
      </c>
      <c r="BR64" s="397" t="s">
        <v>47</v>
      </c>
      <c r="BS64" s="330" t="s">
        <v>129</v>
      </c>
      <c r="BT64" s="397" t="s">
        <v>48</v>
      </c>
      <c r="BU64" s="399">
        <v>140</v>
      </c>
    </row>
    <row r="65" spans="2:73" ht="11.1" customHeight="1" thickBot="1" x14ac:dyDescent="0.25">
      <c r="B65" s="400"/>
      <c r="D65" s="403"/>
      <c r="E65" s="398"/>
      <c r="F65" s="401"/>
      <c r="G65" s="398"/>
      <c r="H65" s="65"/>
      <c r="I65" s="65"/>
      <c r="J65" s="65"/>
      <c r="K65" s="215"/>
      <c r="L65" s="65"/>
      <c r="M65" s="220"/>
      <c r="P65" s="124"/>
      <c r="Q65" s="170"/>
      <c r="S65" s="124"/>
      <c r="T65" s="170"/>
      <c r="U65" s="170"/>
      <c r="V65" s="170"/>
      <c r="W65" s="124"/>
      <c r="Y65" s="222"/>
      <c r="Z65" s="68"/>
      <c r="AA65" s="69"/>
      <c r="AB65" s="200"/>
      <c r="AC65" s="75"/>
      <c r="AD65" s="66"/>
      <c r="AF65" s="403"/>
      <c r="AG65" s="398"/>
      <c r="AH65" s="401"/>
      <c r="AI65" s="398"/>
      <c r="AJ65" s="400"/>
      <c r="AM65" s="400"/>
      <c r="AO65" s="403"/>
      <c r="AP65" s="398"/>
      <c r="AQ65" s="401"/>
      <c r="AR65" s="398"/>
      <c r="AS65" s="65"/>
      <c r="AT65" s="65"/>
      <c r="AU65" s="65"/>
      <c r="AV65" s="215"/>
      <c r="AW65" s="65"/>
      <c r="AX65" s="220"/>
      <c r="BJ65" s="222"/>
      <c r="BK65" s="65"/>
      <c r="BL65" s="213"/>
      <c r="BM65" s="77"/>
      <c r="BN65" s="66"/>
      <c r="BO65" s="66"/>
      <c r="BQ65" s="403"/>
      <c r="BR65" s="398"/>
      <c r="BS65" s="401"/>
      <c r="BT65" s="398"/>
      <c r="BU65" s="400"/>
    </row>
    <row r="66" spans="2:73" ht="11.1" customHeight="1" thickTop="1" thickBot="1" x14ac:dyDescent="0.25">
      <c r="B66" s="400">
        <v>31</v>
      </c>
      <c r="D66" s="402" t="s">
        <v>410</v>
      </c>
      <c r="E66" s="397" t="s">
        <v>47</v>
      </c>
      <c r="F66" s="330" t="s">
        <v>68</v>
      </c>
      <c r="G66" s="397" t="s">
        <v>48</v>
      </c>
      <c r="H66" s="65"/>
      <c r="I66" s="65"/>
      <c r="J66" s="68"/>
      <c r="K66" s="69"/>
      <c r="L66" s="77"/>
      <c r="M66" s="220"/>
      <c r="P66" s="124"/>
      <c r="Q66" s="170"/>
      <c r="S66" s="124"/>
      <c r="T66" s="170"/>
      <c r="U66" s="170"/>
      <c r="V66" s="170"/>
      <c r="W66" s="124"/>
      <c r="Y66" s="222"/>
      <c r="Z66" s="68"/>
      <c r="AA66" s="77"/>
      <c r="AB66" s="212"/>
      <c r="AC66" s="199"/>
      <c r="AD66" s="199"/>
      <c r="AF66" s="402" t="s">
        <v>411</v>
      </c>
      <c r="AG66" s="397" t="s">
        <v>47</v>
      </c>
      <c r="AH66" s="330" t="s">
        <v>49</v>
      </c>
      <c r="AI66" s="397" t="s">
        <v>48</v>
      </c>
      <c r="AJ66" s="399">
        <v>68</v>
      </c>
      <c r="AM66" s="399">
        <v>104</v>
      </c>
      <c r="AO66" s="402" t="s">
        <v>131</v>
      </c>
      <c r="AP66" s="397" t="s">
        <v>47</v>
      </c>
      <c r="AQ66" s="330" t="s">
        <v>73</v>
      </c>
      <c r="AR66" s="397" t="s">
        <v>48</v>
      </c>
      <c r="AS66" s="199"/>
      <c r="AT66" s="199"/>
      <c r="AU66" s="68"/>
      <c r="AV66" s="69"/>
      <c r="AW66" s="77"/>
      <c r="AX66" s="220"/>
      <c r="BJ66" s="222"/>
      <c r="BK66" s="68"/>
      <c r="BL66" s="219"/>
      <c r="BM66" s="65"/>
      <c r="BN66" s="199"/>
      <c r="BO66" s="199"/>
      <c r="BQ66" s="402" t="s">
        <v>148</v>
      </c>
      <c r="BR66" s="397" t="s">
        <v>47</v>
      </c>
      <c r="BS66" s="330" t="s">
        <v>71</v>
      </c>
      <c r="BT66" s="397" t="s">
        <v>48</v>
      </c>
      <c r="BU66" s="399">
        <v>141</v>
      </c>
    </row>
    <row r="67" spans="2:73" ht="11.1" customHeight="1" thickTop="1" thickBot="1" x14ac:dyDescent="0.25">
      <c r="B67" s="400"/>
      <c r="D67" s="403"/>
      <c r="E67" s="398"/>
      <c r="F67" s="401"/>
      <c r="G67" s="398"/>
      <c r="H67" s="66"/>
      <c r="I67" s="67"/>
      <c r="J67" s="200"/>
      <c r="K67" s="69"/>
      <c r="L67" s="77"/>
      <c r="M67" s="220"/>
      <c r="P67" s="124"/>
      <c r="Q67" s="170"/>
      <c r="S67" s="124"/>
      <c r="T67" s="170"/>
      <c r="U67" s="170"/>
      <c r="V67" s="170"/>
      <c r="W67" s="124"/>
      <c r="Y67" s="222"/>
      <c r="Z67" s="213"/>
      <c r="AA67" s="77"/>
      <c r="AB67" s="65"/>
      <c r="AC67" s="65"/>
      <c r="AD67" s="65"/>
      <c r="AF67" s="403"/>
      <c r="AG67" s="398"/>
      <c r="AH67" s="401"/>
      <c r="AI67" s="398"/>
      <c r="AJ67" s="400"/>
      <c r="AM67" s="400"/>
      <c r="AO67" s="403"/>
      <c r="AP67" s="398"/>
      <c r="AQ67" s="401"/>
      <c r="AR67" s="398"/>
      <c r="AS67" s="65"/>
      <c r="AT67" s="65"/>
      <c r="AU67" s="201"/>
      <c r="AV67" s="69"/>
      <c r="AW67" s="77"/>
      <c r="AX67" s="220"/>
      <c r="BJ67" s="222"/>
      <c r="BK67" s="68"/>
      <c r="BL67" s="230"/>
      <c r="BM67" s="217"/>
      <c r="BN67" s="65"/>
      <c r="BO67" s="65"/>
      <c r="BQ67" s="403"/>
      <c r="BR67" s="398"/>
      <c r="BS67" s="401"/>
      <c r="BT67" s="398"/>
      <c r="BU67" s="400"/>
    </row>
    <row r="68" spans="2:73" ht="11.1" customHeight="1" thickTop="1" thickBot="1" x14ac:dyDescent="0.25">
      <c r="B68" s="400">
        <v>32</v>
      </c>
      <c r="D68" s="402" t="s">
        <v>152</v>
      </c>
      <c r="E68" s="397" t="s">
        <v>47</v>
      </c>
      <c r="F68" s="330" t="s">
        <v>71</v>
      </c>
      <c r="G68" s="397" t="s">
        <v>48</v>
      </c>
      <c r="H68" s="199"/>
      <c r="I68" s="199"/>
      <c r="J68" s="214"/>
      <c r="K68" s="68"/>
      <c r="L68" s="77"/>
      <c r="M68" s="220"/>
      <c r="P68" s="124"/>
      <c r="Q68" s="170"/>
      <c r="S68" s="124"/>
      <c r="T68" s="170"/>
      <c r="U68" s="170"/>
      <c r="V68" s="170"/>
      <c r="W68" s="124"/>
      <c r="Y68" s="65"/>
      <c r="Z68" s="212"/>
      <c r="AA68" s="65"/>
      <c r="AB68" s="65"/>
      <c r="AC68" s="199"/>
      <c r="AD68" s="199"/>
      <c r="AF68" s="402" t="s">
        <v>412</v>
      </c>
      <c r="AG68" s="397" t="s">
        <v>47</v>
      </c>
      <c r="AH68" s="330" t="s">
        <v>58</v>
      </c>
      <c r="AI68" s="397" t="s">
        <v>48</v>
      </c>
      <c r="AJ68" s="399">
        <v>69</v>
      </c>
      <c r="AM68" s="399">
        <v>105</v>
      </c>
      <c r="AO68" s="402" t="s">
        <v>123</v>
      </c>
      <c r="AP68" s="397" t="s">
        <v>47</v>
      </c>
      <c r="AQ68" s="330" t="s">
        <v>68</v>
      </c>
      <c r="AR68" s="397" t="s">
        <v>48</v>
      </c>
      <c r="AS68" s="71"/>
      <c r="AT68" s="70"/>
      <c r="AU68" s="65"/>
      <c r="AV68" s="68"/>
      <c r="AW68" s="77"/>
      <c r="AX68" s="220"/>
      <c r="BJ68" s="222"/>
      <c r="BK68" s="68"/>
      <c r="BL68" s="77"/>
      <c r="BM68" s="68"/>
      <c r="BN68" s="76"/>
      <c r="BO68" s="71"/>
      <c r="BQ68" s="402" t="s">
        <v>413</v>
      </c>
      <c r="BR68" s="397" t="s">
        <v>47</v>
      </c>
      <c r="BS68" s="330" t="s">
        <v>55</v>
      </c>
      <c r="BT68" s="397" t="s">
        <v>48</v>
      </c>
      <c r="BU68" s="399">
        <v>142</v>
      </c>
    </row>
    <row r="69" spans="2:73" ht="11.1" customHeight="1" thickTop="1" thickBot="1" x14ac:dyDescent="0.25">
      <c r="B69" s="400"/>
      <c r="D69" s="403"/>
      <c r="E69" s="398"/>
      <c r="F69" s="401"/>
      <c r="G69" s="398"/>
      <c r="H69" s="65"/>
      <c r="I69" s="65"/>
      <c r="J69" s="65"/>
      <c r="K69" s="68"/>
      <c r="L69" s="211"/>
      <c r="M69" s="220"/>
      <c r="P69" s="124"/>
      <c r="Q69" s="170"/>
      <c r="S69" s="124"/>
      <c r="T69" s="170"/>
      <c r="U69" s="170"/>
      <c r="V69" s="170"/>
      <c r="W69" s="124"/>
      <c r="Y69" s="65"/>
      <c r="Z69" s="222"/>
      <c r="AA69" s="65"/>
      <c r="AB69" s="217"/>
      <c r="AC69" s="65"/>
      <c r="AD69" s="65"/>
      <c r="AF69" s="403"/>
      <c r="AG69" s="398"/>
      <c r="AH69" s="401"/>
      <c r="AI69" s="398"/>
      <c r="AJ69" s="400"/>
      <c r="AM69" s="400"/>
      <c r="AO69" s="403"/>
      <c r="AP69" s="398"/>
      <c r="AQ69" s="401"/>
      <c r="AR69" s="398"/>
      <c r="AS69" s="65"/>
      <c r="AT69" s="65"/>
      <c r="AU69" s="65"/>
      <c r="AV69" s="68"/>
      <c r="AW69" s="211"/>
      <c r="AX69" s="220"/>
      <c r="BJ69" s="222"/>
      <c r="BK69" s="213"/>
      <c r="BL69" s="77"/>
      <c r="BM69" s="65"/>
      <c r="BN69" s="66"/>
      <c r="BO69" s="66"/>
      <c r="BQ69" s="403"/>
      <c r="BR69" s="398"/>
      <c r="BS69" s="401"/>
      <c r="BT69" s="398"/>
      <c r="BU69" s="400"/>
    </row>
    <row r="70" spans="2:73" ht="11.1" customHeight="1" thickTop="1" thickBot="1" x14ac:dyDescent="0.25">
      <c r="B70" s="400">
        <v>33</v>
      </c>
      <c r="D70" s="402" t="s">
        <v>141</v>
      </c>
      <c r="E70" s="397" t="s">
        <v>47</v>
      </c>
      <c r="F70" s="330" t="s">
        <v>174</v>
      </c>
      <c r="G70" s="397" t="s">
        <v>48</v>
      </c>
      <c r="H70" s="65"/>
      <c r="I70" s="65"/>
      <c r="J70" s="65"/>
      <c r="K70" s="65"/>
      <c r="L70" s="214"/>
      <c r="M70" s="65"/>
      <c r="P70" s="124"/>
      <c r="Q70" s="170"/>
      <c r="S70" s="124"/>
      <c r="T70" s="170"/>
      <c r="U70" s="170"/>
      <c r="V70" s="170"/>
      <c r="W70" s="124"/>
      <c r="Y70" s="65"/>
      <c r="Z70" s="222"/>
      <c r="AA70" s="68"/>
      <c r="AB70" s="69"/>
      <c r="AC70" s="76"/>
      <c r="AD70" s="71"/>
      <c r="AF70" s="402" t="s">
        <v>361</v>
      </c>
      <c r="AG70" s="397" t="s">
        <v>47</v>
      </c>
      <c r="AH70" s="330" t="s">
        <v>129</v>
      </c>
      <c r="AI70" s="397" t="s">
        <v>48</v>
      </c>
      <c r="AJ70" s="399">
        <v>70</v>
      </c>
      <c r="AM70" s="399">
        <v>106</v>
      </c>
      <c r="AO70" s="402" t="s">
        <v>208</v>
      </c>
      <c r="AP70" s="397" t="s">
        <v>47</v>
      </c>
      <c r="AQ70" s="330" t="s">
        <v>180</v>
      </c>
      <c r="AR70" s="397" t="s">
        <v>48</v>
      </c>
      <c r="AS70" s="199"/>
      <c r="AT70" s="199"/>
      <c r="AU70" s="65"/>
      <c r="AV70" s="65"/>
      <c r="AW70" s="214"/>
      <c r="AX70" s="65"/>
      <c r="BJ70" s="65"/>
      <c r="BK70" s="212"/>
      <c r="BL70" s="65"/>
      <c r="BM70" s="65"/>
      <c r="BN70" s="199"/>
      <c r="BO70" s="199"/>
      <c r="BQ70" s="402" t="s">
        <v>414</v>
      </c>
      <c r="BR70" s="397" t="s">
        <v>47</v>
      </c>
      <c r="BS70" s="330" t="s">
        <v>68</v>
      </c>
      <c r="BT70" s="397" t="s">
        <v>48</v>
      </c>
      <c r="BU70" s="399">
        <v>143</v>
      </c>
    </row>
    <row r="71" spans="2:73" ht="11.1" customHeight="1" thickTop="1" thickBot="1" x14ac:dyDescent="0.25">
      <c r="B71" s="400"/>
      <c r="D71" s="403"/>
      <c r="E71" s="398"/>
      <c r="F71" s="401"/>
      <c r="G71" s="398"/>
      <c r="H71" s="66"/>
      <c r="I71" s="67"/>
      <c r="J71" s="211"/>
      <c r="K71" s="65"/>
      <c r="L71" s="220"/>
      <c r="M71" s="65"/>
      <c r="P71" s="124"/>
      <c r="Q71" s="170"/>
      <c r="S71" s="124"/>
      <c r="T71" s="170"/>
      <c r="U71" s="170"/>
      <c r="V71" s="170"/>
      <c r="W71" s="124"/>
      <c r="Y71" s="65"/>
      <c r="Z71" s="222"/>
      <c r="AA71" s="68"/>
      <c r="AB71" s="77"/>
      <c r="AC71" s="66"/>
      <c r="AD71" s="66"/>
      <c r="AF71" s="403"/>
      <c r="AG71" s="398"/>
      <c r="AH71" s="401"/>
      <c r="AI71" s="398"/>
      <c r="AJ71" s="400"/>
      <c r="AM71" s="400"/>
      <c r="AO71" s="403"/>
      <c r="AP71" s="398"/>
      <c r="AQ71" s="401"/>
      <c r="AR71" s="398"/>
      <c r="AS71" s="65"/>
      <c r="AT71" s="65"/>
      <c r="AU71" s="215"/>
      <c r="AV71" s="65"/>
      <c r="AW71" s="220"/>
      <c r="AX71" s="65"/>
      <c r="BJ71" s="65"/>
      <c r="BK71" s="222"/>
      <c r="BL71" s="65"/>
      <c r="BM71" s="217"/>
      <c r="BN71" s="65"/>
      <c r="BO71" s="65"/>
      <c r="BQ71" s="403"/>
      <c r="BR71" s="398"/>
      <c r="BS71" s="401"/>
      <c r="BT71" s="398"/>
      <c r="BU71" s="400"/>
    </row>
    <row r="72" spans="2:73" ht="11.1" customHeight="1" thickTop="1" thickBot="1" x14ac:dyDescent="0.25">
      <c r="B72" s="400">
        <v>34</v>
      </c>
      <c r="D72" s="402" t="s">
        <v>151</v>
      </c>
      <c r="E72" s="397" t="s">
        <v>47</v>
      </c>
      <c r="F72" s="330" t="s">
        <v>73</v>
      </c>
      <c r="G72" s="397" t="s">
        <v>48</v>
      </c>
      <c r="H72" s="199"/>
      <c r="I72" s="199"/>
      <c r="J72" s="216"/>
      <c r="K72" s="77"/>
      <c r="L72" s="220"/>
      <c r="M72" s="65"/>
      <c r="P72" s="106"/>
      <c r="Q72" s="168"/>
      <c r="S72" s="106"/>
      <c r="T72" s="168"/>
      <c r="U72" s="169"/>
      <c r="V72" s="169"/>
      <c r="W72" s="106"/>
      <c r="Y72" s="65"/>
      <c r="Z72" s="222"/>
      <c r="AA72" s="213"/>
      <c r="AB72" s="77"/>
      <c r="AC72" s="65"/>
      <c r="AD72" s="71"/>
      <c r="AF72" s="402" t="s">
        <v>406</v>
      </c>
      <c r="AG72" s="397" t="s">
        <v>47</v>
      </c>
      <c r="AH72" s="330" t="s">
        <v>176</v>
      </c>
      <c r="AI72" s="397" t="s">
        <v>48</v>
      </c>
      <c r="AJ72" s="399">
        <v>71</v>
      </c>
      <c r="AM72" s="399">
        <v>107</v>
      </c>
      <c r="AO72" s="402" t="s">
        <v>415</v>
      </c>
      <c r="AP72" s="397" t="s">
        <v>47</v>
      </c>
      <c r="AQ72" s="330" t="s">
        <v>175</v>
      </c>
      <c r="AR72" s="397" t="s">
        <v>48</v>
      </c>
      <c r="AS72" s="71"/>
      <c r="AT72" s="70"/>
      <c r="AU72" s="69"/>
      <c r="AV72" s="77"/>
      <c r="AW72" s="220"/>
      <c r="AX72" s="65"/>
      <c r="BJ72" s="65"/>
      <c r="BK72" s="222"/>
      <c r="BL72" s="68"/>
      <c r="BM72" s="69"/>
      <c r="BN72" s="76"/>
      <c r="BO72" s="71"/>
      <c r="BQ72" s="402" t="s">
        <v>416</v>
      </c>
      <c r="BR72" s="397" t="s">
        <v>47</v>
      </c>
      <c r="BS72" s="330" t="s">
        <v>176</v>
      </c>
      <c r="BT72" s="397" t="s">
        <v>48</v>
      </c>
      <c r="BU72" s="399">
        <v>144</v>
      </c>
    </row>
    <row r="73" spans="2:73" ht="11.1" customHeight="1" thickTop="1" thickBot="1" x14ac:dyDescent="0.25">
      <c r="B73" s="400"/>
      <c r="D73" s="403"/>
      <c r="E73" s="398"/>
      <c r="F73" s="401"/>
      <c r="G73" s="398"/>
      <c r="H73" s="65"/>
      <c r="I73" s="65"/>
      <c r="J73" s="68"/>
      <c r="K73" s="77"/>
      <c r="L73" s="220"/>
      <c r="M73" s="65"/>
      <c r="P73" s="106"/>
      <c r="Q73" s="169"/>
      <c r="S73" s="106"/>
      <c r="T73" s="169"/>
      <c r="U73" s="169"/>
      <c r="V73" s="169"/>
      <c r="W73" s="106"/>
      <c r="Y73" s="65"/>
      <c r="Z73" s="65"/>
      <c r="AA73" s="212"/>
      <c r="AB73" s="65"/>
      <c r="AC73" s="213"/>
      <c r="AD73" s="75"/>
      <c r="AF73" s="403"/>
      <c r="AG73" s="398"/>
      <c r="AH73" s="401"/>
      <c r="AI73" s="398"/>
      <c r="AJ73" s="400"/>
      <c r="AM73" s="400"/>
      <c r="AO73" s="403"/>
      <c r="AP73" s="398"/>
      <c r="AQ73" s="401"/>
      <c r="AR73" s="398"/>
      <c r="AS73" s="65"/>
      <c r="AT73" s="65"/>
      <c r="AU73" s="68"/>
      <c r="AV73" s="77"/>
      <c r="AW73" s="220"/>
      <c r="AX73" s="65"/>
      <c r="BJ73" s="65"/>
      <c r="BK73" s="222"/>
      <c r="BL73" s="68"/>
      <c r="BM73" s="77"/>
      <c r="BN73" s="66"/>
      <c r="BO73" s="66"/>
      <c r="BQ73" s="403"/>
      <c r="BR73" s="398"/>
      <c r="BS73" s="401"/>
      <c r="BT73" s="398"/>
      <c r="BU73" s="400"/>
    </row>
    <row r="74" spans="2:73" ht="11.1" customHeight="1" thickTop="1" thickBot="1" x14ac:dyDescent="0.25">
      <c r="B74" s="400">
        <v>35</v>
      </c>
      <c r="D74" s="402" t="s">
        <v>255</v>
      </c>
      <c r="E74" s="397" t="s">
        <v>47</v>
      </c>
      <c r="F74" s="330" t="s">
        <v>179</v>
      </c>
      <c r="G74" s="397" t="s">
        <v>48</v>
      </c>
      <c r="H74" s="65"/>
      <c r="I74" s="65"/>
      <c r="J74" s="68"/>
      <c r="K74" s="211"/>
      <c r="L74" s="220"/>
      <c r="M74" s="65"/>
      <c r="P74" s="106"/>
      <c r="Q74" s="169"/>
      <c r="S74" s="106"/>
      <c r="T74" s="169"/>
      <c r="U74" s="169"/>
      <c r="V74" s="169"/>
      <c r="W74" s="106"/>
      <c r="Y74" s="65"/>
      <c r="Z74" s="65"/>
      <c r="AA74" s="222"/>
      <c r="AB74" s="68"/>
      <c r="AC74" s="219"/>
      <c r="AD74" s="199"/>
      <c r="AF74" s="402" t="s">
        <v>298</v>
      </c>
      <c r="AG74" s="397" t="s">
        <v>47</v>
      </c>
      <c r="AH74" s="330" t="s">
        <v>68</v>
      </c>
      <c r="AI74" s="397" t="s">
        <v>48</v>
      </c>
      <c r="AJ74" s="399">
        <v>72</v>
      </c>
      <c r="AM74" s="399">
        <v>108</v>
      </c>
      <c r="AO74" s="402" t="s">
        <v>417</v>
      </c>
      <c r="AP74" s="397" t="s">
        <v>47</v>
      </c>
      <c r="AQ74" s="330" t="s">
        <v>174</v>
      </c>
      <c r="AR74" s="397" t="s">
        <v>48</v>
      </c>
      <c r="AS74" s="199"/>
      <c r="AT74" s="65"/>
      <c r="AU74" s="68"/>
      <c r="AV74" s="211"/>
      <c r="AW74" s="220"/>
      <c r="AX74" s="65"/>
      <c r="BJ74" s="65"/>
      <c r="BK74" s="222"/>
      <c r="BL74" s="213"/>
      <c r="BM74" s="77"/>
      <c r="BN74" s="65"/>
      <c r="BO74" s="71"/>
      <c r="BQ74" s="402" t="s">
        <v>343</v>
      </c>
      <c r="BR74" s="397" t="s">
        <v>47</v>
      </c>
      <c r="BS74" s="330" t="s">
        <v>56</v>
      </c>
      <c r="BT74" s="397" t="s">
        <v>48</v>
      </c>
      <c r="BU74" s="399">
        <v>145</v>
      </c>
    </row>
    <row r="75" spans="2:73" ht="11.1" customHeight="1" thickTop="1" thickBot="1" x14ac:dyDescent="0.25">
      <c r="B75" s="400"/>
      <c r="D75" s="403"/>
      <c r="E75" s="398"/>
      <c r="F75" s="401"/>
      <c r="G75" s="398"/>
      <c r="H75" s="67"/>
      <c r="I75" s="211"/>
      <c r="J75" s="65"/>
      <c r="K75" s="214"/>
      <c r="L75" s="65"/>
      <c r="M75" s="65"/>
      <c r="P75" s="106"/>
      <c r="Q75" s="169"/>
      <c r="S75" s="106"/>
      <c r="T75" s="169"/>
      <c r="U75" s="169"/>
      <c r="V75" s="169"/>
      <c r="W75" s="106"/>
      <c r="Y75" s="65"/>
      <c r="Z75" s="65"/>
      <c r="AA75" s="222"/>
      <c r="AB75" s="213"/>
      <c r="AC75" s="77"/>
      <c r="AD75" s="65"/>
      <c r="AF75" s="403"/>
      <c r="AG75" s="398"/>
      <c r="AH75" s="401"/>
      <c r="AI75" s="398"/>
      <c r="AJ75" s="400"/>
      <c r="AM75" s="400"/>
      <c r="AO75" s="403"/>
      <c r="AP75" s="398"/>
      <c r="AQ75" s="401"/>
      <c r="AR75" s="398"/>
      <c r="AS75" s="65"/>
      <c r="AT75" s="215"/>
      <c r="AU75" s="65"/>
      <c r="AV75" s="214"/>
      <c r="AW75" s="65"/>
      <c r="AX75" s="65"/>
      <c r="BJ75" s="65"/>
      <c r="BK75" s="65"/>
      <c r="BL75" s="212"/>
      <c r="BM75" s="65"/>
      <c r="BN75" s="213"/>
      <c r="BO75" s="75"/>
      <c r="BQ75" s="403"/>
      <c r="BR75" s="398"/>
      <c r="BS75" s="401"/>
      <c r="BT75" s="398"/>
      <c r="BU75" s="400"/>
    </row>
    <row r="76" spans="2:73" ht="11.1" customHeight="1" thickTop="1" thickBot="1" x14ac:dyDescent="0.25">
      <c r="B76" s="400">
        <v>36</v>
      </c>
      <c r="D76" s="402" t="s">
        <v>418</v>
      </c>
      <c r="E76" s="397" t="s">
        <v>47</v>
      </c>
      <c r="F76" s="330" t="s">
        <v>129</v>
      </c>
      <c r="G76" s="397" t="s">
        <v>48</v>
      </c>
      <c r="H76" s="199"/>
      <c r="I76" s="216"/>
      <c r="J76" s="77"/>
      <c r="K76" s="220"/>
      <c r="L76" s="65"/>
      <c r="M76" s="65"/>
      <c r="P76" s="106"/>
      <c r="Q76" s="169"/>
      <c r="S76" s="106"/>
      <c r="T76" s="169"/>
      <c r="U76" s="169"/>
      <c r="V76" s="169"/>
      <c r="W76" s="106"/>
      <c r="Y76" s="65"/>
      <c r="Z76" s="65"/>
      <c r="AA76" s="65"/>
      <c r="AB76" s="212"/>
      <c r="AC76" s="199"/>
      <c r="AD76" s="199"/>
      <c r="AF76" s="402" t="s">
        <v>151</v>
      </c>
      <c r="AG76" s="397" t="s">
        <v>47</v>
      </c>
      <c r="AH76" s="330" t="s">
        <v>180</v>
      </c>
      <c r="AI76" s="397" t="s">
        <v>48</v>
      </c>
      <c r="AJ76" s="399">
        <v>73</v>
      </c>
      <c r="AM76" s="399">
        <v>109</v>
      </c>
      <c r="AO76" s="402" t="s">
        <v>419</v>
      </c>
      <c r="AP76" s="397" t="s">
        <v>47</v>
      </c>
      <c r="AQ76" s="330" t="s">
        <v>176</v>
      </c>
      <c r="AR76" s="397" t="s">
        <v>48</v>
      </c>
      <c r="AS76" s="70"/>
      <c r="AT76" s="69"/>
      <c r="AU76" s="77"/>
      <c r="AV76" s="220"/>
      <c r="AW76" s="65"/>
      <c r="AX76" s="65"/>
      <c r="BJ76" s="65"/>
      <c r="BK76" s="65"/>
      <c r="BL76" s="222"/>
      <c r="BM76" s="68"/>
      <c r="BN76" s="219"/>
      <c r="BO76" s="199"/>
      <c r="BQ76" s="402" t="s">
        <v>420</v>
      </c>
      <c r="BR76" s="397" t="s">
        <v>47</v>
      </c>
      <c r="BS76" s="330" t="s">
        <v>180</v>
      </c>
      <c r="BT76" s="397" t="s">
        <v>48</v>
      </c>
      <c r="BU76" s="399">
        <v>146</v>
      </c>
    </row>
    <row r="77" spans="2:73" ht="11.1" customHeight="1" thickTop="1" thickBot="1" x14ac:dyDescent="0.25">
      <c r="B77" s="400"/>
      <c r="D77" s="403"/>
      <c r="E77" s="398"/>
      <c r="F77" s="401"/>
      <c r="G77" s="398"/>
      <c r="H77" s="65"/>
      <c r="I77" s="68"/>
      <c r="J77" s="211"/>
      <c r="K77" s="220"/>
      <c r="L77" s="65"/>
      <c r="M77" s="65"/>
      <c r="P77" s="106"/>
      <c r="Q77" s="169"/>
      <c r="S77" s="106"/>
      <c r="T77" s="169"/>
      <c r="U77" s="169"/>
      <c r="V77" s="169"/>
      <c r="W77" s="106"/>
      <c r="Y77" s="65"/>
      <c r="Z77" s="65"/>
      <c r="AA77" s="65"/>
      <c r="AB77" s="65"/>
      <c r="AC77" s="65"/>
      <c r="AD77" s="65"/>
      <c r="AF77" s="403"/>
      <c r="AG77" s="398"/>
      <c r="AH77" s="401"/>
      <c r="AI77" s="398"/>
      <c r="AJ77" s="400"/>
      <c r="AM77" s="400"/>
      <c r="AO77" s="403"/>
      <c r="AP77" s="398"/>
      <c r="AQ77" s="401"/>
      <c r="AR77" s="398"/>
      <c r="AS77" s="65"/>
      <c r="AT77" s="68"/>
      <c r="AU77" s="211"/>
      <c r="AV77" s="220"/>
      <c r="AW77" s="65"/>
      <c r="AX77" s="65"/>
      <c r="BJ77" s="65"/>
      <c r="BK77" s="65"/>
      <c r="BL77" s="222"/>
      <c r="BM77" s="213"/>
      <c r="BN77" s="77"/>
      <c r="BO77" s="65"/>
      <c r="BQ77" s="403"/>
      <c r="BR77" s="398"/>
      <c r="BS77" s="401"/>
      <c r="BT77" s="398"/>
      <c r="BU77" s="400"/>
    </row>
    <row r="78" spans="2:73" ht="11.1" customHeight="1" thickTop="1" thickBot="1" x14ac:dyDescent="0.25">
      <c r="B78" s="400">
        <v>37</v>
      </c>
      <c r="D78" s="402" t="s">
        <v>347</v>
      </c>
      <c r="E78" s="397" t="s">
        <v>47</v>
      </c>
      <c r="F78" s="330" t="s">
        <v>57</v>
      </c>
      <c r="G78" s="397" t="s">
        <v>48</v>
      </c>
      <c r="H78" s="199"/>
      <c r="I78" s="199"/>
      <c r="J78" s="214"/>
      <c r="K78" s="65"/>
      <c r="L78" s="65"/>
      <c r="M78" s="65"/>
      <c r="P78" s="106"/>
      <c r="Q78" s="169"/>
      <c r="S78" s="106"/>
      <c r="T78" s="169"/>
      <c r="U78" s="169"/>
      <c r="V78" s="169"/>
      <c r="W78" s="106"/>
      <c r="AM78" s="399">
        <v>110</v>
      </c>
      <c r="AO78" s="402" t="s">
        <v>158</v>
      </c>
      <c r="AP78" s="397" t="s">
        <v>47</v>
      </c>
      <c r="AQ78" s="330" t="s">
        <v>71</v>
      </c>
      <c r="AR78" s="397" t="s">
        <v>48</v>
      </c>
      <c r="AS78" s="199"/>
      <c r="AT78" s="199"/>
      <c r="AU78" s="214"/>
      <c r="AV78" s="65"/>
      <c r="AW78" s="65"/>
      <c r="AX78" s="65"/>
      <c r="BJ78" s="65"/>
      <c r="BK78" s="65"/>
      <c r="BL78" s="65"/>
      <c r="BM78" s="212"/>
      <c r="BN78" s="199"/>
      <c r="BO78" s="199"/>
      <c r="BQ78" s="402" t="s">
        <v>151</v>
      </c>
      <c r="BR78" s="397" t="s">
        <v>47</v>
      </c>
      <c r="BS78" s="330" t="s">
        <v>247</v>
      </c>
      <c r="BT78" s="397" t="s">
        <v>48</v>
      </c>
      <c r="BU78" s="399">
        <v>147</v>
      </c>
    </row>
    <row r="79" spans="2:73" ht="11.1" customHeight="1" thickTop="1" x14ac:dyDescent="0.2">
      <c r="B79" s="400"/>
      <c r="D79" s="403"/>
      <c r="E79" s="398"/>
      <c r="F79" s="401"/>
      <c r="G79" s="398"/>
      <c r="H79" s="65"/>
      <c r="I79" s="65"/>
      <c r="J79" s="65"/>
      <c r="K79" s="65"/>
      <c r="L79" s="65"/>
      <c r="M79" s="65"/>
      <c r="P79" s="106"/>
      <c r="Q79" s="169"/>
      <c r="S79" s="106"/>
      <c r="T79" s="169"/>
      <c r="U79" s="169"/>
      <c r="V79" s="169"/>
      <c r="W79" s="106"/>
      <c r="AM79" s="400"/>
      <c r="AO79" s="403"/>
      <c r="AP79" s="398"/>
      <c r="AQ79" s="401"/>
      <c r="AR79" s="398"/>
      <c r="AS79" s="65"/>
      <c r="AT79" s="65"/>
      <c r="AU79" s="65"/>
      <c r="AV79" s="65"/>
      <c r="AW79" s="65"/>
      <c r="AX79" s="65"/>
      <c r="BJ79" s="65"/>
      <c r="BK79" s="65"/>
      <c r="BL79" s="65"/>
      <c r="BM79" s="65"/>
      <c r="BN79" s="65"/>
      <c r="BO79" s="65"/>
      <c r="BQ79" s="403"/>
      <c r="BR79" s="398"/>
      <c r="BS79" s="401"/>
      <c r="BT79" s="398"/>
      <c r="BU79" s="400"/>
    </row>
    <row r="80" spans="2:73" ht="14.7" customHeight="1" x14ac:dyDescent="0.2">
      <c r="D80" s="145"/>
      <c r="E80" s="78"/>
      <c r="F80" s="78"/>
      <c r="G80" s="78"/>
      <c r="AF80" s="145"/>
      <c r="AG80" s="78"/>
      <c r="AH80" s="78"/>
      <c r="AI80" s="78"/>
      <c r="AO80" s="145"/>
      <c r="AP80" s="78"/>
      <c r="AQ80" s="78"/>
      <c r="AR80" s="78"/>
    </row>
    <row r="81" spans="2:64" ht="14.7" customHeight="1" x14ac:dyDescent="0.2">
      <c r="B81" s="146"/>
      <c r="C81" s="80"/>
      <c r="D81" s="335" t="s">
        <v>422</v>
      </c>
      <c r="E81" s="335"/>
      <c r="F81" s="335"/>
      <c r="G81" s="335"/>
      <c r="H81" s="335"/>
      <c r="I81" s="147" t="s">
        <v>423</v>
      </c>
      <c r="J81" s="336" t="str">
        <f>IF(D82="","",D82)</f>
        <v>伊藤百</v>
      </c>
      <c r="K81" s="336"/>
      <c r="L81" s="336"/>
      <c r="M81" s="337"/>
      <c r="N81" s="148" t="s">
        <v>424</v>
      </c>
      <c r="O81" s="336" t="str">
        <f>IF(D83="","",D83)</f>
        <v>大西</v>
      </c>
      <c r="P81" s="336"/>
      <c r="Q81" s="336"/>
      <c r="R81" s="337"/>
      <c r="S81" s="147" t="s">
        <v>425</v>
      </c>
      <c r="T81" s="336" t="str">
        <f>IF(D84="","",D84)</f>
        <v>地下</v>
      </c>
      <c r="U81" s="336"/>
      <c r="V81" s="336"/>
      <c r="W81" s="337"/>
      <c r="X81" s="148" t="s">
        <v>426</v>
      </c>
      <c r="Y81" s="336" t="str">
        <f>IF(D85="","",D85)</f>
        <v>三谷愛</v>
      </c>
      <c r="Z81" s="336"/>
      <c r="AA81" s="336"/>
      <c r="AB81" s="337"/>
      <c r="AC81" s="338" t="s">
        <v>427</v>
      </c>
      <c r="AD81" s="339"/>
      <c r="AE81" s="80"/>
      <c r="AF81" s="125" t="s">
        <v>428</v>
      </c>
      <c r="AG81" s="78"/>
      <c r="AH81" s="340" t="s">
        <v>429</v>
      </c>
      <c r="AI81" s="341"/>
      <c r="AJ81" s="341"/>
      <c r="AK81" s="342"/>
      <c r="AM81" s="363" t="s">
        <v>430</v>
      </c>
      <c r="AN81" s="364"/>
      <c r="AO81" s="364"/>
      <c r="AP81" s="364"/>
      <c r="AQ81" s="364"/>
      <c r="AR81" s="364"/>
      <c r="AS81" s="364"/>
      <c r="AT81" s="364"/>
      <c r="AU81" s="364"/>
      <c r="AV81" s="365"/>
      <c r="AX81" s="343" t="s">
        <v>421</v>
      </c>
      <c r="AY81" s="344"/>
      <c r="AZ81" s="344"/>
      <c r="BA81" s="362" t="s">
        <v>493</v>
      </c>
      <c r="BB81" s="362"/>
      <c r="BC81" s="362"/>
      <c r="BD81" s="362"/>
      <c r="BE81" s="362"/>
      <c r="BF81" s="362"/>
      <c r="BG81" s="362"/>
      <c r="BH81" s="320" t="s">
        <v>459</v>
      </c>
      <c r="BI81" s="320"/>
      <c r="BJ81" s="320"/>
      <c r="BK81" s="320"/>
      <c r="BL81" s="321"/>
    </row>
    <row r="82" spans="2:64" ht="14.7" customHeight="1" x14ac:dyDescent="0.2">
      <c r="B82" s="150" t="s">
        <v>423</v>
      </c>
      <c r="C82" s="80"/>
      <c r="D82" s="366" t="s">
        <v>481</v>
      </c>
      <c r="E82" s="366"/>
      <c r="F82" s="406" t="s">
        <v>459</v>
      </c>
      <c r="G82" s="406"/>
      <c r="H82" s="407"/>
      <c r="I82" s="408"/>
      <c r="J82" s="409"/>
      <c r="K82" s="369"/>
      <c r="L82" s="369"/>
      <c r="M82" s="370"/>
      <c r="N82" s="349">
        <v>3</v>
      </c>
      <c r="O82" s="349"/>
      <c r="P82" s="151" t="s">
        <v>431</v>
      </c>
      <c r="Q82" s="349">
        <v>1</v>
      </c>
      <c r="R82" s="349"/>
      <c r="S82" s="371">
        <v>3</v>
      </c>
      <c r="T82" s="349"/>
      <c r="U82" s="151" t="s">
        <v>431</v>
      </c>
      <c r="V82" s="349">
        <v>1</v>
      </c>
      <c r="W82" s="372"/>
      <c r="X82" s="349">
        <v>3</v>
      </c>
      <c r="Y82" s="349"/>
      <c r="Z82" s="151" t="s">
        <v>446</v>
      </c>
      <c r="AA82" s="349">
        <v>0</v>
      </c>
      <c r="AB82" s="349"/>
      <c r="AC82" s="350">
        <f>IF(AND(N82="",S82="",X82=""),"",IF(N82="",0,IF(N82=3,2,1))+IF(S82="",0,IF(S82=3,2,1))+IF(X82="",0,IF(X82=3,2,1)))</f>
        <v>6</v>
      </c>
      <c r="AD82" s="351"/>
      <c r="AE82" s="152"/>
      <c r="AF82" s="153">
        <f>IF(AC82="","",RANK(AC82,$AC$82:$AD$85))</f>
        <v>1</v>
      </c>
      <c r="AG82" s="78"/>
      <c r="AH82" s="352" t="s">
        <v>432</v>
      </c>
      <c r="AI82" s="353"/>
      <c r="AJ82" s="353"/>
      <c r="AK82" s="354"/>
      <c r="AM82" s="355" t="s">
        <v>448</v>
      </c>
      <c r="AN82" s="356"/>
      <c r="AO82" s="356"/>
      <c r="AP82" s="356"/>
      <c r="AQ82" s="356"/>
      <c r="AR82" s="356"/>
      <c r="AS82" s="356"/>
      <c r="AT82" s="356"/>
      <c r="AU82" s="356"/>
      <c r="AV82" s="357"/>
      <c r="AX82" s="345"/>
      <c r="AY82" s="346"/>
      <c r="AZ82" s="346"/>
      <c r="BA82" s="324"/>
      <c r="BB82" s="324"/>
      <c r="BC82" s="324"/>
      <c r="BD82" s="324"/>
      <c r="BE82" s="324"/>
      <c r="BF82" s="324"/>
      <c r="BG82" s="324"/>
      <c r="BH82" s="322"/>
      <c r="BI82" s="322"/>
      <c r="BJ82" s="322"/>
      <c r="BK82" s="322"/>
      <c r="BL82" s="323"/>
    </row>
    <row r="83" spans="2:64" ht="14.7" customHeight="1" x14ac:dyDescent="0.2">
      <c r="B83" s="155" t="s">
        <v>424</v>
      </c>
      <c r="C83" s="149"/>
      <c r="D83" s="336" t="s">
        <v>478</v>
      </c>
      <c r="E83" s="336"/>
      <c r="F83" s="410" t="s">
        <v>507</v>
      </c>
      <c r="G83" s="410"/>
      <c r="H83" s="411"/>
      <c r="I83" s="432">
        <f>IF(Q82="","",Q82)</f>
        <v>1</v>
      </c>
      <c r="J83" s="433"/>
      <c r="K83" s="156" t="s">
        <v>431</v>
      </c>
      <c r="L83" s="358">
        <f>IF(N82="","",N82)</f>
        <v>3</v>
      </c>
      <c r="M83" s="359"/>
      <c r="N83" s="368"/>
      <c r="O83" s="369"/>
      <c r="P83" s="369"/>
      <c r="Q83" s="369"/>
      <c r="R83" s="370"/>
      <c r="S83" s="374">
        <v>3</v>
      </c>
      <c r="T83" s="358"/>
      <c r="U83" s="156" t="s">
        <v>431</v>
      </c>
      <c r="V83" s="358">
        <v>0</v>
      </c>
      <c r="W83" s="359"/>
      <c r="X83" s="358">
        <v>1</v>
      </c>
      <c r="Y83" s="358"/>
      <c r="Z83" s="156" t="s">
        <v>431</v>
      </c>
      <c r="AA83" s="358">
        <v>3</v>
      </c>
      <c r="AB83" s="359"/>
      <c r="AC83" s="360">
        <f>IF(AND(I83="",S83="",X83=""),"",IF(I83="",0,IF(I83=3,2,1))+IF(S83="",0,IF(S83=3,2,1))+IF(X83="",0,IF(X83=3,2,1)))</f>
        <v>4</v>
      </c>
      <c r="AD83" s="361"/>
      <c r="AE83" s="157"/>
      <c r="AF83" s="153">
        <f>IF(AC83="","",RANK(AC83,$AC$82:$AD$85))</f>
        <v>3</v>
      </c>
      <c r="AG83" s="78"/>
      <c r="AH83" s="352" t="s">
        <v>434</v>
      </c>
      <c r="AI83" s="353"/>
      <c r="AJ83" s="353"/>
      <c r="AK83" s="354"/>
      <c r="AM83" s="376" t="s">
        <v>435</v>
      </c>
      <c r="AN83" s="377"/>
      <c r="AO83" s="377"/>
      <c r="AP83" s="377"/>
      <c r="AQ83" s="377"/>
      <c r="AR83" s="377"/>
      <c r="AS83" s="377"/>
      <c r="AT83" s="377"/>
      <c r="AU83" s="377"/>
      <c r="AV83" s="378"/>
      <c r="AX83" s="345"/>
      <c r="AY83" s="346"/>
      <c r="AZ83" s="346"/>
      <c r="BA83" s="324" t="s">
        <v>494</v>
      </c>
      <c r="BB83" s="324"/>
      <c r="BC83" s="324"/>
      <c r="BD83" s="324"/>
      <c r="BE83" s="324"/>
      <c r="BF83" s="324"/>
      <c r="BG83" s="324"/>
      <c r="BH83" s="322" t="s">
        <v>495</v>
      </c>
      <c r="BI83" s="322"/>
      <c r="BJ83" s="322"/>
      <c r="BK83" s="322"/>
      <c r="BL83" s="323"/>
    </row>
    <row r="84" spans="2:64" ht="14.7" customHeight="1" x14ac:dyDescent="0.2">
      <c r="B84" s="154" t="s">
        <v>425</v>
      </c>
      <c r="C84" s="78"/>
      <c r="D84" s="375" t="s">
        <v>479</v>
      </c>
      <c r="E84" s="375"/>
      <c r="F84" s="373" t="s">
        <v>505</v>
      </c>
      <c r="G84" s="373"/>
      <c r="H84" s="431"/>
      <c r="I84" s="404">
        <f>IF(V82="","",V82)</f>
        <v>1</v>
      </c>
      <c r="J84" s="405"/>
      <c r="K84" s="156" t="s">
        <v>431</v>
      </c>
      <c r="L84" s="358">
        <f>IF(S82="","",S82)</f>
        <v>3</v>
      </c>
      <c r="M84" s="359"/>
      <c r="N84" s="374">
        <f>IF(V83="","",V83)</f>
        <v>0</v>
      </c>
      <c r="O84" s="358"/>
      <c r="P84" s="156" t="s">
        <v>431</v>
      </c>
      <c r="Q84" s="358">
        <f>IF(S83="","",S83)</f>
        <v>3</v>
      </c>
      <c r="R84" s="359"/>
      <c r="S84" s="368"/>
      <c r="T84" s="369"/>
      <c r="U84" s="369"/>
      <c r="V84" s="369"/>
      <c r="W84" s="370"/>
      <c r="X84" s="379">
        <v>1</v>
      </c>
      <c r="Y84" s="379"/>
      <c r="Z84" s="158" t="s">
        <v>431</v>
      </c>
      <c r="AA84" s="379">
        <v>3</v>
      </c>
      <c r="AB84" s="379"/>
      <c r="AC84" s="350">
        <f>IF(AND(I84="",N84="",X84=""),"",IF(I84="",0,IF(I84=3,2,1))+IF(N84="",0,IF(N84=3,2,1))+IF(X84="",0,IF(X84=3,2,1)))</f>
        <v>3</v>
      </c>
      <c r="AD84" s="351"/>
      <c r="AE84" s="159"/>
      <c r="AF84" s="153">
        <f>IF(AC84="","",RANK(AC84,$AC$82:$AD$85))</f>
        <v>4</v>
      </c>
      <c r="AG84" s="78"/>
      <c r="AH84" s="380" t="s">
        <v>438</v>
      </c>
      <c r="AI84" s="381"/>
      <c r="AJ84" s="381"/>
      <c r="AK84" s="382"/>
      <c r="AO84" s="145"/>
      <c r="AP84" s="78"/>
      <c r="AQ84" s="78"/>
      <c r="AR84" s="78"/>
      <c r="AX84" s="347"/>
      <c r="AY84" s="348"/>
      <c r="AZ84" s="348"/>
      <c r="BA84" s="325"/>
      <c r="BB84" s="325"/>
      <c r="BC84" s="325"/>
      <c r="BD84" s="325"/>
      <c r="BE84" s="325"/>
      <c r="BF84" s="325"/>
      <c r="BG84" s="325"/>
      <c r="BH84" s="326"/>
      <c r="BI84" s="326"/>
      <c r="BJ84" s="326"/>
      <c r="BK84" s="326"/>
      <c r="BL84" s="327"/>
    </row>
    <row r="85" spans="2:64" ht="14.7" customHeight="1" x14ac:dyDescent="0.2">
      <c r="B85" s="155" t="s">
        <v>441</v>
      </c>
      <c r="C85" s="149"/>
      <c r="D85" s="336" t="s">
        <v>480</v>
      </c>
      <c r="E85" s="336"/>
      <c r="F85" s="410" t="s">
        <v>459</v>
      </c>
      <c r="G85" s="410"/>
      <c r="H85" s="410"/>
      <c r="I85" s="374">
        <f>IF(AA82="","",AA82)</f>
        <v>0</v>
      </c>
      <c r="J85" s="358"/>
      <c r="K85" s="156" t="s">
        <v>431</v>
      </c>
      <c r="L85" s="358">
        <f>IF(X82="","",X82)</f>
        <v>3</v>
      </c>
      <c r="M85" s="359"/>
      <c r="N85" s="374">
        <f>IF(AA83="","",AA83)</f>
        <v>3</v>
      </c>
      <c r="O85" s="358"/>
      <c r="P85" s="156" t="s">
        <v>431</v>
      </c>
      <c r="Q85" s="358">
        <f>IF(X83="","",X83)</f>
        <v>1</v>
      </c>
      <c r="R85" s="359"/>
      <c r="S85" s="374">
        <f>IF(AA84="","",AA84)</f>
        <v>3</v>
      </c>
      <c r="T85" s="358"/>
      <c r="U85" s="156" t="s">
        <v>447</v>
      </c>
      <c r="V85" s="358">
        <f>IF(X84="","",X84)</f>
        <v>1</v>
      </c>
      <c r="W85" s="359"/>
      <c r="X85" s="368"/>
      <c r="Y85" s="369"/>
      <c r="Z85" s="369"/>
      <c r="AA85" s="369"/>
      <c r="AB85" s="370"/>
      <c r="AC85" s="360">
        <f>IF(AND(I85="",N85="",S85=""),"",IF(I85="",0,IF(I85=3,2,1))+IF(N85="",0,IF(N85=3,2,1))+IF(S85="",0,IF(S85=3,2,1)))</f>
        <v>5</v>
      </c>
      <c r="AD85" s="361"/>
      <c r="AE85" s="157"/>
      <c r="AF85" s="160">
        <f>IF(AC85="","",RANK(AC85,$AC$82:$AD$85))</f>
        <v>2</v>
      </c>
      <c r="AG85" s="78"/>
      <c r="AH85" s="353"/>
      <c r="AI85" s="353"/>
      <c r="AJ85" s="353"/>
      <c r="AK85" s="353"/>
      <c r="AO85" s="145"/>
      <c r="AP85" s="78"/>
      <c r="AQ85" s="78"/>
      <c r="AR85" s="78"/>
      <c r="BB85" s="103"/>
      <c r="BC85" s="104"/>
      <c r="BD85" s="73"/>
      <c r="BE85" s="104"/>
      <c r="BF85" s="79"/>
      <c r="BK85" s="82"/>
      <c r="BL85" s="82"/>
    </row>
  </sheetData>
  <mergeCells count="809">
    <mergeCell ref="O81:R81"/>
    <mergeCell ref="T81:W81"/>
    <mergeCell ref="O41:R43"/>
    <mergeCell ref="T41:W43"/>
    <mergeCell ref="O44:R45"/>
    <mergeCell ref="I83:J83"/>
    <mergeCell ref="L83:M83"/>
    <mergeCell ref="T44:W45"/>
    <mergeCell ref="N82:O82"/>
    <mergeCell ref="V82:W82"/>
    <mergeCell ref="N84:O84"/>
    <mergeCell ref="N83:R83"/>
    <mergeCell ref="D85:E85"/>
    <mergeCell ref="F85:H85"/>
    <mergeCell ref="I85:J85"/>
    <mergeCell ref="L85:M85"/>
    <mergeCell ref="Q85:R85"/>
    <mergeCell ref="D84:E84"/>
    <mergeCell ref="N85:O85"/>
    <mergeCell ref="F84:H84"/>
    <mergeCell ref="X84:Y84"/>
    <mergeCell ref="AC84:AD84"/>
    <mergeCell ref="AH84:AK84"/>
    <mergeCell ref="AC82:AD82"/>
    <mergeCell ref="AH82:AK82"/>
    <mergeCell ref="AM82:AV82"/>
    <mergeCell ref="X83:Y83"/>
    <mergeCell ref="AC83:AD83"/>
    <mergeCell ref="AH83:AK83"/>
    <mergeCell ref="AA83:AB83"/>
    <mergeCell ref="Q82:R82"/>
    <mergeCell ref="S82:T82"/>
    <mergeCell ref="V83:W83"/>
    <mergeCell ref="S83:T83"/>
    <mergeCell ref="Q84:R84"/>
    <mergeCell ref="S84:W84"/>
    <mergeCell ref="AZ44:BC45"/>
    <mergeCell ref="BE44:BH45"/>
    <mergeCell ref="D1:BR1"/>
    <mergeCell ref="AE3:AQ3"/>
    <mergeCell ref="BM3:BU3"/>
    <mergeCell ref="BM4:BU4"/>
    <mergeCell ref="AG6:AG7"/>
    <mergeCell ref="AH6:AH7"/>
    <mergeCell ref="AI6:AI7"/>
    <mergeCell ref="AZ41:BC43"/>
    <mergeCell ref="AQ6:AQ7"/>
    <mergeCell ref="AR6:AR7"/>
    <mergeCell ref="B6:B7"/>
    <mergeCell ref="D6:D7"/>
    <mergeCell ref="E6:E7"/>
    <mergeCell ref="F6:F7"/>
    <mergeCell ref="G6:G7"/>
    <mergeCell ref="AF6:AF7"/>
    <mergeCell ref="R6:T9"/>
    <mergeCell ref="AF8:AF9"/>
    <mergeCell ref="BU6:BU7"/>
    <mergeCell ref="B8:B9"/>
    <mergeCell ref="D8:D9"/>
    <mergeCell ref="E8:E9"/>
    <mergeCell ref="F8:F9"/>
    <mergeCell ref="G8:G9"/>
    <mergeCell ref="AJ6:AJ7"/>
    <mergeCell ref="AM6:AM7"/>
    <mergeCell ref="AO6:AO7"/>
    <mergeCell ref="AP6:AP7"/>
    <mergeCell ref="BQ6:BQ7"/>
    <mergeCell ref="BR6:BR7"/>
    <mergeCell ref="BS6:BS7"/>
    <mergeCell ref="BT6:BT7"/>
    <mergeCell ref="BQ8:BQ9"/>
    <mergeCell ref="BR8:BR9"/>
    <mergeCell ref="AG8:AG9"/>
    <mergeCell ref="AH8:AH9"/>
    <mergeCell ref="AI8:AI9"/>
    <mergeCell ref="AJ8:AJ9"/>
    <mergeCell ref="AM8:AM9"/>
    <mergeCell ref="AO8:AO9"/>
    <mergeCell ref="AP8:AP9"/>
    <mergeCell ref="AQ8:AQ9"/>
    <mergeCell ref="AR8:A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R10:T25"/>
    <mergeCell ref="B14:B15"/>
    <mergeCell ref="D14:D15"/>
    <mergeCell ref="E14:E15"/>
    <mergeCell ref="BR10:BR11"/>
    <mergeCell ref="BS10:BS11"/>
    <mergeCell ref="BT10:BT11"/>
    <mergeCell ref="AH10:AH11"/>
    <mergeCell ref="AI10:AI11"/>
    <mergeCell ref="AJ10:AJ11"/>
    <mergeCell ref="AM10:AM11"/>
    <mergeCell ref="AO10:AO11"/>
    <mergeCell ref="AP10:AP11"/>
    <mergeCell ref="AR10:AR11"/>
    <mergeCell ref="BQ10:BQ11"/>
    <mergeCell ref="AM12:AM13"/>
    <mergeCell ref="AO12:AO13"/>
    <mergeCell ref="AR12:AR13"/>
    <mergeCell ref="BQ12:BQ13"/>
    <mergeCell ref="AG12:AG13"/>
    <mergeCell ref="AH12:AH13"/>
    <mergeCell ref="AP12:AP13"/>
    <mergeCell ref="AQ12:AQ13"/>
    <mergeCell ref="AJ12:AJ13"/>
    <mergeCell ref="AQ10:AQ11"/>
    <mergeCell ref="AG10:AG11"/>
    <mergeCell ref="AG14:AG15"/>
    <mergeCell ref="AH14:AH15"/>
    <mergeCell ref="AI14:AI15"/>
    <mergeCell ref="AJ14:AJ15"/>
    <mergeCell ref="BU10:BU11"/>
    <mergeCell ref="B12:B13"/>
    <mergeCell ref="D12:D13"/>
    <mergeCell ref="E12:E13"/>
    <mergeCell ref="F12:F13"/>
    <mergeCell ref="G12:G13"/>
    <mergeCell ref="BT12:BT13"/>
    <mergeCell ref="BU12:BU13"/>
    <mergeCell ref="BR12:BR13"/>
    <mergeCell ref="BS12:BS13"/>
    <mergeCell ref="F14:F15"/>
    <mergeCell ref="BR14:BR15"/>
    <mergeCell ref="BS14:BS15"/>
    <mergeCell ref="G14:G15"/>
    <mergeCell ref="AF14:AF15"/>
    <mergeCell ref="AM14:AM15"/>
    <mergeCell ref="AO14:AO15"/>
    <mergeCell ref="AP14:AP15"/>
    <mergeCell ref="AQ14:AQ15"/>
    <mergeCell ref="AR14:AR15"/>
    <mergeCell ref="BQ14:BQ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BR16:BR17"/>
    <mergeCell ref="BS16:BS17"/>
    <mergeCell ref="BT16:BT17"/>
    <mergeCell ref="BU16:BU17"/>
    <mergeCell ref="AR16:AR17"/>
    <mergeCell ref="BQ16:BQ17"/>
    <mergeCell ref="AI16:AI17"/>
    <mergeCell ref="AJ16:AJ17"/>
    <mergeCell ref="AM16:AM17"/>
    <mergeCell ref="AO16:AO17"/>
    <mergeCell ref="AP16:AP17"/>
    <mergeCell ref="AQ16:AQ17"/>
    <mergeCell ref="BR18:BR19"/>
    <mergeCell ref="BS18:BS19"/>
    <mergeCell ref="AG18:AG19"/>
    <mergeCell ref="AH18:AH19"/>
    <mergeCell ref="AI18:AI19"/>
    <mergeCell ref="AJ18:AJ19"/>
    <mergeCell ref="AR18:AR19"/>
    <mergeCell ref="BQ18:BQ19"/>
    <mergeCell ref="B18:B19"/>
    <mergeCell ref="D18:D19"/>
    <mergeCell ref="E18:E19"/>
    <mergeCell ref="F18:F19"/>
    <mergeCell ref="G18:G19"/>
    <mergeCell ref="AF18:AF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O20:AO21"/>
    <mergeCell ref="AP20:AP21"/>
    <mergeCell ref="AF12:AF13"/>
    <mergeCell ref="AG20:AG21"/>
    <mergeCell ref="AH20:AH21"/>
    <mergeCell ref="AI20:AI21"/>
    <mergeCell ref="AI12:AI13"/>
    <mergeCell ref="BQ20:BQ21"/>
    <mergeCell ref="AM18:AM19"/>
    <mergeCell ref="AO18:AO19"/>
    <mergeCell ref="AP18:AP19"/>
    <mergeCell ref="AQ18:AQ19"/>
    <mergeCell ref="BS20:BS21"/>
    <mergeCell ref="BT20:BT21"/>
    <mergeCell ref="AH22:AH23"/>
    <mergeCell ref="AI22:AI23"/>
    <mergeCell ref="AQ20:AQ21"/>
    <mergeCell ref="AR20:AR21"/>
    <mergeCell ref="AJ20:AJ21"/>
    <mergeCell ref="AM20:AM21"/>
    <mergeCell ref="AQ22:AQ23"/>
    <mergeCell ref="AM22:AM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BU22:BU23"/>
    <mergeCell ref="BR20:BR21"/>
    <mergeCell ref="B24:B25"/>
    <mergeCell ref="D24:D25"/>
    <mergeCell ref="E24:E25"/>
    <mergeCell ref="F24:F25"/>
    <mergeCell ref="G24:G25"/>
    <mergeCell ref="AJ22:AJ23"/>
    <mergeCell ref="AO22:AO23"/>
    <mergeCell ref="AP22:AP23"/>
    <mergeCell ref="BQ22:BQ23"/>
    <mergeCell ref="BR22:BR23"/>
    <mergeCell ref="BS22:BS23"/>
    <mergeCell ref="AR22:AR23"/>
    <mergeCell ref="BT22:BT23"/>
    <mergeCell ref="BQ24:BQ25"/>
    <mergeCell ref="BR24:BR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R26:T35"/>
    <mergeCell ref="B30:B31"/>
    <mergeCell ref="D30:D31"/>
    <mergeCell ref="E30:E31"/>
    <mergeCell ref="AG26:AG27"/>
    <mergeCell ref="BS26:BS27"/>
    <mergeCell ref="BT26:BT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U26:BU27"/>
    <mergeCell ref="B28:B29"/>
    <mergeCell ref="D28:D29"/>
    <mergeCell ref="E28:E29"/>
    <mergeCell ref="F28:F29"/>
    <mergeCell ref="G28:G29"/>
    <mergeCell ref="AM28:AM29"/>
    <mergeCell ref="AO28:AO29"/>
    <mergeCell ref="AP28:AP29"/>
    <mergeCell ref="AQ28:AQ29"/>
    <mergeCell ref="S85:T85"/>
    <mergeCell ref="V85:W85"/>
    <mergeCell ref="X85:AB85"/>
    <mergeCell ref="AC85:AD85"/>
    <mergeCell ref="AH28:AH29"/>
    <mergeCell ref="AI28:AI29"/>
    <mergeCell ref="AJ28:AJ29"/>
    <mergeCell ref="BR28:BR29"/>
    <mergeCell ref="BS28:BS29"/>
    <mergeCell ref="BT28:BT29"/>
    <mergeCell ref="BU28:BU29"/>
    <mergeCell ref="G30:G31"/>
    <mergeCell ref="AF30:AF31"/>
    <mergeCell ref="AR28:AR29"/>
    <mergeCell ref="BQ28:BQ29"/>
    <mergeCell ref="AF28:AF29"/>
    <mergeCell ref="AG28:AG29"/>
    <mergeCell ref="F30:F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BR32:BR33"/>
    <mergeCell ref="BS32:BS33"/>
    <mergeCell ref="BT32:BT33"/>
    <mergeCell ref="AQ32:AQ33"/>
    <mergeCell ref="BU32:BU33"/>
    <mergeCell ref="G34:G35"/>
    <mergeCell ref="AF34:AF35"/>
    <mergeCell ref="AR32:AR33"/>
    <mergeCell ref="BQ32:BQ33"/>
    <mergeCell ref="AI32:AI33"/>
    <mergeCell ref="AJ32:AJ33"/>
    <mergeCell ref="AM32:AM33"/>
    <mergeCell ref="AO32:AO33"/>
    <mergeCell ref="AP32:AP33"/>
    <mergeCell ref="B34:B35"/>
    <mergeCell ref="D34:D35"/>
    <mergeCell ref="E34:E35"/>
    <mergeCell ref="F34:F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BR36:BR37"/>
    <mergeCell ref="BS36:BS37"/>
    <mergeCell ref="BT36:BT37"/>
    <mergeCell ref="BU36:BU37"/>
    <mergeCell ref="G38:G39"/>
    <mergeCell ref="AF38:AF39"/>
    <mergeCell ref="AR36:AR37"/>
    <mergeCell ref="BQ36:BQ37"/>
    <mergeCell ref="AI36:AI37"/>
    <mergeCell ref="AJ36:AJ37"/>
    <mergeCell ref="AM36:AM37"/>
    <mergeCell ref="AO36:AO37"/>
    <mergeCell ref="AP36:AP37"/>
    <mergeCell ref="AQ36:AQ37"/>
    <mergeCell ref="B38:B39"/>
    <mergeCell ref="D38:D39"/>
    <mergeCell ref="E38:E39"/>
    <mergeCell ref="F38:F39"/>
    <mergeCell ref="BR38:BR39"/>
    <mergeCell ref="BS38:BS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I40:AI41"/>
    <mergeCell ref="AJ40:AJ41"/>
    <mergeCell ref="AM40:AM41"/>
    <mergeCell ref="AO40:AO41"/>
    <mergeCell ref="BS40:BS41"/>
    <mergeCell ref="AG40:AG41"/>
    <mergeCell ref="AH40:AH41"/>
    <mergeCell ref="BT40:BT41"/>
    <mergeCell ref="AR42:AR43"/>
    <mergeCell ref="AQ42:AQ43"/>
    <mergeCell ref="BT42:BT43"/>
    <mergeCell ref="BQ40:BQ41"/>
    <mergeCell ref="BR40:BR41"/>
    <mergeCell ref="BQ42:BQ43"/>
    <mergeCell ref="BR42:BR43"/>
    <mergeCell ref="BS42:BS43"/>
    <mergeCell ref="BE41:BH43"/>
    <mergeCell ref="BU40:BU41"/>
    <mergeCell ref="D83:E83"/>
    <mergeCell ref="F83:H83"/>
    <mergeCell ref="G42:G43"/>
    <mergeCell ref="AP40:AP41"/>
    <mergeCell ref="AQ40:AQ41"/>
    <mergeCell ref="AR40:AR41"/>
    <mergeCell ref="AA82:AB82"/>
    <mergeCell ref="D81:H81"/>
    <mergeCell ref="J81:M81"/>
    <mergeCell ref="D82:E82"/>
    <mergeCell ref="AF42:AF43"/>
    <mergeCell ref="F82:H82"/>
    <mergeCell ref="I82:M82"/>
    <mergeCell ref="Y81:AB81"/>
    <mergeCell ref="AC81:AD81"/>
    <mergeCell ref="X82:Y82"/>
    <mergeCell ref="G44:G45"/>
    <mergeCell ref="G52:G53"/>
    <mergeCell ref="G62:G63"/>
    <mergeCell ref="AG44:AG45"/>
    <mergeCell ref="AH44:AH45"/>
    <mergeCell ref="AI44:AI45"/>
    <mergeCell ref="AR44:AR45"/>
    <mergeCell ref="AG42:AG43"/>
    <mergeCell ref="AH42:AH43"/>
    <mergeCell ref="AI42:AI43"/>
    <mergeCell ref="AJ42:AJ43"/>
    <mergeCell ref="AM42:AM43"/>
    <mergeCell ref="AO42:AO43"/>
    <mergeCell ref="AF44:AF45"/>
    <mergeCell ref="AP42:AP43"/>
    <mergeCell ref="B44:B45"/>
    <mergeCell ref="D44:D45"/>
    <mergeCell ref="E44:E45"/>
    <mergeCell ref="F44:F45"/>
    <mergeCell ref="B42:B43"/>
    <mergeCell ref="D42:D43"/>
    <mergeCell ref="E42:E43"/>
    <mergeCell ref="F42:F43"/>
    <mergeCell ref="BU42:BU43"/>
    <mergeCell ref="AP44:AP45"/>
    <mergeCell ref="AQ44:AQ45"/>
    <mergeCell ref="AO46:AO47"/>
    <mergeCell ref="AP46:AP47"/>
    <mergeCell ref="AQ46:AQ47"/>
    <mergeCell ref="BT44:BT45"/>
    <mergeCell ref="BU44:BU45"/>
    <mergeCell ref="BT46:BT47"/>
    <mergeCell ref="AR46:AR47"/>
    <mergeCell ref="AH85:AK85"/>
    <mergeCell ref="AJ44:AJ45"/>
    <mergeCell ref="AM44:AM45"/>
    <mergeCell ref="AO44:AO45"/>
    <mergeCell ref="AH50:AH51"/>
    <mergeCell ref="AH52:AH53"/>
    <mergeCell ref="AM83:AV83"/>
    <mergeCell ref="AH81:AK81"/>
    <mergeCell ref="AM81:AV81"/>
    <mergeCell ref="AJ48:AJ49"/>
    <mergeCell ref="I84:J84"/>
    <mergeCell ref="L84:M84"/>
    <mergeCell ref="BQ44:BQ45"/>
    <mergeCell ref="BR44:BR45"/>
    <mergeCell ref="BS44:BS45"/>
    <mergeCell ref="AG46:AG47"/>
    <mergeCell ref="AH46:AH47"/>
    <mergeCell ref="AI46:AI47"/>
    <mergeCell ref="BS46:BS47"/>
    <mergeCell ref="AM48:AM49"/>
    <mergeCell ref="B46:B47"/>
    <mergeCell ref="D46:D47"/>
    <mergeCell ref="E46:E47"/>
    <mergeCell ref="F46:F47"/>
    <mergeCell ref="G46:G47"/>
    <mergeCell ref="AF46:AF47"/>
    <mergeCell ref="AO48:AO49"/>
    <mergeCell ref="AP48:AP49"/>
    <mergeCell ref="AJ46:AJ47"/>
    <mergeCell ref="AM46:AM47"/>
    <mergeCell ref="AQ48:AQ49"/>
    <mergeCell ref="BQ46:BQ47"/>
    <mergeCell ref="BR46:BR47"/>
    <mergeCell ref="AA84:AB84"/>
    <mergeCell ref="AG50:AG51"/>
    <mergeCell ref="AG52:AG53"/>
    <mergeCell ref="AX81:AZ84"/>
    <mergeCell ref="BA81:BG82"/>
    <mergeCell ref="BR48:BR49"/>
    <mergeCell ref="AF52:AF53"/>
    <mergeCell ref="AO50:AO51"/>
    <mergeCell ref="AP50:AP51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BS48:BS49"/>
    <mergeCell ref="BT48:BT49"/>
    <mergeCell ref="BU48:BU49"/>
    <mergeCell ref="G50:G51"/>
    <mergeCell ref="AF50:AF51"/>
    <mergeCell ref="AR48:AR49"/>
    <mergeCell ref="BQ48:BQ49"/>
    <mergeCell ref="BT50:BT51"/>
    <mergeCell ref="BU50:BU51"/>
    <mergeCell ref="AM50:AM51"/>
    <mergeCell ref="D50:D51"/>
    <mergeCell ref="E50:E51"/>
    <mergeCell ref="F50:F51"/>
    <mergeCell ref="BR50:BR51"/>
    <mergeCell ref="BS50:BS51"/>
    <mergeCell ref="AR50:AR51"/>
    <mergeCell ref="BQ50:BQ51"/>
    <mergeCell ref="AI50:AI51"/>
    <mergeCell ref="AJ50:AJ51"/>
    <mergeCell ref="AQ50:AQ51"/>
    <mergeCell ref="B52:B53"/>
    <mergeCell ref="D52:D53"/>
    <mergeCell ref="E52:E53"/>
    <mergeCell ref="F52:F53"/>
    <mergeCell ref="AM52:AM53"/>
    <mergeCell ref="AO52:AO53"/>
    <mergeCell ref="AP52:AP53"/>
    <mergeCell ref="AQ52:AQ53"/>
    <mergeCell ref="B50:B51"/>
    <mergeCell ref="BR52:BR53"/>
    <mergeCell ref="BS52:BS53"/>
    <mergeCell ref="BT52:BT53"/>
    <mergeCell ref="BU52:BU53"/>
    <mergeCell ref="G54:G55"/>
    <mergeCell ref="AF54:AF55"/>
    <mergeCell ref="AR52:AR53"/>
    <mergeCell ref="BQ52:BQ53"/>
    <mergeCell ref="AI52:AI53"/>
    <mergeCell ref="AJ52:AJ53"/>
    <mergeCell ref="B54:B55"/>
    <mergeCell ref="D54:D55"/>
    <mergeCell ref="E54:E55"/>
    <mergeCell ref="F54:F55"/>
    <mergeCell ref="BR54:BR55"/>
    <mergeCell ref="BS54:BS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BR56:BR57"/>
    <mergeCell ref="BS56:BS57"/>
    <mergeCell ref="BT56:BT57"/>
    <mergeCell ref="BU56:BU57"/>
    <mergeCell ref="G58:G59"/>
    <mergeCell ref="AF58:AF59"/>
    <mergeCell ref="AR56:AR57"/>
    <mergeCell ref="BQ56:BQ57"/>
    <mergeCell ref="AI56:AI57"/>
    <mergeCell ref="AJ56:AJ57"/>
    <mergeCell ref="AM56:AM57"/>
    <mergeCell ref="AO56:AO57"/>
    <mergeCell ref="AP56:AP57"/>
    <mergeCell ref="AQ56:AQ57"/>
    <mergeCell ref="B58:B59"/>
    <mergeCell ref="D58:D59"/>
    <mergeCell ref="E58:E59"/>
    <mergeCell ref="F58:F59"/>
    <mergeCell ref="BR58:BR59"/>
    <mergeCell ref="BS58:BS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BR60:BR61"/>
    <mergeCell ref="BS60:BS61"/>
    <mergeCell ref="BT60:BT61"/>
    <mergeCell ref="BU60:BU61"/>
    <mergeCell ref="AF62:AF63"/>
    <mergeCell ref="AR60:AR61"/>
    <mergeCell ref="BQ60:BQ61"/>
    <mergeCell ref="AI60:AI61"/>
    <mergeCell ref="AJ60:AJ61"/>
    <mergeCell ref="AM60:AM61"/>
    <mergeCell ref="AO60:AO61"/>
    <mergeCell ref="AP60:AP61"/>
    <mergeCell ref="AQ60:AQ61"/>
    <mergeCell ref="AM62:AM63"/>
    <mergeCell ref="B62:B63"/>
    <mergeCell ref="D62:D63"/>
    <mergeCell ref="E62:E63"/>
    <mergeCell ref="F62:F63"/>
    <mergeCell ref="BR62:BR63"/>
    <mergeCell ref="BS62:BS63"/>
    <mergeCell ref="AG62:AG63"/>
    <mergeCell ref="AH62:AH63"/>
    <mergeCell ref="AI62:AI63"/>
    <mergeCell ref="AJ62:AJ63"/>
    <mergeCell ref="AO62:AO63"/>
    <mergeCell ref="AP62:AP63"/>
    <mergeCell ref="AQ62:AQ63"/>
    <mergeCell ref="AR62:AR63"/>
    <mergeCell ref="BQ62:BQ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BR64:BR65"/>
    <mergeCell ref="BS64:BS65"/>
    <mergeCell ref="BT64:BT65"/>
    <mergeCell ref="BU64:BU65"/>
    <mergeCell ref="G66:G67"/>
    <mergeCell ref="AF66:AF67"/>
    <mergeCell ref="AR64:AR65"/>
    <mergeCell ref="BQ64:BQ65"/>
    <mergeCell ref="AI64:AI65"/>
    <mergeCell ref="AJ64:AJ65"/>
    <mergeCell ref="AM64:AM65"/>
    <mergeCell ref="AO64:AO65"/>
    <mergeCell ref="AP64:AP65"/>
    <mergeCell ref="AQ64:AQ65"/>
    <mergeCell ref="B66:B67"/>
    <mergeCell ref="D66:D67"/>
    <mergeCell ref="E66:E67"/>
    <mergeCell ref="F66:F67"/>
    <mergeCell ref="AQ66:AQ67"/>
    <mergeCell ref="AJ66:AJ67"/>
    <mergeCell ref="AM66:AM67"/>
    <mergeCell ref="AG66:AG67"/>
    <mergeCell ref="AH66:AH67"/>
    <mergeCell ref="AI66:AI67"/>
    <mergeCell ref="BU66:BU67"/>
    <mergeCell ref="AG68:AG69"/>
    <mergeCell ref="AH68:AH69"/>
    <mergeCell ref="AI68:AI69"/>
    <mergeCell ref="AJ68:AJ69"/>
    <mergeCell ref="AM68:AM69"/>
    <mergeCell ref="AO66:AO67"/>
    <mergeCell ref="AP66:AP67"/>
    <mergeCell ref="BQ66:BQ67"/>
    <mergeCell ref="BR66:BR67"/>
    <mergeCell ref="BS66:BS67"/>
    <mergeCell ref="BT66:BT67"/>
    <mergeCell ref="AR66:AR67"/>
    <mergeCell ref="BQ68:BQ69"/>
    <mergeCell ref="BR68:BR69"/>
    <mergeCell ref="B68:B69"/>
    <mergeCell ref="D68:D69"/>
    <mergeCell ref="E68:E69"/>
    <mergeCell ref="F68:F69"/>
    <mergeCell ref="G68:G69"/>
    <mergeCell ref="AF68:AF69"/>
    <mergeCell ref="AO68:AO69"/>
    <mergeCell ref="AP68:AP69"/>
    <mergeCell ref="AQ68:AQ69"/>
    <mergeCell ref="AR68:AR69"/>
    <mergeCell ref="BS68:BS69"/>
    <mergeCell ref="BT68:BT69"/>
    <mergeCell ref="BU68:BU69"/>
    <mergeCell ref="AG70:AG71"/>
    <mergeCell ref="AH70:AH71"/>
    <mergeCell ref="AI70:AI71"/>
    <mergeCell ref="AJ70:AJ71"/>
    <mergeCell ref="AM70:AM71"/>
    <mergeCell ref="AO70:AO71"/>
    <mergeCell ref="AP70:AP71"/>
    <mergeCell ref="BS70:BS71"/>
    <mergeCell ref="BT70:BT71"/>
    <mergeCell ref="B70:B71"/>
    <mergeCell ref="D70:D71"/>
    <mergeCell ref="E70:E71"/>
    <mergeCell ref="F70:F71"/>
    <mergeCell ref="G70:G71"/>
    <mergeCell ref="AF70:AF71"/>
    <mergeCell ref="AQ70:AQ71"/>
    <mergeCell ref="AR70:AR71"/>
    <mergeCell ref="BQ70:BQ71"/>
    <mergeCell ref="BR70:BR71"/>
    <mergeCell ref="BU70:BU71"/>
    <mergeCell ref="AG72:AG73"/>
    <mergeCell ref="AH72:AH73"/>
    <mergeCell ref="AI72:AI73"/>
    <mergeCell ref="BS72:BS73"/>
    <mergeCell ref="BT72:BT73"/>
    <mergeCell ref="B72:B73"/>
    <mergeCell ref="D72:D73"/>
    <mergeCell ref="E72:E73"/>
    <mergeCell ref="F72:F73"/>
    <mergeCell ref="G72:G73"/>
    <mergeCell ref="AF72:AF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J74:AJ75"/>
    <mergeCell ref="AM74:AM75"/>
    <mergeCell ref="BQ72:BQ73"/>
    <mergeCell ref="BR72:BR73"/>
    <mergeCell ref="AO72:AO73"/>
    <mergeCell ref="AP72:AP73"/>
    <mergeCell ref="AQ72:AQ73"/>
    <mergeCell ref="AR72:AR73"/>
    <mergeCell ref="AF74:AF75"/>
    <mergeCell ref="AG74:AG75"/>
    <mergeCell ref="AH74:AH75"/>
    <mergeCell ref="AI74:AI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O76:AO77"/>
    <mergeCell ref="AP76:AP77"/>
    <mergeCell ref="AH76:AH77"/>
    <mergeCell ref="AI76:AI77"/>
    <mergeCell ref="AJ76:AJ77"/>
    <mergeCell ref="AM76:AM77"/>
    <mergeCell ref="BS74:BS75"/>
    <mergeCell ref="BT74:BT75"/>
    <mergeCell ref="AQ74:AQ75"/>
    <mergeCell ref="AR74:AR75"/>
    <mergeCell ref="BQ74:BQ75"/>
    <mergeCell ref="BR74:BR75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BQ78:BQ79"/>
    <mergeCell ref="BA83:BG84"/>
    <mergeCell ref="BH83:BL84"/>
    <mergeCell ref="AO78:AO79"/>
    <mergeCell ref="AP78:AP79"/>
    <mergeCell ref="AQ78:AQ79"/>
    <mergeCell ref="BQ76:BQ77"/>
    <mergeCell ref="AQ76:AQ77"/>
    <mergeCell ref="AR76:AR77"/>
    <mergeCell ref="AR78:AR79"/>
    <mergeCell ref="AM78:AM79"/>
    <mergeCell ref="BS78:BS79"/>
    <mergeCell ref="BT78:BT79"/>
    <mergeCell ref="BU78:BU79"/>
    <mergeCell ref="BH81:BL82"/>
    <mergeCell ref="BR78:BR7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5774-5373-4443-A71F-E8BACF7BCF30}">
  <sheetPr codeName="Sheet3">
    <pageSetUpPr fitToPage="1"/>
  </sheetPr>
  <dimension ref="A1:Z52"/>
  <sheetViews>
    <sheetView workbookViewId="0">
      <selection activeCell="AB22" sqref="AB22"/>
    </sheetView>
  </sheetViews>
  <sheetFormatPr defaultColWidth="8.77734375" defaultRowHeight="15.6" customHeight="1" x14ac:dyDescent="0.2"/>
  <cols>
    <col min="1" max="1" width="3.6640625" style="178" bestFit="1" customWidth="1"/>
    <col min="2" max="2" width="10.6640625" style="178" customWidth="1"/>
    <col min="3" max="6" width="2.6640625" style="178" customWidth="1"/>
    <col min="7" max="7" width="2.6640625" style="193" customWidth="1"/>
    <col min="8" max="11" width="2.6640625" style="178" customWidth="1"/>
    <col min="12" max="12" width="2.6640625" style="193" customWidth="1"/>
    <col min="13" max="16" width="2.6640625" style="178" customWidth="1"/>
    <col min="17" max="17" width="2.6640625" style="193" customWidth="1"/>
    <col min="18" max="21" width="2.6640625" style="178" customWidth="1"/>
    <col min="22" max="22" width="2.6640625" style="193" customWidth="1"/>
    <col min="23" max="24" width="4.6640625" style="178" bestFit="1" customWidth="1"/>
    <col min="25" max="25" width="8.88671875" style="178" bestFit="1" customWidth="1"/>
    <col min="26" max="26" width="6.77734375" style="178" bestFit="1" customWidth="1"/>
    <col min="27" max="16384" width="8.77734375" style="178"/>
  </cols>
  <sheetData>
    <row r="1" spans="1:26" ht="32.25" customHeight="1" x14ac:dyDescent="0.2">
      <c r="A1" s="528" t="s">
        <v>471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</row>
    <row r="2" spans="1:26" s="179" customFormat="1" ht="15.6" customHeight="1" x14ac:dyDescent="0.2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6" s="179" customFormat="1" ht="21" customHeight="1" x14ac:dyDescent="0.2">
      <c r="B3" s="72"/>
      <c r="C3" s="500" t="s">
        <v>461</v>
      </c>
      <c r="D3" s="500"/>
      <c r="E3" s="500"/>
      <c r="F3" s="500"/>
      <c r="G3" s="500"/>
      <c r="H3" s="500"/>
      <c r="I3" s="500"/>
      <c r="J3" s="500"/>
      <c r="K3" s="500"/>
      <c r="L3" s="500"/>
      <c r="N3" s="180"/>
      <c r="O3" s="500" t="s">
        <v>422</v>
      </c>
      <c r="P3" s="500"/>
      <c r="Q3" s="500"/>
      <c r="R3" s="500"/>
      <c r="S3" s="500"/>
      <c r="T3" s="500"/>
      <c r="U3" s="180"/>
      <c r="V3" s="180"/>
    </row>
    <row r="4" spans="1:26" s="179" customFormat="1" ht="15.6" customHeight="1" thickBot="1" x14ac:dyDescent="0.25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6" s="179" customFormat="1" ht="13.8" x14ac:dyDescent="0.2">
      <c r="A5" s="501"/>
      <c r="B5" s="502"/>
      <c r="C5" s="505" t="s">
        <v>462</v>
      </c>
      <c r="D5" s="506"/>
      <c r="E5" s="506"/>
      <c r="F5" s="506"/>
      <c r="G5" s="507"/>
      <c r="H5" s="508" t="s">
        <v>463</v>
      </c>
      <c r="I5" s="506"/>
      <c r="J5" s="506"/>
      <c r="K5" s="506"/>
      <c r="L5" s="507"/>
      <c r="M5" s="508" t="s">
        <v>464</v>
      </c>
      <c r="N5" s="506"/>
      <c r="O5" s="506"/>
      <c r="P5" s="506"/>
      <c r="Q5" s="507"/>
      <c r="R5" s="508" t="s">
        <v>465</v>
      </c>
      <c r="S5" s="506"/>
      <c r="T5" s="506"/>
      <c r="U5" s="506"/>
      <c r="V5" s="506"/>
      <c r="W5" s="492" t="s">
        <v>466</v>
      </c>
      <c r="X5" s="494" t="s">
        <v>467</v>
      </c>
      <c r="Y5" s="494" t="s">
        <v>468</v>
      </c>
      <c r="Z5" s="496" t="s">
        <v>469</v>
      </c>
    </row>
    <row r="6" spans="1:26" ht="29.25" customHeight="1" thickBot="1" x14ac:dyDescent="0.25">
      <c r="A6" s="503"/>
      <c r="B6" s="504"/>
      <c r="C6" s="509" t="str">
        <f>IF(B7="","",B7)</f>
        <v>山下</v>
      </c>
      <c r="D6" s="499"/>
      <c r="E6" s="499"/>
      <c r="F6" s="499"/>
      <c r="G6" s="499"/>
      <c r="H6" s="510" t="str">
        <f>IF(B12="","",B12)</f>
        <v>礒野</v>
      </c>
      <c r="I6" s="499"/>
      <c r="J6" s="499"/>
      <c r="K6" s="499"/>
      <c r="L6" s="499"/>
      <c r="M6" s="499" t="str">
        <f>IF(B17="","",B17)</f>
        <v>窪</v>
      </c>
      <c r="N6" s="499"/>
      <c r="O6" s="499"/>
      <c r="P6" s="499"/>
      <c r="Q6" s="499"/>
      <c r="R6" s="526" t="str">
        <f>IF(B22="","",B22)</f>
        <v>西田</v>
      </c>
      <c r="S6" s="526"/>
      <c r="T6" s="526"/>
      <c r="U6" s="526"/>
      <c r="V6" s="527"/>
      <c r="W6" s="493"/>
      <c r="X6" s="495"/>
      <c r="Y6" s="495"/>
      <c r="Z6" s="497"/>
    </row>
    <row r="7" spans="1:26" ht="14.25" customHeight="1" thickTop="1" x14ac:dyDescent="0.2">
      <c r="A7" s="487" t="s">
        <v>472</v>
      </c>
      <c r="B7" s="489" t="str">
        <f>IF(男子!O$67="","",男子!O$67)</f>
        <v>山下</v>
      </c>
      <c r="C7" s="490" t="str">
        <f>IF(C8="","",IF(C8&gt;G8,"○","×"))</f>
        <v/>
      </c>
      <c r="D7" s="457"/>
      <c r="E7" s="457"/>
      <c r="F7" s="457"/>
      <c r="G7" s="478"/>
      <c r="H7" s="181" t="str">
        <f>IF(H8="","",IF(H8="W","○",IF(H8="L","×",IF(H8&gt;L8,"○","×"))))</f>
        <v>○</v>
      </c>
      <c r="I7" s="244">
        <v>11</v>
      </c>
      <c r="J7" s="182" t="s">
        <v>460</v>
      </c>
      <c r="K7" s="244">
        <v>9</v>
      </c>
      <c r="L7" s="183"/>
      <c r="M7" s="181" t="str">
        <f>IF(M8="","",IF(M8="W","○",IF(M8="L","×",IF(M8&gt;Q8,"○","×"))))</f>
        <v>×</v>
      </c>
      <c r="N7" s="244">
        <v>7</v>
      </c>
      <c r="O7" s="182" t="s">
        <v>460</v>
      </c>
      <c r="P7" s="244">
        <v>11</v>
      </c>
      <c r="Q7" s="184"/>
      <c r="R7" s="255" t="str">
        <f>IF(R8="","",IF(R8="W","○",IF(R8="L","×",IF(R8&gt;V8,"○","×"))))</f>
        <v>○</v>
      </c>
      <c r="S7" s="256">
        <v>16</v>
      </c>
      <c r="T7" s="257" t="s">
        <v>460</v>
      </c>
      <c r="U7" s="256">
        <v>14</v>
      </c>
      <c r="V7" s="258"/>
      <c r="W7" s="524">
        <f>IF($B7="","",COUNTIF($C7:$V11,"○"))</f>
        <v>2</v>
      </c>
      <c r="X7" s="463">
        <f>IF($B7="","",COUNTIF($C7:$V11,"×"))</f>
        <v>1</v>
      </c>
      <c r="Y7" s="523">
        <f>IF($B7="","",W7*2+X7)</f>
        <v>5</v>
      </c>
      <c r="Z7" s="434">
        <f>IF(ISERROR(RANK(Y7,$Y$7:$Y$26,0))=TRUE,"",RANK(Y7,$Y$7:$Y$26,0))</f>
        <v>1</v>
      </c>
    </row>
    <row r="8" spans="1:26" ht="14.25" customHeight="1" x14ac:dyDescent="0.2">
      <c r="A8" s="450"/>
      <c r="B8" s="453"/>
      <c r="C8" s="490"/>
      <c r="D8" s="457"/>
      <c r="E8" s="457"/>
      <c r="F8" s="457"/>
      <c r="G8" s="478"/>
      <c r="H8" s="441">
        <f>IF(I7="","",IF(I7&gt;K7,1,0)+IF(I8&gt;K8,1,0)+IF(I9&gt;K9,1,0)+IF(I10&gt;K10,1,0)+IF(I11&gt;K11,1,0))</f>
        <v>3</v>
      </c>
      <c r="I8" s="245">
        <v>11</v>
      </c>
      <c r="J8" s="185" t="s">
        <v>460</v>
      </c>
      <c r="K8" s="245">
        <v>3</v>
      </c>
      <c r="L8" s="447">
        <f>IF(OR(H8="L",H8="W"),"",IF(I7="","",IF(I7&lt;K7,1,0)+IF(I8&lt;K8,1,0)+IF(I9&lt;K9,1,0)+IF(I10&lt;K10,1,0)+IF(I11&lt;K11,1,0)))</f>
        <v>2</v>
      </c>
      <c r="M8" s="441">
        <f>IF(N7="","",IF(N7&gt;P7,1,0)+IF(N8&gt;P8,1,0)+IF(N9&gt;P9,1,0)+IF(N10&gt;P10,1,0)+IF(N11&gt;P11,1,0))</f>
        <v>1</v>
      </c>
      <c r="N8" s="245">
        <v>11</v>
      </c>
      <c r="O8" s="185" t="s">
        <v>460</v>
      </c>
      <c r="P8" s="245">
        <v>6</v>
      </c>
      <c r="Q8" s="439">
        <f>IF(OR(M8="L",M8="W"),"",IF(N7="","",IF(N7&lt;P7,1,0)+IF(N8&lt;P8,1,0)+IF(N9&lt;P9,1,0)+IF(N10&lt;P10,1,0)+IF(N11&lt;P11,1,0)))</f>
        <v>3</v>
      </c>
      <c r="R8" s="511">
        <f>IF(S7="","",IF(S7&gt;U7,1,0)+IF(S8&gt;U8,1,0)+IF(S9&gt;U9,1,0)+IF(S10&gt;U10,1,0)+IF(S11&gt;U11,1,0))</f>
        <v>3</v>
      </c>
      <c r="S8" s="245">
        <v>13</v>
      </c>
      <c r="T8" s="185" t="s">
        <v>460</v>
      </c>
      <c r="U8" s="245">
        <v>11</v>
      </c>
      <c r="V8" s="513">
        <f>IF(OR(R8="L",R8="W"),"",IF(S7="","",IF(S7&lt;U7,1,0)+IF(S8&lt;U8,1,0)+IF(S9&lt;U9,1,0)+IF(S10&lt;U10,1,0)+IF(S11&lt;U11,1,0)))</f>
        <v>2</v>
      </c>
      <c r="W8" s="525"/>
      <c r="X8" s="464"/>
      <c r="Y8" s="520"/>
      <c r="Z8" s="435"/>
    </row>
    <row r="9" spans="1:26" ht="14.25" customHeight="1" x14ac:dyDescent="0.2">
      <c r="A9" s="450"/>
      <c r="B9" s="453"/>
      <c r="C9" s="490"/>
      <c r="D9" s="457"/>
      <c r="E9" s="457"/>
      <c r="F9" s="457"/>
      <c r="G9" s="478"/>
      <c r="H9" s="441"/>
      <c r="I9" s="245">
        <v>12</v>
      </c>
      <c r="J9" s="185" t="s">
        <v>460</v>
      </c>
      <c r="K9" s="245">
        <v>14</v>
      </c>
      <c r="L9" s="447"/>
      <c r="M9" s="441"/>
      <c r="N9" s="245">
        <v>9</v>
      </c>
      <c r="O9" s="185" t="s">
        <v>460</v>
      </c>
      <c r="P9" s="245">
        <v>11</v>
      </c>
      <c r="Q9" s="439"/>
      <c r="R9" s="511"/>
      <c r="S9" s="245">
        <v>1</v>
      </c>
      <c r="T9" s="185" t="s">
        <v>460</v>
      </c>
      <c r="U9" s="245">
        <v>11</v>
      </c>
      <c r="V9" s="513"/>
      <c r="W9" s="525"/>
      <c r="X9" s="464"/>
      <c r="Y9" s="520"/>
      <c r="Z9" s="435"/>
    </row>
    <row r="10" spans="1:26" ht="14.25" customHeight="1" x14ac:dyDescent="0.2">
      <c r="A10" s="450"/>
      <c r="B10" s="481" t="str">
        <f>IF(男子!O$71="","",男子!O$71)</f>
        <v>（尽誠）</v>
      </c>
      <c r="C10" s="490"/>
      <c r="D10" s="457"/>
      <c r="E10" s="457"/>
      <c r="F10" s="457"/>
      <c r="G10" s="478"/>
      <c r="H10" s="441"/>
      <c r="I10" s="245">
        <v>8</v>
      </c>
      <c r="J10" s="185" t="s">
        <v>460</v>
      </c>
      <c r="K10" s="245">
        <v>11</v>
      </c>
      <c r="L10" s="447"/>
      <c r="M10" s="441"/>
      <c r="N10" s="245">
        <v>9</v>
      </c>
      <c r="O10" s="185" t="s">
        <v>460</v>
      </c>
      <c r="P10" s="245">
        <v>11</v>
      </c>
      <c r="Q10" s="439"/>
      <c r="R10" s="511"/>
      <c r="S10" s="245">
        <v>5</v>
      </c>
      <c r="T10" s="185" t="s">
        <v>460</v>
      </c>
      <c r="U10" s="245">
        <v>11</v>
      </c>
      <c r="V10" s="513"/>
      <c r="W10" s="525"/>
      <c r="X10" s="464"/>
      <c r="Y10" s="520"/>
      <c r="Z10" s="435"/>
    </row>
    <row r="11" spans="1:26" ht="14.25" customHeight="1" thickBot="1" x14ac:dyDescent="0.25">
      <c r="A11" s="476"/>
      <c r="B11" s="482"/>
      <c r="C11" s="491"/>
      <c r="D11" s="479"/>
      <c r="E11" s="479"/>
      <c r="F11" s="479"/>
      <c r="G11" s="480"/>
      <c r="H11" s="473"/>
      <c r="I11" s="246">
        <v>11</v>
      </c>
      <c r="J11" s="186" t="s">
        <v>460</v>
      </c>
      <c r="K11" s="246">
        <v>8</v>
      </c>
      <c r="L11" s="483"/>
      <c r="M11" s="441"/>
      <c r="N11" s="264"/>
      <c r="O11" s="262" t="s">
        <v>460</v>
      </c>
      <c r="P11" s="264"/>
      <c r="Q11" s="439"/>
      <c r="R11" s="512"/>
      <c r="S11" s="259">
        <v>11</v>
      </c>
      <c r="T11" s="260" t="s">
        <v>460</v>
      </c>
      <c r="U11" s="259">
        <v>4</v>
      </c>
      <c r="V11" s="514"/>
      <c r="W11" s="525"/>
      <c r="X11" s="464"/>
      <c r="Y11" s="466"/>
      <c r="Z11" s="435"/>
    </row>
    <row r="12" spans="1:26" ht="14.25" customHeight="1" thickTop="1" x14ac:dyDescent="0.2">
      <c r="A12" s="449" t="s">
        <v>473</v>
      </c>
      <c r="B12" s="521" t="str">
        <f>IF(男子!BE$67="","",男子!BE$67)</f>
        <v>礒野</v>
      </c>
      <c r="C12" s="181" t="str">
        <f>IF(H7="","",IF(H7="○","×","○"))</f>
        <v>×</v>
      </c>
      <c r="D12" s="247">
        <f>IF(K7="","",K7)</f>
        <v>9</v>
      </c>
      <c r="E12" s="187" t="s">
        <v>460</v>
      </c>
      <c r="F12" s="251">
        <f>IF(I7="","",I7)</f>
        <v>11</v>
      </c>
      <c r="G12" s="188"/>
      <c r="H12" s="454" t="str">
        <f>IF(H13="","",IF(H13&gt;L13,"○","×"))</f>
        <v/>
      </c>
      <c r="I12" s="455"/>
      <c r="J12" s="455"/>
      <c r="K12" s="455"/>
      <c r="L12" s="455"/>
      <c r="M12" s="255" t="str">
        <f>IF(M13="","",IF(M13="W","○",IF(M13="L","×",IF(M13&gt;Q13,"○","×"))))</f>
        <v>○</v>
      </c>
      <c r="N12" s="256">
        <v>11</v>
      </c>
      <c r="O12" s="257" t="s">
        <v>460</v>
      </c>
      <c r="P12" s="256">
        <v>3</v>
      </c>
      <c r="Q12" s="258"/>
      <c r="R12" s="191" t="str">
        <f>IF(R13="","",IF(R13="W","○",IF(R13="L","×",IF(R13&gt;V13,"○","×"))))</f>
        <v>×</v>
      </c>
      <c r="S12" s="244">
        <v>5</v>
      </c>
      <c r="T12" s="182" t="s">
        <v>460</v>
      </c>
      <c r="U12" s="244">
        <v>11</v>
      </c>
      <c r="V12" s="184"/>
      <c r="W12" s="460">
        <f>IF($B12="","",COUNTIF($C12:$V16,"○"))</f>
        <v>1</v>
      </c>
      <c r="X12" s="463">
        <f>IF($B12="","",COUNTIF($C12:$V16,"×"))</f>
        <v>2</v>
      </c>
      <c r="Y12" s="519">
        <f>IF($B12="","",W12*2+X12)</f>
        <v>4</v>
      </c>
      <c r="Z12" s="434">
        <f>IF(ISERROR(RANK(Y12,$Y$7:$Y$26,0))=TRUE,"",RANK(Y12,$Y$7:$Y$26,0))</f>
        <v>3</v>
      </c>
    </row>
    <row r="13" spans="1:26" ht="14.25" customHeight="1" x14ac:dyDescent="0.2">
      <c r="A13" s="450"/>
      <c r="B13" s="453"/>
      <c r="C13" s="437">
        <f>IF(H8="W","L",IF(H8="L","W",IF(H8="","",L8)))</f>
        <v>2</v>
      </c>
      <c r="D13" s="248">
        <f>IF(K8="","",K8)</f>
        <v>3</v>
      </c>
      <c r="E13" s="185" t="s">
        <v>460</v>
      </c>
      <c r="F13" s="252">
        <f>IF(I8="","",I8)</f>
        <v>11</v>
      </c>
      <c r="G13" s="447">
        <f>IF(OR(C13="L",C13="W"),"",H8)</f>
        <v>3</v>
      </c>
      <c r="H13" s="456"/>
      <c r="I13" s="457"/>
      <c r="J13" s="457"/>
      <c r="K13" s="457"/>
      <c r="L13" s="457"/>
      <c r="M13" s="511">
        <f>IF(N12="","",IF(N12&gt;P12,1,0)+IF(N13&gt;P13,1,0)+IF(N14&gt;P14,1,0)+IF(N15&gt;P15,1,0)+IF(N16&gt;P16,1,0))</f>
        <v>3</v>
      </c>
      <c r="N13" s="245">
        <v>7</v>
      </c>
      <c r="O13" s="185" t="s">
        <v>460</v>
      </c>
      <c r="P13" s="245">
        <v>11</v>
      </c>
      <c r="Q13" s="513">
        <f>IF(OR(M13="L",M13="W"),"",IF(N12="","",IF(N12&lt;P12,1,0)+IF(N13&lt;P13,1,0)+IF(N14&lt;P14,1,0)+IF(N15&lt;P15,1,0)+IF(N16&lt;P16,1,0)))</f>
        <v>1</v>
      </c>
      <c r="R13" s="445">
        <f>IF(S12="","",IF(S12&gt;U12,1,0)+IF(S13&gt;U13,1,0)+IF(S14&gt;U14,1,0)+IF(S15&gt;U15,1,0)+IF(S16&gt;U16,1,0))</f>
        <v>2</v>
      </c>
      <c r="S13" s="245">
        <v>16</v>
      </c>
      <c r="T13" s="185" t="s">
        <v>460</v>
      </c>
      <c r="U13" s="245">
        <v>14</v>
      </c>
      <c r="V13" s="439">
        <f>IF(OR(R13="L",R13="W"),"",IF(S12="","",IF(S12&lt;U12,1,0)+IF(S13&lt;U13,1,0)+IF(S14&lt;U14,1,0)+IF(S15&lt;U15,1,0)+IF(S16&lt;U16,1,0)))</f>
        <v>3</v>
      </c>
      <c r="W13" s="461"/>
      <c r="X13" s="464"/>
      <c r="Y13" s="520"/>
      <c r="Z13" s="435"/>
    </row>
    <row r="14" spans="1:26" ht="14.25" customHeight="1" x14ac:dyDescent="0.2">
      <c r="A14" s="450"/>
      <c r="B14" s="453"/>
      <c r="C14" s="437"/>
      <c r="D14" s="248">
        <f>IF(K9="","",K9)</f>
        <v>14</v>
      </c>
      <c r="E14" s="185" t="s">
        <v>460</v>
      </c>
      <c r="F14" s="252">
        <f>IF(I9="","",I9)</f>
        <v>12</v>
      </c>
      <c r="G14" s="447"/>
      <c r="H14" s="456"/>
      <c r="I14" s="457"/>
      <c r="J14" s="457"/>
      <c r="K14" s="457"/>
      <c r="L14" s="457"/>
      <c r="M14" s="511"/>
      <c r="N14" s="245">
        <v>11</v>
      </c>
      <c r="O14" s="185" t="s">
        <v>460</v>
      </c>
      <c r="P14" s="245">
        <v>5</v>
      </c>
      <c r="Q14" s="513"/>
      <c r="R14" s="445"/>
      <c r="S14" s="245">
        <v>8</v>
      </c>
      <c r="T14" s="185" t="s">
        <v>460</v>
      </c>
      <c r="U14" s="245">
        <v>11</v>
      </c>
      <c r="V14" s="439"/>
      <c r="W14" s="461"/>
      <c r="X14" s="464"/>
      <c r="Y14" s="520"/>
      <c r="Z14" s="435"/>
    </row>
    <row r="15" spans="1:26" ht="14.25" customHeight="1" x14ac:dyDescent="0.2">
      <c r="A15" s="450"/>
      <c r="B15" s="481" t="str">
        <f>IF(男子!BE$71="","",男子!BE$71)</f>
        <v>（尽誠）</v>
      </c>
      <c r="C15" s="437"/>
      <c r="D15" s="248">
        <f>IF(K10="","",K10)</f>
        <v>11</v>
      </c>
      <c r="E15" s="185" t="s">
        <v>460</v>
      </c>
      <c r="F15" s="252">
        <f>IF(I10="","",I10)</f>
        <v>8</v>
      </c>
      <c r="G15" s="447"/>
      <c r="H15" s="456"/>
      <c r="I15" s="457"/>
      <c r="J15" s="457"/>
      <c r="K15" s="457"/>
      <c r="L15" s="457"/>
      <c r="M15" s="511"/>
      <c r="N15" s="245">
        <v>11</v>
      </c>
      <c r="O15" s="185" t="s">
        <v>460</v>
      </c>
      <c r="P15" s="245">
        <v>3</v>
      </c>
      <c r="Q15" s="513"/>
      <c r="R15" s="445"/>
      <c r="S15" s="245">
        <v>11</v>
      </c>
      <c r="T15" s="185" t="s">
        <v>460</v>
      </c>
      <c r="U15" s="245">
        <v>5</v>
      </c>
      <c r="V15" s="439"/>
      <c r="W15" s="461"/>
      <c r="X15" s="464"/>
      <c r="Y15" s="520"/>
      <c r="Z15" s="435"/>
    </row>
    <row r="16" spans="1:26" ht="14.25" customHeight="1" thickBot="1" x14ac:dyDescent="0.25">
      <c r="A16" s="476"/>
      <c r="B16" s="482"/>
      <c r="C16" s="471"/>
      <c r="D16" s="249">
        <f>IF(K11="","",K11)</f>
        <v>8</v>
      </c>
      <c r="E16" s="186" t="s">
        <v>460</v>
      </c>
      <c r="F16" s="253">
        <f>IF(I11="","",I11)</f>
        <v>11</v>
      </c>
      <c r="G16" s="483"/>
      <c r="H16" s="456"/>
      <c r="I16" s="457"/>
      <c r="J16" s="457"/>
      <c r="K16" s="457"/>
      <c r="L16" s="457"/>
      <c r="M16" s="512"/>
      <c r="N16" s="259"/>
      <c r="O16" s="260" t="s">
        <v>460</v>
      </c>
      <c r="P16" s="259"/>
      <c r="Q16" s="514"/>
      <c r="R16" s="522"/>
      <c r="S16" s="246">
        <v>3</v>
      </c>
      <c r="T16" s="186" t="s">
        <v>460</v>
      </c>
      <c r="U16" s="246">
        <v>11</v>
      </c>
      <c r="V16" s="472"/>
      <c r="W16" s="461"/>
      <c r="X16" s="464"/>
      <c r="Y16" s="466"/>
      <c r="Z16" s="435"/>
    </row>
    <row r="17" spans="1:26" ht="14.25" customHeight="1" thickTop="1" x14ac:dyDescent="0.2">
      <c r="A17" s="449" t="s">
        <v>474</v>
      </c>
      <c r="B17" s="521" t="str">
        <f>IF(男子!AZ$67="","",男子!AZ$67)</f>
        <v>窪</v>
      </c>
      <c r="C17" s="181" t="str">
        <f>IF(M7="","",IF(M7="○","×","○"))</f>
        <v>○</v>
      </c>
      <c r="D17" s="247">
        <f>IF(P7="","",P7)</f>
        <v>11</v>
      </c>
      <c r="E17" s="187" t="s">
        <v>460</v>
      </c>
      <c r="F17" s="251">
        <f>IF(N7="","",N7)</f>
        <v>7</v>
      </c>
      <c r="G17" s="188"/>
      <c r="H17" s="255" t="str">
        <f>IF(M12="","",IF(M12="○","×","○"))</f>
        <v>×</v>
      </c>
      <c r="I17" s="268">
        <f>IF(P12="","",P12)</f>
        <v>3</v>
      </c>
      <c r="J17" s="257" t="s">
        <v>460</v>
      </c>
      <c r="K17" s="269">
        <f>IF(N12="","",N12)</f>
        <v>11</v>
      </c>
      <c r="L17" s="258"/>
      <c r="M17" s="457" t="str">
        <f>IF(M18="","",IF(M18&gt;Q18,"○","×"))</f>
        <v/>
      </c>
      <c r="N17" s="457"/>
      <c r="O17" s="457"/>
      <c r="P17" s="457"/>
      <c r="Q17" s="478"/>
      <c r="R17" s="181" t="str">
        <f>IF(R18="","",IF(R18="W","○",IF(R18="L","×",IF(R18&gt;V18,"○","×"))))</f>
        <v>×</v>
      </c>
      <c r="S17" s="244">
        <v>4</v>
      </c>
      <c r="T17" s="182" t="s">
        <v>460</v>
      </c>
      <c r="U17" s="244">
        <v>11</v>
      </c>
      <c r="V17" s="184"/>
      <c r="W17" s="460">
        <f>IF($B17="","",COUNTIF($C17:$V21,"○"))</f>
        <v>1</v>
      </c>
      <c r="X17" s="463">
        <f>IF($B17="","",COUNTIF($C17:$V21,"×"))</f>
        <v>2</v>
      </c>
      <c r="Y17" s="519">
        <f>IF($B17="","",W17*2+X17)</f>
        <v>4</v>
      </c>
      <c r="Z17" s="434">
        <v>4</v>
      </c>
    </row>
    <row r="18" spans="1:26" ht="14.25" customHeight="1" x14ac:dyDescent="0.2">
      <c r="A18" s="450"/>
      <c r="B18" s="453"/>
      <c r="C18" s="437">
        <f>IF(M8="W","L",IF(M8="L","W",IF(M8="","",Q8)))</f>
        <v>3</v>
      </c>
      <c r="D18" s="248">
        <f>IF(P8="","",P8)</f>
        <v>6</v>
      </c>
      <c r="E18" s="185" t="s">
        <v>460</v>
      </c>
      <c r="F18" s="252">
        <f>IF(N8="","",N8)</f>
        <v>11</v>
      </c>
      <c r="G18" s="439">
        <f>IF(OR(C18="L",C18="W"),"",M8)</f>
        <v>1</v>
      </c>
      <c r="H18" s="511">
        <f>IF(M13="W","L",IF(M13="L","W",IF(M13="","",Q13)))</f>
        <v>1</v>
      </c>
      <c r="I18" s="248">
        <f>IF(P13="","",P13)</f>
        <v>11</v>
      </c>
      <c r="J18" s="185" t="s">
        <v>460</v>
      </c>
      <c r="K18" s="252">
        <f>IF(N13="","",N13)</f>
        <v>7</v>
      </c>
      <c r="L18" s="513">
        <f>IF(OR(H18="L",H18="W"),"",M13)</f>
        <v>3</v>
      </c>
      <c r="M18" s="457"/>
      <c r="N18" s="457"/>
      <c r="O18" s="457"/>
      <c r="P18" s="457"/>
      <c r="Q18" s="478"/>
      <c r="R18" s="441">
        <f>IF(S17="","",IF(S17&gt;U17,1,0)+IF(S18&gt;U18,1,0)+IF(S19&gt;U19,1,0)+IF(S20&gt;U20,1,0)+IF(S21&gt;U21,1,0))</f>
        <v>0</v>
      </c>
      <c r="S18" s="245">
        <v>5</v>
      </c>
      <c r="T18" s="185" t="s">
        <v>460</v>
      </c>
      <c r="U18" s="245">
        <v>11</v>
      </c>
      <c r="V18" s="439">
        <f>IF(OR(R18="L",R18="W"),"",IF(S17="","",IF(S17&lt;U17,1,0)+IF(S18&lt;U18,1,0)+IF(S19&lt;U19,1,0)+IF(S20&lt;U20,1,0)+IF(S21&lt;U21,1,0)))</f>
        <v>3</v>
      </c>
      <c r="W18" s="461"/>
      <c r="X18" s="464"/>
      <c r="Y18" s="520"/>
      <c r="Z18" s="435"/>
    </row>
    <row r="19" spans="1:26" ht="14.25" customHeight="1" x14ac:dyDescent="0.2">
      <c r="A19" s="450"/>
      <c r="B19" s="453"/>
      <c r="C19" s="437"/>
      <c r="D19" s="248">
        <f>IF(P9="","",P9)</f>
        <v>11</v>
      </c>
      <c r="E19" s="185" t="s">
        <v>460</v>
      </c>
      <c r="F19" s="252">
        <f>IF(N9="","",N9)</f>
        <v>9</v>
      </c>
      <c r="G19" s="439"/>
      <c r="H19" s="511"/>
      <c r="I19" s="248">
        <f>IF(P14="","",P14)</f>
        <v>5</v>
      </c>
      <c r="J19" s="185" t="s">
        <v>460</v>
      </c>
      <c r="K19" s="252">
        <f>IF(N14="","",N14)</f>
        <v>11</v>
      </c>
      <c r="L19" s="513"/>
      <c r="M19" s="457"/>
      <c r="N19" s="457"/>
      <c r="O19" s="457"/>
      <c r="P19" s="457"/>
      <c r="Q19" s="478"/>
      <c r="R19" s="441"/>
      <c r="S19" s="245">
        <v>7</v>
      </c>
      <c r="T19" s="185" t="s">
        <v>460</v>
      </c>
      <c r="U19" s="245">
        <v>11</v>
      </c>
      <c r="V19" s="439"/>
      <c r="W19" s="461"/>
      <c r="X19" s="464"/>
      <c r="Y19" s="520"/>
      <c r="Z19" s="435"/>
    </row>
    <row r="20" spans="1:26" ht="14.25" customHeight="1" x14ac:dyDescent="0.2">
      <c r="A20" s="450"/>
      <c r="B20" s="481" t="str">
        <f>IF(男子!AZ$71="","",男子!AZ$71)</f>
        <v>（尽誠）</v>
      </c>
      <c r="C20" s="437"/>
      <c r="D20" s="248">
        <f>IF(P10="","",P10)</f>
        <v>11</v>
      </c>
      <c r="E20" s="185" t="s">
        <v>460</v>
      </c>
      <c r="F20" s="252">
        <f>IF(N10="","",N10)</f>
        <v>9</v>
      </c>
      <c r="G20" s="439"/>
      <c r="H20" s="511"/>
      <c r="I20" s="248">
        <f>IF(P15="","",P15)</f>
        <v>3</v>
      </c>
      <c r="J20" s="185" t="s">
        <v>460</v>
      </c>
      <c r="K20" s="252">
        <f>IF(N15="","",N15)</f>
        <v>11</v>
      </c>
      <c r="L20" s="513"/>
      <c r="M20" s="457"/>
      <c r="N20" s="457"/>
      <c r="O20" s="457"/>
      <c r="P20" s="457"/>
      <c r="Q20" s="478"/>
      <c r="R20" s="441"/>
      <c r="S20" s="245"/>
      <c r="T20" s="185" t="s">
        <v>460</v>
      </c>
      <c r="U20" s="245"/>
      <c r="V20" s="439"/>
      <c r="W20" s="461"/>
      <c r="X20" s="464"/>
      <c r="Y20" s="520"/>
      <c r="Z20" s="435"/>
    </row>
    <row r="21" spans="1:26" ht="14.25" customHeight="1" thickBot="1" x14ac:dyDescent="0.25">
      <c r="A21" s="476"/>
      <c r="B21" s="482"/>
      <c r="C21" s="437"/>
      <c r="D21" s="261" t="str">
        <f>IF(P11="","",P11)</f>
        <v/>
      </c>
      <c r="E21" s="262" t="s">
        <v>460</v>
      </c>
      <c r="F21" s="263" t="str">
        <f>IF(N11="","",N11)</f>
        <v/>
      </c>
      <c r="G21" s="439"/>
      <c r="H21" s="512"/>
      <c r="I21" s="270" t="str">
        <f>IF(P16="","",P16)</f>
        <v/>
      </c>
      <c r="J21" s="260" t="s">
        <v>460</v>
      </c>
      <c r="K21" s="271" t="str">
        <f>IF(N16="","",N16)</f>
        <v/>
      </c>
      <c r="L21" s="514"/>
      <c r="M21" s="479"/>
      <c r="N21" s="479"/>
      <c r="O21" s="479"/>
      <c r="P21" s="479"/>
      <c r="Q21" s="480"/>
      <c r="R21" s="473"/>
      <c r="S21" s="246"/>
      <c r="T21" s="186" t="s">
        <v>460</v>
      </c>
      <c r="U21" s="246"/>
      <c r="V21" s="472"/>
      <c r="W21" s="461"/>
      <c r="X21" s="464"/>
      <c r="Y21" s="466"/>
      <c r="Z21" s="435"/>
    </row>
    <row r="22" spans="1:26" ht="14.25" customHeight="1" thickTop="1" x14ac:dyDescent="0.2">
      <c r="A22" s="449" t="s">
        <v>475</v>
      </c>
      <c r="B22" s="515" t="str">
        <f>IF(男子!T$67="","",男子!T$67)</f>
        <v>西田</v>
      </c>
      <c r="C22" s="255" t="str">
        <f>IF(R7="","",IF(R7="○","×","○"))</f>
        <v>×</v>
      </c>
      <c r="D22" s="268">
        <f>IF(U7="","",U7)</f>
        <v>14</v>
      </c>
      <c r="E22" s="257" t="s">
        <v>460</v>
      </c>
      <c r="F22" s="269">
        <f>IF(S7="","",S7)</f>
        <v>16</v>
      </c>
      <c r="G22" s="258"/>
      <c r="H22" s="191" t="str">
        <f>IF(R12="","",IF(R12="○","×","○"))</f>
        <v>○</v>
      </c>
      <c r="I22" s="265">
        <f>IF(U12="","",U12)</f>
        <v>11</v>
      </c>
      <c r="J22" s="182" t="s">
        <v>460</v>
      </c>
      <c r="K22" s="266">
        <f>IF(S12="","",S12)</f>
        <v>5</v>
      </c>
      <c r="L22" s="267"/>
      <c r="M22" s="191" t="str">
        <f>IF(R17="","",IF(R17="○","×","○"))</f>
        <v>○</v>
      </c>
      <c r="N22" s="247">
        <f>IF(U17="","",U17)</f>
        <v>11</v>
      </c>
      <c r="O22" s="187" t="s">
        <v>460</v>
      </c>
      <c r="P22" s="251">
        <f>IF(S17="","",S17)</f>
        <v>4</v>
      </c>
      <c r="Q22" s="188"/>
      <c r="R22" s="454" t="str">
        <f>IF(R23="","",IF(R23&gt;V23,"○","×"))</f>
        <v/>
      </c>
      <c r="S22" s="455"/>
      <c r="T22" s="455"/>
      <c r="U22" s="455"/>
      <c r="V22" s="455"/>
      <c r="W22" s="460">
        <f>IF($B22="","",COUNTIF($C22:$V26,"○"))</f>
        <v>2</v>
      </c>
      <c r="X22" s="463">
        <f>IF($B22="","",COUNTIF($C22:$V26,"×"))</f>
        <v>1</v>
      </c>
      <c r="Y22" s="466">
        <f>IF($B22="","",W22*2+X22)</f>
        <v>5</v>
      </c>
      <c r="Z22" s="434">
        <v>2</v>
      </c>
    </row>
    <row r="23" spans="1:26" ht="14.25" customHeight="1" x14ac:dyDescent="0.2">
      <c r="A23" s="450"/>
      <c r="B23" s="516"/>
      <c r="C23" s="511">
        <f>IF(R8="W","L",IF(R8="L","W",IF(R8="","",V8)))</f>
        <v>2</v>
      </c>
      <c r="D23" s="248">
        <f>IF(U8="","",U8)</f>
        <v>11</v>
      </c>
      <c r="E23" s="185" t="s">
        <v>460</v>
      </c>
      <c r="F23" s="252">
        <f>IF(S8="","",S8)</f>
        <v>13</v>
      </c>
      <c r="G23" s="513">
        <f>IF(OR(C23="L",C23="W"),"",R8)</f>
        <v>3</v>
      </c>
      <c r="H23" s="445">
        <f>IF(R13="W","L",IF(R13="L","W",IF(R13="","",V13)))</f>
        <v>3</v>
      </c>
      <c r="I23" s="248">
        <f>IF(U13="","",U13)</f>
        <v>14</v>
      </c>
      <c r="J23" s="185" t="s">
        <v>460</v>
      </c>
      <c r="K23" s="252">
        <f>IF(S13="","",S13)</f>
        <v>16</v>
      </c>
      <c r="L23" s="443">
        <f>IF(OR(H23="L",H23="W"),"",R13)</f>
        <v>2</v>
      </c>
      <c r="M23" s="445">
        <f>IF(R18="W","L",IF(R18="L","W",IF(R18="","",V18)))</f>
        <v>3</v>
      </c>
      <c r="N23" s="248">
        <f>IF(U18="","",U18)</f>
        <v>11</v>
      </c>
      <c r="O23" s="185" t="s">
        <v>460</v>
      </c>
      <c r="P23" s="252">
        <f>IF(S18="","",S18)</f>
        <v>5</v>
      </c>
      <c r="Q23" s="447">
        <f>IF(OR(M23="L",M23="W"),"",R18)</f>
        <v>0</v>
      </c>
      <c r="R23" s="456"/>
      <c r="S23" s="457"/>
      <c r="T23" s="457"/>
      <c r="U23" s="457"/>
      <c r="V23" s="457"/>
      <c r="W23" s="461"/>
      <c r="X23" s="464"/>
      <c r="Y23" s="467"/>
      <c r="Z23" s="435"/>
    </row>
    <row r="24" spans="1:26" ht="14.25" customHeight="1" x14ac:dyDescent="0.2">
      <c r="A24" s="450"/>
      <c r="B24" s="516"/>
      <c r="C24" s="511"/>
      <c r="D24" s="248">
        <f>IF(U9="","",U9)</f>
        <v>11</v>
      </c>
      <c r="E24" s="185" t="s">
        <v>460</v>
      </c>
      <c r="F24" s="252">
        <f>IF(S9="","",S9)</f>
        <v>1</v>
      </c>
      <c r="G24" s="513"/>
      <c r="H24" s="445"/>
      <c r="I24" s="248">
        <f>IF(U14="","",U14)</f>
        <v>11</v>
      </c>
      <c r="J24" s="185" t="s">
        <v>460</v>
      </c>
      <c r="K24" s="252">
        <f>IF(S14="","",S14)</f>
        <v>8</v>
      </c>
      <c r="L24" s="443"/>
      <c r="M24" s="445"/>
      <c r="N24" s="248">
        <f>IF(U19="","",U19)</f>
        <v>11</v>
      </c>
      <c r="O24" s="185" t="s">
        <v>460</v>
      </c>
      <c r="P24" s="252">
        <f>IF(S19="","",S19)</f>
        <v>7</v>
      </c>
      <c r="Q24" s="447"/>
      <c r="R24" s="456"/>
      <c r="S24" s="457"/>
      <c r="T24" s="457"/>
      <c r="U24" s="457"/>
      <c r="V24" s="457"/>
      <c r="W24" s="461"/>
      <c r="X24" s="464"/>
      <c r="Y24" s="467"/>
      <c r="Z24" s="435"/>
    </row>
    <row r="25" spans="1:26" ht="14.25" customHeight="1" x14ac:dyDescent="0.2">
      <c r="A25" s="450"/>
      <c r="B25" s="517" t="str">
        <f>IF(男子!T$71="","",男子!T71)</f>
        <v>（香川西）</v>
      </c>
      <c r="C25" s="511"/>
      <c r="D25" s="248">
        <f>IF(U10="","",U10)</f>
        <v>11</v>
      </c>
      <c r="E25" s="185" t="s">
        <v>460</v>
      </c>
      <c r="F25" s="252">
        <f>IF(S10="","",S10)</f>
        <v>5</v>
      </c>
      <c r="G25" s="513"/>
      <c r="H25" s="445"/>
      <c r="I25" s="248">
        <f>IF(U15="","",U15)</f>
        <v>5</v>
      </c>
      <c r="J25" s="185" t="s">
        <v>460</v>
      </c>
      <c r="K25" s="252">
        <f>IF(S15="","",S15)</f>
        <v>11</v>
      </c>
      <c r="L25" s="443"/>
      <c r="M25" s="445"/>
      <c r="N25" s="248" t="str">
        <f>IF(U20="","",U20)</f>
        <v/>
      </c>
      <c r="O25" s="185" t="s">
        <v>460</v>
      </c>
      <c r="P25" s="252" t="str">
        <f>IF(S20="","",S20)</f>
        <v/>
      </c>
      <c r="Q25" s="447"/>
      <c r="R25" s="456"/>
      <c r="S25" s="457"/>
      <c r="T25" s="457"/>
      <c r="U25" s="457"/>
      <c r="V25" s="457"/>
      <c r="W25" s="461"/>
      <c r="X25" s="464"/>
      <c r="Y25" s="467"/>
      <c r="Z25" s="435"/>
    </row>
    <row r="26" spans="1:26" ht="14.25" customHeight="1" thickBot="1" x14ac:dyDescent="0.25">
      <c r="A26" s="451"/>
      <c r="B26" s="518"/>
      <c r="C26" s="512"/>
      <c r="D26" s="270">
        <f>IF(U11="","",U11)</f>
        <v>4</v>
      </c>
      <c r="E26" s="260" t="s">
        <v>460</v>
      </c>
      <c r="F26" s="271">
        <f>IF(S11="","",S11)</f>
        <v>11</v>
      </c>
      <c r="G26" s="514"/>
      <c r="H26" s="446"/>
      <c r="I26" s="250">
        <f>IF(U16="","",U16)</f>
        <v>11</v>
      </c>
      <c r="J26" s="192" t="s">
        <v>460</v>
      </c>
      <c r="K26" s="254">
        <f>IF(S16="","",S16)</f>
        <v>3</v>
      </c>
      <c r="L26" s="444"/>
      <c r="M26" s="446"/>
      <c r="N26" s="250" t="str">
        <f>IF(U21="","",U21)</f>
        <v/>
      </c>
      <c r="O26" s="192" t="s">
        <v>460</v>
      </c>
      <c r="P26" s="254" t="str">
        <f>IF(S21="","",S21)</f>
        <v/>
      </c>
      <c r="Q26" s="448"/>
      <c r="R26" s="458"/>
      <c r="S26" s="459"/>
      <c r="T26" s="459"/>
      <c r="U26" s="459"/>
      <c r="V26" s="459"/>
      <c r="W26" s="462"/>
      <c r="X26" s="465"/>
      <c r="Y26" s="468"/>
      <c r="Z26" s="436"/>
    </row>
    <row r="29" spans="1:26" s="179" customFormat="1" ht="21" customHeight="1" x14ac:dyDescent="0.2">
      <c r="B29" s="72"/>
      <c r="C29" s="500" t="s">
        <v>470</v>
      </c>
      <c r="D29" s="500"/>
      <c r="E29" s="500"/>
      <c r="F29" s="500"/>
      <c r="G29" s="500"/>
      <c r="H29" s="500"/>
      <c r="I29" s="500"/>
      <c r="J29" s="500"/>
      <c r="K29" s="500"/>
      <c r="L29" s="500"/>
      <c r="N29" s="180"/>
      <c r="O29" s="500" t="s">
        <v>422</v>
      </c>
      <c r="P29" s="500"/>
      <c r="Q29" s="500"/>
      <c r="R29" s="500"/>
      <c r="S29" s="500"/>
      <c r="T29" s="500"/>
      <c r="U29" s="180"/>
      <c r="V29" s="180"/>
    </row>
    <row r="30" spans="1:26" s="179" customFormat="1" ht="15.6" customHeight="1" thickBot="1" x14ac:dyDescent="0.25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6" s="179" customFormat="1" ht="13.8" x14ac:dyDescent="0.2">
      <c r="A31" s="501"/>
      <c r="B31" s="502"/>
      <c r="C31" s="505" t="s">
        <v>462</v>
      </c>
      <c r="D31" s="506"/>
      <c r="E31" s="506"/>
      <c r="F31" s="506"/>
      <c r="G31" s="507"/>
      <c r="H31" s="508" t="s">
        <v>463</v>
      </c>
      <c r="I31" s="506"/>
      <c r="J31" s="506"/>
      <c r="K31" s="506"/>
      <c r="L31" s="507"/>
      <c r="M31" s="508" t="s">
        <v>464</v>
      </c>
      <c r="N31" s="506"/>
      <c r="O31" s="506"/>
      <c r="P31" s="506"/>
      <c r="Q31" s="507"/>
      <c r="R31" s="508" t="s">
        <v>465</v>
      </c>
      <c r="S31" s="506"/>
      <c r="T31" s="506"/>
      <c r="U31" s="506"/>
      <c r="V31" s="506"/>
      <c r="W31" s="492" t="s">
        <v>466</v>
      </c>
      <c r="X31" s="494" t="s">
        <v>467</v>
      </c>
      <c r="Y31" s="494" t="s">
        <v>468</v>
      </c>
      <c r="Z31" s="496" t="s">
        <v>469</v>
      </c>
    </row>
    <row r="32" spans="1:26" ht="29.25" customHeight="1" thickBot="1" x14ac:dyDescent="0.25">
      <c r="A32" s="503"/>
      <c r="B32" s="504"/>
      <c r="C32" s="509" t="s">
        <v>496</v>
      </c>
      <c r="D32" s="499"/>
      <c r="E32" s="499"/>
      <c r="F32" s="499"/>
      <c r="G32" s="499"/>
      <c r="H32" s="510" t="str">
        <f>IF(B38="","",B38)</f>
        <v>大西</v>
      </c>
      <c r="I32" s="499"/>
      <c r="J32" s="499"/>
      <c r="K32" s="499"/>
      <c r="L32" s="499"/>
      <c r="M32" s="499" t="str">
        <f>IF(B43="","",B43)</f>
        <v>地下</v>
      </c>
      <c r="N32" s="499"/>
      <c r="O32" s="499"/>
      <c r="P32" s="499"/>
      <c r="Q32" s="499"/>
      <c r="R32" s="499" t="s">
        <v>497</v>
      </c>
      <c r="S32" s="499"/>
      <c r="T32" s="499"/>
      <c r="U32" s="499"/>
      <c r="V32" s="499"/>
      <c r="W32" s="493"/>
      <c r="X32" s="495"/>
      <c r="Y32" s="495"/>
      <c r="Z32" s="497"/>
    </row>
    <row r="33" spans="1:26" ht="14.25" customHeight="1" x14ac:dyDescent="0.2">
      <c r="A33" s="487" t="s">
        <v>472</v>
      </c>
      <c r="B33" s="489" t="s">
        <v>496</v>
      </c>
      <c r="C33" s="490" t="str">
        <f>IF(C34="","",IF(C34&gt;G34,"○","×"))</f>
        <v/>
      </c>
      <c r="D33" s="457"/>
      <c r="E33" s="457"/>
      <c r="F33" s="457"/>
      <c r="G33" s="478"/>
      <c r="H33" s="181" t="str">
        <f>IF(H34="","",IF(H34="W","○",IF(H34="L","×",IF(H34&gt;L34,"○","×"))))</f>
        <v>○</v>
      </c>
      <c r="I33" s="244">
        <v>11</v>
      </c>
      <c r="J33" s="182" t="s">
        <v>460</v>
      </c>
      <c r="K33" s="244">
        <v>8</v>
      </c>
      <c r="L33" s="183"/>
      <c r="M33" s="181" t="str">
        <f>IF(M34="","",IF(M34="W","○",IF(M34="L","×",IF(M34&gt;Q34,"○","×"))))</f>
        <v>○</v>
      </c>
      <c r="N33" s="244">
        <v>11</v>
      </c>
      <c r="O33" s="182" t="s">
        <v>460</v>
      </c>
      <c r="P33" s="244">
        <v>6</v>
      </c>
      <c r="Q33" s="183"/>
      <c r="R33" s="181" t="str">
        <f>IF(R34="","",IF(R34="W","○",IF(R34="L","×",IF(R34&gt;V34,"○","×"))))</f>
        <v>○</v>
      </c>
      <c r="S33" s="244">
        <v>17</v>
      </c>
      <c r="T33" s="182" t="s">
        <v>460</v>
      </c>
      <c r="U33" s="244">
        <v>15</v>
      </c>
      <c r="V33" s="184"/>
      <c r="W33" s="460">
        <f>IF($B33="","",COUNTIF($C33:$V37,"○"))</f>
        <v>3</v>
      </c>
      <c r="X33" s="463">
        <f>IF($B33="","",COUNTIF($C33:$V37,"×"))</f>
        <v>0</v>
      </c>
      <c r="Y33" s="466">
        <f>IF($B33="","",W33*2+X33)</f>
        <v>6</v>
      </c>
      <c r="Z33" s="434">
        <f>IF(ISERROR(RANK(Y33,$Y$33:$Y$52,0))=TRUE,"",RANK(Y33,$Y$33:$Y$52,0))</f>
        <v>1</v>
      </c>
    </row>
    <row r="34" spans="1:26" ht="14.25" customHeight="1" x14ac:dyDescent="0.2">
      <c r="A34" s="450"/>
      <c r="B34" s="453"/>
      <c r="C34" s="490"/>
      <c r="D34" s="457"/>
      <c r="E34" s="457"/>
      <c r="F34" s="457"/>
      <c r="G34" s="478"/>
      <c r="H34" s="441">
        <f>IF(I33="","",IF(I33&gt;K33,1,0)+IF(I34&gt;K34,1,0)+IF(I35&gt;K35,1,0)+IF(I36&gt;K36,1,0)+IF(I37&gt;K37,1,0))</f>
        <v>3</v>
      </c>
      <c r="I34" s="245">
        <v>11</v>
      </c>
      <c r="J34" s="185" t="s">
        <v>460</v>
      </c>
      <c r="K34" s="245">
        <v>9</v>
      </c>
      <c r="L34" s="447">
        <f>IF(OR(H34="L",H34="W"),"",IF(I33="","",IF(I33&lt;K33,1,0)+IF(I34&lt;K34,1,0)+IF(I35&lt;K35,1,0)+IF(I36&lt;K36,1,0)+IF(I37&lt;K37,1,0)))</f>
        <v>1</v>
      </c>
      <c r="M34" s="441">
        <f>IF(N33="","",IF(N33&gt;P33,1,0)+IF(N34&gt;P34,1,0)+IF(N35&gt;P35,1,0)+IF(N36&gt;P36,1,0)+IF(N37&gt;P37,1,0))</f>
        <v>3</v>
      </c>
      <c r="N34" s="245">
        <v>11</v>
      </c>
      <c r="O34" s="185" t="s">
        <v>460</v>
      </c>
      <c r="P34" s="245">
        <v>6</v>
      </c>
      <c r="Q34" s="447">
        <f>IF(OR(M34="L",M34="W"),"",IF(N33="","",IF(N33&lt;P33,1,0)+IF(N34&lt;P34,1,0)+IF(N35&lt;P35,1,0)+IF(N36&lt;P36,1,0)+IF(N37&lt;P37,1,0)))</f>
        <v>1</v>
      </c>
      <c r="R34" s="441">
        <f>IF(S33="","",IF(S33&gt;U33,1,0)+IF(S34&gt;U34,1,0)+IF(S35&gt;U35,1,0)+IF(S36&gt;U36,1,0)+IF(S37&gt;U37,1,0))</f>
        <v>3</v>
      </c>
      <c r="S34" s="245">
        <v>11</v>
      </c>
      <c r="T34" s="185" t="s">
        <v>460</v>
      </c>
      <c r="U34" s="245">
        <v>3</v>
      </c>
      <c r="V34" s="439">
        <f>IF(OR(R34="L",R34="W"),"",IF(S33="","",IF(S33&lt;U33,1,0)+IF(S34&lt;U34,1,0)+IF(S35&lt;U35,1,0)+IF(S36&lt;U36,1,0)+IF(S37&lt;U37,1,0)))</f>
        <v>0</v>
      </c>
      <c r="W34" s="461"/>
      <c r="X34" s="464"/>
      <c r="Y34" s="467"/>
      <c r="Z34" s="435"/>
    </row>
    <row r="35" spans="1:26" ht="14.25" customHeight="1" x14ac:dyDescent="0.2">
      <c r="A35" s="450"/>
      <c r="B35" s="453"/>
      <c r="C35" s="490"/>
      <c r="D35" s="457"/>
      <c r="E35" s="457"/>
      <c r="F35" s="457"/>
      <c r="G35" s="478"/>
      <c r="H35" s="441"/>
      <c r="I35" s="245">
        <v>9</v>
      </c>
      <c r="J35" s="185" t="s">
        <v>460</v>
      </c>
      <c r="K35" s="245">
        <v>11</v>
      </c>
      <c r="L35" s="447"/>
      <c r="M35" s="441"/>
      <c r="N35" s="245">
        <v>10</v>
      </c>
      <c r="O35" s="185" t="s">
        <v>460</v>
      </c>
      <c r="P35" s="245">
        <v>12</v>
      </c>
      <c r="Q35" s="447"/>
      <c r="R35" s="441"/>
      <c r="S35" s="245">
        <v>11</v>
      </c>
      <c r="T35" s="185" t="s">
        <v>460</v>
      </c>
      <c r="U35" s="245">
        <v>6</v>
      </c>
      <c r="V35" s="439"/>
      <c r="W35" s="461"/>
      <c r="X35" s="464"/>
      <c r="Y35" s="467"/>
      <c r="Z35" s="435"/>
    </row>
    <row r="36" spans="1:26" ht="14.25" customHeight="1" x14ac:dyDescent="0.2">
      <c r="A36" s="450"/>
      <c r="B36" s="498" t="str">
        <f>IF(女子!O$44="","",女子!O$44)</f>
        <v>（ヴィスポ）</v>
      </c>
      <c r="C36" s="490"/>
      <c r="D36" s="457"/>
      <c r="E36" s="457"/>
      <c r="F36" s="457"/>
      <c r="G36" s="478"/>
      <c r="H36" s="441"/>
      <c r="I36" s="245">
        <v>11</v>
      </c>
      <c r="J36" s="185" t="s">
        <v>460</v>
      </c>
      <c r="K36" s="245">
        <v>9</v>
      </c>
      <c r="L36" s="447"/>
      <c r="M36" s="441"/>
      <c r="N36" s="245">
        <v>11</v>
      </c>
      <c r="O36" s="185" t="s">
        <v>460</v>
      </c>
      <c r="P36" s="245">
        <v>5</v>
      </c>
      <c r="Q36" s="447"/>
      <c r="R36" s="441"/>
      <c r="S36" s="245"/>
      <c r="T36" s="185" t="s">
        <v>460</v>
      </c>
      <c r="U36" s="245"/>
      <c r="V36" s="439"/>
      <c r="W36" s="461"/>
      <c r="X36" s="464"/>
      <c r="Y36" s="467"/>
      <c r="Z36" s="435"/>
    </row>
    <row r="37" spans="1:26" ht="14.25" customHeight="1" x14ac:dyDescent="0.2">
      <c r="A37" s="488"/>
      <c r="B37" s="498"/>
      <c r="C37" s="491"/>
      <c r="D37" s="479"/>
      <c r="E37" s="479"/>
      <c r="F37" s="479"/>
      <c r="G37" s="480"/>
      <c r="H37" s="473"/>
      <c r="I37" s="246"/>
      <c r="J37" s="186" t="s">
        <v>460</v>
      </c>
      <c r="K37" s="246"/>
      <c r="L37" s="483"/>
      <c r="M37" s="473"/>
      <c r="N37" s="246"/>
      <c r="O37" s="186" t="s">
        <v>460</v>
      </c>
      <c r="P37" s="246"/>
      <c r="Q37" s="483"/>
      <c r="R37" s="473"/>
      <c r="S37" s="246"/>
      <c r="T37" s="186" t="s">
        <v>460</v>
      </c>
      <c r="U37" s="246"/>
      <c r="V37" s="472"/>
      <c r="W37" s="461"/>
      <c r="X37" s="464"/>
      <c r="Y37" s="467"/>
      <c r="Z37" s="435"/>
    </row>
    <row r="38" spans="1:26" ht="14.25" customHeight="1" x14ac:dyDescent="0.2">
      <c r="A38" s="449" t="s">
        <v>473</v>
      </c>
      <c r="B38" s="484" t="str">
        <f>IF(女子!BE41="","",女子!BE41)</f>
        <v>大西</v>
      </c>
      <c r="C38" s="189" t="str">
        <f>IF(H33="","",IF(H33="○","×","○"))</f>
        <v>×</v>
      </c>
      <c r="D38" s="247">
        <f>IF(K33="","",K33)</f>
        <v>8</v>
      </c>
      <c r="E38" s="187" t="s">
        <v>460</v>
      </c>
      <c r="F38" s="251">
        <f>IF(I33="","",I33)</f>
        <v>11</v>
      </c>
      <c r="G38" s="188"/>
      <c r="H38" s="454" t="str">
        <f>IF(H39="","",IF(H39&gt;L39,"○","×"))</f>
        <v/>
      </c>
      <c r="I38" s="455"/>
      <c r="J38" s="455"/>
      <c r="K38" s="455"/>
      <c r="L38" s="477"/>
      <c r="M38" s="181" t="str">
        <f>IF(M39="","",IF(M39="W","○",IF(M39="L","×",IF(M39&gt;Q39,"○","×"))))</f>
        <v>○</v>
      </c>
      <c r="N38" s="244">
        <v>13</v>
      </c>
      <c r="O38" s="182" t="s">
        <v>460</v>
      </c>
      <c r="P38" s="244">
        <v>11</v>
      </c>
      <c r="Q38" s="183"/>
      <c r="R38" s="181" t="str">
        <f>IF(R39="","",IF(R39="W","○",IF(R39="L","×",IF(R39&gt;V39,"○","×"))))</f>
        <v>×</v>
      </c>
      <c r="S38" s="244">
        <v>5</v>
      </c>
      <c r="T38" s="182" t="s">
        <v>460</v>
      </c>
      <c r="U38" s="244">
        <v>11</v>
      </c>
      <c r="V38" s="184"/>
      <c r="W38" s="460">
        <f>IF($B38="","",COUNTIF($C38:$V42,"○"))</f>
        <v>1</v>
      </c>
      <c r="X38" s="463">
        <f>IF($B38="","",COUNTIF($C38:$V42,"×"))</f>
        <v>2</v>
      </c>
      <c r="Y38" s="466">
        <f>IF($B38="","",W38*2+X38)</f>
        <v>4</v>
      </c>
      <c r="Z38" s="434">
        <f>IF(ISERROR(RANK(Y38,$Y$33:$Y$52,0))=TRUE,"",RANK(Y38,$Y$33:$Y$52,0))</f>
        <v>3</v>
      </c>
    </row>
    <row r="39" spans="1:26" ht="14.25" customHeight="1" x14ac:dyDescent="0.2">
      <c r="A39" s="450"/>
      <c r="B39" s="453"/>
      <c r="C39" s="437">
        <f>IF(H34="W","L",IF(H34="L","W",IF(H34="","",L34)))</f>
        <v>1</v>
      </c>
      <c r="D39" s="248">
        <f>IF(K34="","",K34)</f>
        <v>9</v>
      </c>
      <c r="E39" s="185" t="s">
        <v>460</v>
      </c>
      <c r="F39" s="252">
        <f>IF(I34="","",I34)</f>
        <v>11</v>
      </c>
      <c r="G39" s="447">
        <f>IF(OR(C39="L",C39="W"),"",H34)</f>
        <v>3</v>
      </c>
      <c r="H39" s="456"/>
      <c r="I39" s="457"/>
      <c r="J39" s="457"/>
      <c r="K39" s="457"/>
      <c r="L39" s="478"/>
      <c r="M39" s="441">
        <f>IF(N38="","",IF(N38&gt;P38,1,0)+IF(N39&gt;P39,1,0)+IF(N40&gt;P40,1,0)+IF(N41&gt;P41,1,0)+IF(N42&gt;P42,1,0))</f>
        <v>3</v>
      </c>
      <c r="N39" s="245">
        <v>11</v>
      </c>
      <c r="O39" s="185" t="s">
        <v>460</v>
      </c>
      <c r="P39" s="245">
        <v>4</v>
      </c>
      <c r="Q39" s="447">
        <f>IF(OR(M39="L",M39="W"),"",IF(N38="","",IF(N38&lt;P38,1,0)+IF(N39&lt;P39,1,0)+IF(N40&lt;P40,1,0)+IF(N41&lt;P41,1,0)+IF(N42&lt;P42,1,0)))</f>
        <v>0</v>
      </c>
      <c r="R39" s="441">
        <f>IF(S38="","",IF(S38&gt;U38,1,0)+IF(S39&gt;U39,1,0)+IF(S40&gt;U40,1,0)+IF(S41&gt;U41,1,0)+IF(S42&gt;U42,1,0))</f>
        <v>1</v>
      </c>
      <c r="S39" s="245">
        <v>9</v>
      </c>
      <c r="T39" s="185" t="s">
        <v>460</v>
      </c>
      <c r="U39" s="245">
        <v>11</v>
      </c>
      <c r="V39" s="439">
        <f>IF(OR(R39="L",R39="W"),"",IF(S38="","",IF(S38&lt;U38,1,0)+IF(S39&lt;U39,1,0)+IF(S40&lt;U40,1,0)+IF(S41&lt;U41,1,0)+IF(S42&lt;U42,1,0)))</f>
        <v>3</v>
      </c>
      <c r="W39" s="461"/>
      <c r="X39" s="464"/>
      <c r="Y39" s="467"/>
      <c r="Z39" s="435"/>
    </row>
    <row r="40" spans="1:26" ht="14.25" customHeight="1" x14ac:dyDescent="0.2">
      <c r="A40" s="450"/>
      <c r="B40" s="453"/>
      <c r="C40" s="437"/>
      <c r="D40" s="248">
        <f>IF(K35="","",K35)</f>
        <v>11</v>
      </c>
      <c r="E40" s="185" t="s">
        <v>460</v>
      </c>
      <c r="F40" s="252">
        <f>IF(I35="","",I35)</f>
        <v>9</v>
      </c>
      <c r="G40" s="447"/>
      <c r="H40" s="456"/>
      <c r="I40" s="457"/>
      <c r="J40" s="457"/>
      <c r="K40" s="457"/>
      <c r="L40" s="478"/>
      <c r="M40" s="441"/>
      <c r="N40" s="245">
        <v>11</v>
      </c>
      <c r="O40" s="185" t="s">
        <v>460</v>
      </c>
      <c r="P40" s="245">
        <v>8</v>
      </c>
      <c r="Q40" s="447"/>
      <c r="R40" s="441"/>
      <c r="S40" s="245">
        <v>11</v>
      </c>
      <c r="T40" s="185" t="s">
        <v>460</v>
      </c>
      <c r="U40" s="245">
        <v>6</v>
      </c>
      <c r="V40" s="439"/>
      <c r="W40" s="461"/>
      <c r="X40" s="464"/>
      <c r="Y40" s="467"/>
      <c r="Z40" s="435"/>
    </row>
    <row r="41" spans="1:26" ht="14.25" customHeight="1" x14ac:dyDescent="0.2">
      <c r="A41" s="450"/>
      <c r="B41" s="469" t="str">
        <f>IF(女子!BE$44="","",女子!BE$44)</f>
        <v>（卓球家Jr）</v>
      </c>
      <c r="C41" s="437"/>
      <c r="D41" s="248">
        <f>IF(K36="","",K36)</f>
        <v>9</v>
      </c>
      <c r="E41" s="185" t="s">
        <v>460</v>
      </c>
      <c r="F41" s="252">
        <f>IF(I36="","",I36)</f>
        <v>11</v>
      </c>
      <c r="G41" s="447"/>
      <c r="H41" s="456"/>
      <c r="I41" s="457"/>
      <c r="J41" s="457"/>
      <c r="K41" s="457"/>
      <c r="L41" s="478"/>
      <c r="M41" s="441"/>
      <c r="N41" s="245"/>
      <c r="O41" s="185" t="s">
        <v>460</v>
      </c>
      <c r="P41" s="245"/>
      <c r="Q41" s="447"/>
      <c r="R41" s="441"/>
      <c r="S41" s="245">
        <v>10</v>
      </c>
      <c r="T41" s="185" t="s">
        <v>460</v>
      </c>
      <c r="U41" s="245">
        <v>12</v>
      </c>
      <c r="V41" s="439"/>
      <c r="W41" s="461"/>
      <c r="X41" s="464"/>
      <c r="Y41" s="467"/>
      <c r="Z41" s="435"/>
    </row>
    <row r="42" spans="1:26" ht="14.25" customHeight="1" x14ac:dyDescent="0.2">
      <c r="A42" s="476"/>
      <c r="B42" s="486"/>
      <c r="C42" s="471"/>
      <c r="D42" s="249" t="str">
        <f>IF(K37="","",K37)</f>
        <v/>
      </c>
      <c r="E42" s="186" t="s">
        <v>460</v>
      </c>
      <c r="F42" s="253" t="str">
        <f>IF(I37="","",I37)</f>
        <v/>
      </c>
      <c r="G42" s="483"/>
      <c r="H42" s="485"/>
      <c r="I42" s="479"/>
      <c r="J42" s="479"/>
      <c r="K42" s="479"/>
      <c r="L42" s="480"/>
      <c r="M42" s="473"/>
      <c r="N42" s="246"/>
      <c r="O42" s="186" t="s">
        <v>460</v>
      </c>
      <c r="P42" s="246"/>
      <c r="Q42" s="483"/>
      <c r="R42" s="473"/>
      <c r="S42" s="246"/>
      <c r="T42" s="186" t="s">
        <v>460</v>
      </c>
      <c r="U42" s="246"/>
      <c r="V42" s="472"/>
      <c r="W42" s="461"/>
      <c r="X42" s="464"/>
      <c r="Y42" s="467"/>
      <c r="Z42" s="435"/>
    </row>
    <row r="43" spans="1:26" ht="14.25" customHeight="1" x14ac:dyDescent="0.2">
      <c r="A43" s="475" t="s">
        <v>474</v>
      </c>
      <c r="B43" s="452" t="str">
        <f>IF(女子!AZ$41="","",女子!AZ$41)</f>
        <v>地下</v>
      </c>
      <c r="C43" s="189" t="str">
        <f>IF(M33="","",IF(M33="○","×","○"))</f>
        <v>×</v>
      </c>
      <c r="D43" s="247">
        <f>IF(P33="","",P33)</f>
        <v>6</v>
      </c>
      <c r="E43" s="187" t="s">
        <v>460</v>
      </c>
      <c r="F43" s="251">
        <f>IF(N33="","",N33)</f>
        <v>11</v>
      </c>
      <c r="G43" s="188"/>
      <c r="H43" s="189" t="str">
        <f>IF(M38="","",IF(M38="○","×","○"))</f>
        <v>×</v>
      </c>
      <c r="I43" s="247">
        <f>IF(P38="","",P38)</f>
        <v>11</v>
      </c>
      <c r="J43" s="187" t="s">
        <v>460</v>
      </c>
      <c r="K43" s="251">
        <f>IF(N38="","",N38)</f>
        <v>13</v>
      </c>
      <c r="L43" s="190"/>
      <c r="M43" s="455" t="str">
        <f>IF(M44="","",IF(M44&gt;Q44,"○","×"))</f>
        <v/>
      </c>
      <c r="N43" s="455"/>
      <c r="O43" s="455"/>
      <c r="P43" s="455"/>
      <c r="Q43" s="477"/>
      <c r="R43" s="181" t="str">
        <f>IF(R44="","",IF(R44="W","○",IF(R44="L","×",IF(R44&gt;V44,"○","×"))))</f>
        <v>×</v>
      </c>
      <c r="S43" s="244">
        <v>4</v>
      </c>
      <c r="T43" s="182" t="s">
        <v>460</v>
      </c>
      <c r="U43" s="244">
        <v>11</v>
      </c>
      <c r="V43" s="184"/>
      <c r="W43" s="460">
        <f>IF($B43="","",COUNTIF($C43:$V47,"○"))</f>
        <v>0</v>
      </c>
      <c r="X43" s="463">
        <f>IF($B43="","",COUNTIF($C43:$V47,"×"))</f>
        <v>3</v>
      </c>
      <c r="Y43" s="466">
        <f>IF($B43="","",W43*2+X43)</f>
        <v>3</v>
      </c>
      <c r="Z43" s="434">
        <f>IF(ISERROR(RANK(Y43,$Y$33:$Y$52,0))=TRUE,"",RANK(Y43,$Y$33:$Y$52,0))</f>
        <v>4</v>
      </c>
    </row>
    <row r="44" spans="1:26" ht="14.25" customHeight="1" x14ac:dyDescent="0.2">
      <c r="A44" s="450"/>
      <c r="B44" s="453"/>
      <c r="C44" s="437">
        <f>IF(M34="W","L",IF(M34="L","W",IF(M34="","",Q34)))</f>
        <v>1</v>
      </c>
      <c r="D44" s="248">
        <f>IF(P34="","",P34)</f>
        <v>6</v>
      </c>
      <c r="E44" s="185" t="s">
        <v>460</v>
      </c>
      <c r="F44" s="252">
        <f>IF(N34="","",N34)</f>
        <v>11</v>
      </c>
      <c r="G44" s="439">
        <f>IF(OR(C44="L",C44="W"),"",M34)</f>
        <v>3</v>
      </c>
      <c r="H44" s="441">
        <f>IF(M39="W","L",IF(M39="L","W",IF(M39="","",Q39)))</f>
        <v>0</v>
      </c>
      <c r="I44" s="248">
        <f>IF(P39="","",P39)</f>
        <v>4</v>
      </c>
      <c r="J44" s="185" t="s">
        <v>460</v>
      </c>
      <c r="K44" s="252">
        <f>IF(N39="","",N39)</f>
        <v>11</v>
      </c>
      <c r="L44" s="443">
        <f>IF(OR(H44="L",H44="W"),"",M39)</f>
        <v>3</v>
      </c>
      <c r="M44" s="457"/>
      <c r="N44" s="457"/>
      <c r="O44" s="457"/>
      <c r="P44" s="457"/>
      <c r="Q44" s="478"/>
      <c r="R44" s="441">
        <f>IF(S43="","",IF(S43&gt;U43,1,0)+IF(S44&gt;U44,1,0)+IF(S45&gt;U45,1,0)+IF(S46&gt;U46,1,0)+IF(S47&gt;U47,1,0))</f>
        <v>1</v>
      </c>
      <c r="S44" s="245">
        <v>7</v>
      </c>
      <c r="T44" s="185" t="s">
        <v>460</v>
      </c>
      <c r="U44" s="245">
        <v>11</v>
      </c>
      <c r="V44" s="439">
        <f>IF(OR(R44="L",R44="W"),"",IF(S43="","",IF(S43&lt;U43,1,0)+IF(S44&lt;U44,1,0)+IF(S45&lt;U45,1,0)+IF(S46&lt;U46,1,0)+IF(S47&lt;U47,1,0)))</f>
        <v>3</v>
      </c>
      <c r="W44" s="461"/>
      <c r="X44" s="464"/>
      <c r="Y44" s="467"/>
      <c r="Z44" s="435"/>
    </row>
    <row r="45" spans="1:26" ht="14.25" customHeight="1" x14ac:dyDescent="0.2">
      <c r="A45" s="450"/>
      <c r="B45" s="453"/>
      <c r="C45" s="437"/>
      <c r="D45" s="248">
        <f>IF(P35="","",P35)</f>
        <v>12</v>
      </c>
      <c r="E45" s="185" t="s">
        <v>460</v>
      </c>
      <c r="F45" s="252">
        <f>IF(N35="","",N35)</f>
        <v>10</v>
      </c>
      <c r="G45" s="439"/>
      <c r="H45" s="441"/>
      <c r="I45" s="248">
        <f>IF(P40="","",P40)</f>
        <v>8</v>
      </c>
      <c r="J45" s="185" t="s">
        <v>460</v>
      </c>
      <c r="K45" s="252">
        <f>IF(N40="","",N40)</f>
        <v>11</v>
      </c>
      <c r="L45" s="443"/>
      <c r="M45" s="457"/>
      <c r="N45" s="457"/>
      <c r="O45" s="457"/>
      <c r="P45" s="457"/>
      <c r="Q45" s="478"/>
      <c r="R45" s="441"/>
      <c r="S45" s="245">
        <v>11</v>
      </c>
      <c r="T45" s="185" t="s">
        <v>460</v>
      </c>
      <c r="U45" s="245">
        <v>9</v>
      </c>
      <c r="V45" s="439"/>
      <c r="W45" s="461"/>
      <c r="X45" s="464"/>
      <c r="Y45" s="467"/>
      <c r="Z45" s="435"/>
    </row>
    <row r="46" spans="1:26" ht="14.25" customHeight="1" x14ac:dyDescent="0.2">
      <c r="A46" s="450"/>
      <c r="B46" s="481" t="str">
        <f>IF(女子!AZ$44="","",女子!AZ$44)</f>
        <v>（尽誠）</v>
      </c>
      <c r="C46" s="437"/>
      <c r="D46" s="248">
        <f>IF(P36="","",P36)</f>
        <v>5</v>
      </c>
      <c r="E46" s="185" t="s">
        <v>460</v>
      </c>
      <c r="F46" s="252">
        <f>IF(N36="","",N36)</f>
        <v>11</v>
      </c>
      <c r="G46" s="439"/>
      <c r="H46" s="441"/>
      <c r="I46" s="248" t="str">
        <f>IF(P41="","",P41)</f>
        <v/>
      </c>
      <c r="J46" s="185" t="s">
        <v>460</v>
      </c>
      <c r="K46" s="252" t="str">
        <f>IF(N41="","",N41)</f>
        <v/>
      </c>
      <c r="L46" s="443"/>
      <c r="M46" s="457"/>
      <c r="N46" s="457"/>
      <c r="O46" s="457"/>
      <c r="P46" s="457"/>
      <c r="Q46" s="478"/>
      <c r="R46" s="441"/>
      <c r="S46" s="245">
        <v>10</v>
      </c>
      <c r="T46" s="185" t="s">
        <v>460</v>
      </c>
      <c r="U46" s="245">
        <v>12</v>
      </c>
      <c r="V46" s="439"/>
      <c r="W46" s="461"/>
      <c r="X46" s="464"/>
      <c r="Y46" s="467"/>
      <c r="Z46" s="435"/>
    </row>
    <row r="47" spans="1:26" ht="14.25" customHeight="1" x14ac:dyDescent="0.2">
      <c r="A47" s="476"/>
      <c r="B47" s="482"/>
      <c r="C47" s="471"/>
      <c r="D47" s="249" t="str">
        <f>IF(P37="","",P37)</f>
        <v/>
      </c>
      <c r="E47" s="186" t="s">
        <v>460</v>
      </c>
      <c r="F47" s="253" t="str">
        <f>IF(N37="","",N37)</f>
        <v/>
      </c>
      <c r="G47" s="472"/>
      <c r="H47" s="473"/>
      <c r="I47" s="249" t="str">
        <f>IF(P42="","",P42)</f>
        <v/>
      </c>
      <c r="J47" s="186" t="s">
        <v>460</v>
      </c>
      <c r="K47" s="253" t="str">
        <f>IF(N42="","",N42)</f>
        <v/>
      </c>
      <c r="L47" s="474"/>
      <c r="M47" s="479"/>
      <c r="N47" s="479"/>
      <c r="O47" s="479"/>
      <c r="P47" s="479"/>
      <c r="Q47" s="480"/>
      <c r="R47" s="473"/>
      <c r="S47" s="246"/>
      <c r="T47" s="186" t="s">
        <v>460</v>
      </c>
      <c r="U47" s="246"/>
      <c r="V47" s="472"/>
      <c r="W47" s="461"/>
      <c r="X47" s="464"/>
      <c r="Y47" s="467"/>
      <c r="Z47" s="435"/>
    </row>
    <row r="48" spans="1:26" ht="14.25" customHeight="1" x14ac:dyDescent="0.2">
      <c r="A48" s="449" t="s">
        <v>475</v>
      </c>
      <c r="B48" s="452" t="s">
        <v>497</v>
      </c>
      <c r="C48" s="189" t="str">
        <f>IF(R33="","",IF(R33="○","×","○"))</f>
        <v>×</v>
      </c>
      <c r="D48" s="247">
        <f>IF(U33="","",U33)</f>
        <v>15</v>
      </c>
      <c r="E48" s="187" t="s">
        <v>460</v>
      </c>
      <c r="F48" s="251">
        <f>IF(S33="","",S33)</f>
        <v>17</v>
      </c>
      <c r="G48" s="188"/>
      <c r="H48" s="189" t="str">
        <f>IF(R38="","",IF(R38="○","×","○"))</f>
        <v>○</v>
      </c>
      <c r="I48" s="247">
        <f>IF(U38="","",U38)</f>
        <v>11</v>
      </c>
      <c r="J48" s="187" t="s">
        <v>460</v>
      </c>
      <c r="K48" s="251">
        <f>IF(S38="","",S38)</f>
        <v>5</v>
      </c>
      <c r="L48" s="190"/>
      <c r="M48" s="189" t="str">
        <f>IF(R43="","",IF(R43="○","×","○"))</f>
        <v>○</v>
      </c>
      <c r="N48" s="247">
        <f>IF(U43="","",U43)</f>
        <v>11</v>
      </c>
      <c r="O48" s="187" t="s">
        <v>460</v>
      </c>
      <c r="P48" s="251">
        <f>IF(S43="","",S43)</f>
        <v>4</v>
      </c>
      <c r="Q48" s="188"/>
      <c r="R48" s="454" t="str">
        <f>IF(R49="","",IF(R49&gt;V49,"○","×"))</f>
        <v/>
      </c>
      <c r="S48" s="455"/>
      <c r="T48" s="455"/>
      <c r="U48" s="455"/>
      <c r="V48" s="455"/>
      <c r="W48" s="460">
        <f>IF($B48="","",COUNTIF($C48:$V52,"○"))</f>
        <v>2</v>
      </c>
      <c r="X48" s="463">
        <f>IF($B48="","",COUNTIF($C48:$V52,"×"))</f>
        <v>1</v>
      </c>
      <c r="Y48" s="466">
        <f>IF($B48="","",W48*2+X48)</f>
        <v>5</v>
      </c>
      <c r="Z48" s="434">
        <f>IF(ISERROR(RANK(Y48,$Y$33:$Y$52,0))=TRUE,"",RANK(Y48,$Y$33:$Y$52,0))</f>
        <v>2</v>
      </c>
    </row>
    <row r="49" spans="1:26" ht="14.25" customHeight="1" x14ac:dyDescent="0.2">
      <c r="A49" s="450"/>
      <c r="B49" s="453"/>
      <c r="C49" s="437">
        <f>IF(R34="W","L",IF(R34="L","W",IF(R34="","",V34)))</f>
        <v>0</v>
      </c>
      <c r="D49" s="248">
        <f>IF(U34="","",U34)</f>
        <v>3</v>
      </c>
      <c r="E49" s="185" t="s">
        <v>460</v>
      </c>
      <c r="F49" s="252">
        <f>IF(S34="","",S34)</f>
        <v>11</v>
      </c>
      <c r="G49" s="439">
        <f>IF(OR(C49="L",C49="W"),"",R34)</f>
        <v>3</v>
      </c>
      <c r="H49" s="441">
        <f>IF(R39="W","L",IF(R39="L","W",IF(R39="","",V39)))</f>
        <v>3</v>
      </c>
      <c r="I49" s="248">
        <f>IF(U39="","",U39)</f>
        <v>11</v>
      </c>
      <c r="J49" s="185" t="s">
        <v>460</v>
      </c>
      <c r="K49" s="252">
        <f>IF(S39="","",S39)</f>
        <v>9</v>
      </c>
      <c r="L49" s="443">
        <f>IF(OR(H49="L",H49="W"),"",R39)</f>
        <v>1</v>
      </c>
      <c r="M49" s="445">
        <f>IF(R44="W","L",IF(R44="L","W",IF(R44="","",V44)))</f>
        <v>3</v>
      </c>
      <c r="N49" s="248">
        <f>IF(U44="","",U44)</f>
        <v>11</v>
      </c>
      <c r="O49" s="185" t="s">
        <v>460</v>
      </c>
      <c r="P49" s="252">
        <f>IF(S44="","",S44)</f>
        <v>7</v>
      </c>
      <c r="Q49" s="447">
        <f>IF(OR(M49="L",M49="W"),"",R44)</f>
        <v>1</v>
      </c>
      <c r="R49" s="456"/>
      <c r="S49" s="457"/>
      <c r="T49" s="457"/>
      <c r="U49" s="457"/>
      <c r="V49" s="457"/>
      <c r="W49" s="461"/>
      <c r="X49" s="464"/>
      <c r="Y49" s="467"/>
      <c r="Z49" s="435"/>
    </row>
    <row r="50" spans="1:26" ht="14.25" customHeight="1" x14ac:dyDescent="0.2">
      <c r="A50" s="450"/>
      <c r="B50" s="453"/>
      <c r="C50" s="437"/>
      <c r="D50" s="248">
        <f>IF(U35="","",U35)</f>
        <v>6</v>
      </c>
      <c r="E50" s="185" t="s">
        <v>460</v>
      </c>
      <c r="F50" s="252">
        <f>IF(S35="","",S35)</f>
        <v>11</v>
      </c>
      <c r="G50" s="439"/>
      <c r="H50" s="441"/>
      <c r="I50" s="248">
        <f>IF(U40="","",U40)</f>
        <v>6</v>
      </c>
      <c r="J50" s="185" t="s">
        <v>460</v>
      </c>
      <c r="K50" s="252">
        <f>IF(S40="","",S40)</f>
        <v>11</v>
      </c>
      <c r="L50" s="443"/>
      <c r="M50" s="445"/>
      <c r="N50" s="248">
        <f>IF(U45="","",U45)</f>
        <v>9</v>
      </c>
      <c r="O50" s="185" t="s">
        <v>460</v>
      </c>
      <c r="P50" s="252">
        <f>IF(S45="","",S45)</f>
        <v>11</v>
      </c>
      <c r="Q50" s="447"/>
      <c r="R50" s="456"/>
      <c r="S50" s="457"/>
      <c r="T50" s="457"/>
      <c r="U50" s="457"/>
      <c r="V50" s="457"/>
      <c r="W50" s="461"/>
      <c r="X50" s="464"/>
      <c r="Y50" s="467"/>
      <c r="Z50" s="435"/>
    </row>
    <row r="51" spans="1:26" ht="14.25" customHeight="1" x14ac:dyDescent="0.2">
      <c r="A51" s="450"/>
      <c r="B51" s="469" t="str">
        <f>IF(女子!T$44="","",女子!T$44)</f>
        <v>（ヴィスポ）</v>
      </c>
      <c r="C51" s="437"/>
      <c r="D51" s="248" t="str">
        <f>IF(U36="","",U36)</f>
        <v/>
      </c>
      <c r="E51" s="185" t="s">
        <v>460</v>
      </c>
      <c r="F51" s="252" t="str">
        <f>IF(S36="","",S36)</f>
        <v/>
      </c>
      <c r="G51" s="439"/>
      <c r="H51" s="441"/>
      <c r="I51" s="248">
        <f>IF(U41="","",U41)</f>
        <v>12</v>
      </c>
      <c r="J51" s="185" t="s">
        <v>460</v>
      </c>
      <c r="K51" s="252">
        <f>IF(S41="","",S41)</f>
        <v>10</v>
      </c>
      <c r="L51" s="443"/>
      <c r="M51" s="445"/>
      <c r="N51" s="248">
        <f>IF(U46="","",U46)</f>
        <v>12</v>
      </c>
      <c r="O51" s="185" t="s">
        <v>460</v>
      </c>
      <c r="P51" s="252">
        <f>IF(S46="","",S46)</f>
        <v>10</v>
      </c>
      <c r="Q51" s="447"/>
      <c r="R51" s="456"/>
      <c r="S51" s="457"/>
      <c r="T51" s="457"/>
      <c r="U51" s="457"/>
      <c r="V51" s="457"/>
      <c r="W51" s="461"/>
      <c r="X51" s="464"/>
      <c r="Y51" s="467"/>
      <c r="Z51" s="435"/>
    </row>
    <row r="52" spans="1:26" ht="14.25" customHeight="1" thickBot="1" x14ac:dyDescent="0.25">
      <c r="A52" s="451"/>
      <c r="B52" s="470"/>
      <c r="C52" s="438"/>
      <c r="D52" s="250" t="str">
        <f>IF(U37="","",U37)</f>
        <v/>
      </c>
      <c r="E52" s="192" t="s">
        <v>460</v>
      </c>
      <c r="F52" s="254" t="str">
        <f>IF(S37="","",S37)</f>
        <v/>
      </c>
      <c r="G52" s="440"/>
      <c r="H52" s="442"/>
      <c r="I52" s="250" t="str">
        <f>IF(U42="","",U42)</f>
        <v/>
      </c>
      <c r="J52" s="192" t="s">
        <v>460</v>
      </c>
      <c r="K52" s="254" t="str">
        <f>IF(S42="","",S42)</f>
        <v/>
      </c>
      <c r="L52" s="444"/>
      <c r="M52" s="446"/>
      <c r="N52" s="250" t="str">
        <f>IF(U47="","",U47)</f>
        <v/>
      </c>
      <c r="O52" s="192" t="s">
        <v>460</v>
      </c>
      <c r="P52" s="254" t="str">
        <f>IF(S47="","",S47)</f>
        <v/>
      </c>
      <c r="Q52" s="448"/>
      <c r="R52" s="458"/>
      <c r="S52" s="459"/>
      <c r="T52" s="459"/>
      <c r="U52" s="459"/>
      <c r="V52" s="459"/>
      <c r="W52" s="462"/>
      <c r="X52" s="465"/>
      <c r="Y52" s="468"/>
      <c r="Z52" s="436"/>
    </row>
  </sheetData>
  <mergeCells count="143"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  <mergeCell ref="Y5:Y6"/>
    <mergeCell ref="Z5:Z6"/>
    <mergeCell ref="C6:G6"/>
    <mergeCell ref="H6:L6"/>
    <mergeCell ref="M6:Q6"/>
    <mergeCell ref="R6:V6"/>
    <mergeCell ref="A7:A11"/>
    <mergeCell ref="B7:B9"/>
    <mergeCell ref="C7:G11"/>
    <mergeCell ref="W7:W11"/>
    <mergeCell ref="X7:X11"/>
    <mergeCell ref="B10:B11"/>
    <mergeCell ref="Y7:Y11"/>
    <mergeCell ref="Z7:Z11"/>
    <mergeCell ref="H8:H11"/>
    <mergeCell ref="L8:L11"/>
    <mergeCell ref="M8:M11"/>
    <mergeCell ref="Q8:Q11"/>
    <mergeCell ref="R8:R11"/>
    <mergeCell ref="V8:V11"/>
    <mergeCell ref="A12:A16"/>
    <mergeCell ref="B12:B14"/>
    <mergeCell ref="H12:L16"/>
    <mergeCell ref="W12:W16"/>
    <mergeCell ref="X12:X16"/>
    <mergeCell ref="B15:B16"/>
    <mergeCell ref="Y12:Y16"/>
    <mergeCell ref="Z12:Z16"/>
    <mergeCell ref="C13:C16"/>
    <mergeCell ref="G13:G16"/>
    <mergeCell ref="M13:M16"/>
    <mergeCell ref="Q13:Q16"/>
    <mergeCell ref="R13:R16"/>
    <mergeCell ref="V13:V16"/>
    <mergeCell ref="A17:A21"/>
    <mergeCell ref="B17:B19"/>
    <mergeCell ref="M17:Q21"/>
    <mergeCell ref="W17:W21"/>
    <mergeCell ref="X17:X21"/>
    <mergeCell ref="B20:B21"/>
    <mergeCell ref="Y17:Y21"/>
    <mergeCell ref="Z17:Z21"/>
    <mergeCell ref="C18:C21"/>
    <mergeCell ref="G18:G21"/>
    <mergeCell ref="H18:H21"/>
    <mergeCell ref="L18:L21"/>
    <mergeCell ref="R18:R21"/>
    <mergeCell ref="V18:V21"/>
    <mergeCell ref="A22:A26"/>
    <mergeCell ref="B22:B24"/>
    <mergeCell ref="R22:V26"/>
    <mergeCell ref="W22:W26"/>
    <mergeCell ref="X22:X26"/>
    <mergeCell ref="Y22:Y26"/>
    <mergeCell ref="B25:B26"/>
    <mergeCell ref="Z22:Z26"/>
    <mergeCell ref="C23:C26"/>
    <mergeCell ref="G23:G26"/>
    <mergeCell ref="H23:H26"/>
    <mergeCell ref="L23:L26"/>
    <mergeCell ref="M23:M26"/>
    <mergeCell ref="Q23:Q26"/>
    <mergeCell ref="C29:L29"/>
    <mergeCell ref="O29:T29"/>
    <mergeCell ref="A31:B32"/>
    <mergeCell ref="C31:G31"/>
    <mergeCell ref="H31:L31"/>
    <mergeCell ref="M31:Q31"/>
    <mergeCell ref="R31:V31"/>
    <mergeCell ref="C32:G32"/>
    <mergeCell ref="H32:L32"/>
    <mergeCell ref="M32:Q32"/>
    <mergeCell ref="W31:W32"/>
    <mergeCell ref="X31:X32"/>
    <mergeCell ref="Y31:Y32"/>
    <mergeCell ref="Z31:Z32"/>
    <mergeCell ref="B36:B37"/>
    <mergeCell ref="R32:V32"/>
    <mergeCell ref="W33:W37"/>
    <mergeCell ref="X33:X37"/>
    <mergeCell ref="Y33:Y37"/>
    <mergeCell ref="A33:A37"/>
    <mergeCell ref="B33:B35"/>
    <mergeCell ref="C33:G37"/>
    <mergeCell ref="Z33:Z37"/>
    <mergeCell ref="H34:H37"/>
    <mergeCell ref="L34:L37"/>
    <mergeCell ref="M34:M37"/>
    <mergeCell ref="Q34:Q37"/>
    <mergeCell ref="R34:R37"/>
    <mergeCell ref="V34:V37"/>
    <mergeCell ref="A38:A42"/>
    <mergeCell ref="B38:B40"/>
    <mergeCell ref="H38:L42"/>
    <mergeCell ref="W38:W42"/>
    <mergeCell ref="X38:X42"/>
    <mergeCell ref="Y38:Y42"/>
    <mergeCell ref="B41:B42"/>
    <mergeCell ref="Z38:Z42"/>
    <mergeCell ref="C39:C42"/>
    <mergeCell ref="G39:G42"/>
    <mergeCell ref="M39:M42"/>
    <mergeCell ref="Q39:Q42"/>
    <mergeCell ref="R39:R42"/>
    <mergeCell ref="V39:V42"/>
    <mergeCell ref="A43:A47"/>
    <mergeCell ref="B43:B45"/>
    <mergeCell ref="M43:Q47"/>
    <mergeCell ref="W43:W47"/>
    <mergeCell ref="X43:X47"/>
    <mergeCell ref="Y43:Y47"/>
    <mergeCell ref="B46:B47"/>
    <mergeCell ref="Z43:Z47"/>
    <mergeCell ref="C44:C47"/>
    <mergeCell ref="G44:G47"/>
    <mergeCell ref="H44:H47"/>
    <mergeCell ref="L44:L47"/>
    <mergeCell ref="R44:R47"/>
    <mergeCell ref="V44:V47"/>
    <mergeCell ref="A48:A52"/>
    <mergeCell ref="B48:B50"/>
    <mergeCell ref="R48:V52"/>
    <mergeCell ref="W48:W52"/>
    <mergeCell ref="X48:X52"/>
    <mergeCell ref="Y48:Y52"/>
    <mergeCell ref="B51:B52"/>
    <mergeCell ref="Z48:Z52"/>
    <mergeCell ref="C49:C52"/>
    <mergeCell ref="G49:G52"/>
    <mergeCell ref="H49:H52"/>
    <mergeCell ref="L49:L52"/>
    <mergeCell ref="M49:M52"/>
    <mergeCell ref="Q49:Q52"/>
  </mergeCells>
  <phoneticPr fontId="2"/>
  <conditionalFormatting sqref="H12 M17 R22 C7 H38 M43 R48 C33">
    <cfRule type="cellIs" dxfId="2" priority="1" stopIfTrue="1" operator="equal">
      <formula>"×"</formula>
    </cfRule>
  </conditionalFormatting>
  <conditionalFormatting sqref="H7 M7 R7 M12 R12 C12 M22 H17 R17 H48 C17 C22 H33 M33 R33 M38 R38 C43 C38 C48 R43 M48 H43 H22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2300-8608-457B-9ACE-58E7DBCB689A}">
  <dimension ref="A1:O36"/>
  <sheetViews>
    <sheetView tabSelected="1" view="pageBreakPreview" zoomScale="70" zoomScaleNormal="70" zoomScaleSheetLayoutView="70" workbookViewId="0">
      <selection activeCell="E4" sqref="E4"/>
    </sheetView>
  </sheetViews>
  <sheetFormatPr defaultColWidth="9" defaultRowHeight="13.2" x14ac:dyDescent="0.2"/>
  <cols>
    <col min="1" max="1" width="8.77734375" style="272" bestFit="1" customWidth="1"/>
    <col min="2" max="2" width="16.33203125" style="272" bestFit="1" customWidth="1"/>
    <col min="3" max="3" width="7.77734375" style="272" bestFit="1" customWidth="1"/>
    <col min="4" max="4" width="7.109375" style="272" customWidth="1"/>
    <col min="5" max="5" width="8.77734375" style="272" bestFit="1" customWidth="1"/>
    <col min="6" max="6" width="16.33203125" style="272" bestFit="1" customWidth="1"/>
    <col min="7" max="7" width="7.77734375" style="272" bestFit="1" customWidth="1"/>
    <col min="8" max="8" width="7.109375" style="272" customWidth="1"/>
    <col min="9" max="9" width="8.77734375" style="272" bestFit="1" customWidth="1"/>
    <col min="10" max="10" width="9.77734375" style="272" customWidth="1"/>
    <col min="11" max="11" width="10.44140625" style="272" bestFit="1" customWidth="1"/>
    <col min="12" max="12" width="7.109375" style="272" customWidth="1"/>
    <col min="13" max="13" width="8.77734375" style="272" bestFit="1" customWidth="1"/>
    <col min="14" max="14" width="9.77734375" style="272" bestFit="1" customWidth="1"/>
    <col min="15" max="15" width="10.44140625" style="272" bestFit="1" customWidth="1"/>
    <col min="16" max="16384" width="9" style="272"/>
  </cols>
  <sheetData>
    <row r="1" spans="1:15" ht="23.4" x14ac:dyDescent="0.2">
      <c r="B1" s="530" t="s">
        <v>519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</row>
    <row r="2" spans="1:15" ht="15" customHeight="1" x14ac:dyDescent="0.2"/>
    <row r="3" spans="1:15" ht="15" customHeight="1" thickBot="1" x14ac:dyDescent="0.25">
      <c r="A3" s="275"/>
      <c r="B3" s="275"/>
      <c r="C3" s="275"/>
      <c r="D3" s="275"/>
      <c r="E3" s="275"/>
      <c r="F3" s="275"/>
      <c r="G3" s="275"/>
      <c r="I3" s="529" t="s">
        <v>461</v>
      </c>
      <c r="J3" s="529"/>
      <c r="K3" s="529"/>
      <c r="M3" s="529" t="s">
        <v>470</v>
      </c>
      <c r="N3" s="529"/>
      <c r="O3" s="529"/>
    </row>
    <row r="4" spans="1:15" ht="15" customHeight="1" thickBot="1" x14ac:dyDescent="0.25">
      <c r="A4" s="275"/>
      <c r="B4" s="275"/>
      <c r="C4" s="275"/>
      <c r="D4" s="275"/>
      <c r="E4" s="275"/>
      <c r="F4" s="275"/>
      <c r="G4" s="275"/>
      <c r="I4" s="296" t="s">
        <v>518</v>
      </c>
      <c r="J4" s="295" t="s">
        <v>517</v>
      </c>
      <c r="K4" s="294" t="s">
        <v>516</v>
      </c>
      <c r="M4" s="296" t="s">
        <v>518</v>
      </c>
      <c r="N4" s="295" t="s">
        <v>517</v>
      </c>
      <c r="O4" s="294" t="s">
        <v>516</v>
      </c>
    </row>
    <row r="5" spans="1:15" ht="15" customHeight="1" x14ac:dyDescent="0.2">
      <c r="A5" s="275"/>
      <c r="B5" s="275"/>
      <c r="C5" s="275"/>
      <c r="D5" s="275"/>
      <c r="E5" s="275"/>
      <c r="F5" s="275"/>
      <c r="G5" s="275"/>
      <c r="I5" s="293">
        <v>1</v>
      </c>
      <c r="J5" s="292" t="s">
        <v>147</v>
      </c>
      <c r="K5" s="291" t="s">
        <v>73</v>
      </c>
      <c r="M5" s="293">
        <v>1</v>
      </c>
      <c r="N5" s="292" t="s">
        <v>491</v>
      </c>
      <c r="O5" s="291" t="s">
        <v>180</v>
      </c>
    </row>
    <row r="6" spans="1:15" ht="15" customHeight="1" x14ac:dyDescent="0.2">
      <c r="A6" s="275"/>
      <c r="B6" s="275"/>
      <c r="C6" s="275"/>
      <c r="D6" s="275"/>
      <c r="E6" s="275"/>
      <c r="F6" s="275"/>
      <c r="G6" s="275"/>
      <c r="I6" s="290">
        <v>2</v>
      </c>
      <c r="J6" s="289" t="s">
        <v>255</v>
      </c>
      <c r="K6" s="288" t="s">
        <v>178</v>
      </c>
      <c r="M6" s="290">
        <v>2</v>
      </c>
      <c r="N6" s="289" t="s">
        <v>515</v>
      </c>
      <c r="O6" s="288" t="s">
        <v>180</v>
      </c>
    </row>
    <row r="7" spans="1:15" ht="15" customHeight="1" x14ac:dyDescent="0.2">
      <c r="A7" s="275"/>
      <c r="B7" s="275"/>
      <c r="C7" s="275"/>
      <c r="D7" s="275"/>
      <c r="E7" s="275"/>
      <c r="F7" s="275"/>
      <c r="G7" s="275"/>
      <c r="I7" s="290">
        <v>3</v>
      </c>
      <c r="J7" s="289" t="s">
        <v>170</v>
      </c>
      <c r="K7" s="288" t="s">
        <v>73</v>
      </c>
      <c r="M7" s="290">
        <v>3</v>
      </c>
      <c r="N7" s="289" t="s">
        <v>151</v>
      </c>
      <c r="O7" s="288" t="s">
        <v>247</v>
      </c>
    </row>
    <row r="8" spans="1:15" ht="15" customHeight="1" x14ac:dyDescent="0.2">
      <c r="A8" s="275"/>
      <c r="B8" s="275"/>
      <c r="C8" s="275"/>
      <c r="D8" s="275"/>
      <c r="E8" s="275"/>
      <c r="F8" s="275"/>
      <c r="G8" s="275"/>
      <c r="I8" s="290">
        <v>4</v>
      </c>
      <c r="J8" s="289" t="s">
        <v>236</v>
      </c>
      <c r="K8" s="288" t="s">
        <v>73</v>
      </c>
      <c r="M8" s="290">
        <v>4</v>
      </c>
      <c r="N8" s="289" t="s">
        <v>335</v>
      </c>
      <c r="O8" s="288" t="s">
        <v>73</v>
      </c>
    </row>
    <row r="9" spans="1:15" ht="15" customHeight="1" x14ac:dyDescent="0.2">
      <c r="A9" s="275"/>
      <c r="B9" s="275"/>
      <c r="C9" s="275"/>
      <c r="D9" s="275"/>
      <c r="E9" s="275"/>
      <c r="F9" s="275"/>
      <c r="G9" s="275"/>
      <c r="I9" s="531" t="s">
        <v>514</v>
      </c>
      <c r="J9" s="287" t="s">
        <v>210</v>
      </c>
      <c r="K9" s="278" t="s">
        <v>59</v>
      </c>
      <c r="M9" s="531" t="s">
        <v>514</v>
      </c>
      <c r="N9" s="287" t="s">
        <v>347</v>
      </c>
      <c r="O9" s="278" t="s">
        <v>57</v>
      </c>
    </row>
    <row r="10" spans="1:15" ht="15" customHeight="1" x14ac:dyDescent="0.2">
      <c r="A10" s="275"/>
      <c r="B10" s="275"/>
      <c r="C10" s="275"/>
      <c r="D10" s="275"/>
      <c r="E10" s="275"/>
      <c r="F10" s="275"/>
      <c r="G10" s="275"/>
      <c r="I10" s="532"/>
      <c r="J10" s="282" t="s">
        <v>223</v>
      </c>
      <c r="K10" s="276" t="s">
        <v>73</v>
      </c>
      <c r="M10" s="532"/>
      <c r="N10" s="282" t="s">
        <v>380</v>
      </c>
      <c r="O10" s="276" t="s">
        <v>73</v>
      </c>
    </row>
    <row r="11" spans="1:15" ht="15" customHeight="1" x14ac:dyDescent="0.2">
      <c r="A11" s="275"/>
      <c r="B11" s="275"/>
      <c r="C11" s="275"/>
      <c r="D11" s="275"/>
      <c r="E11" s="275"/>
      <c r="F11" s="275"/>
      <c r="G11" s="275"/>
      <c r="I11" s="532"/>
      <c r="J11" s="282" t="s">
        <v>150</v>
      </c>
      <c r="K11" s="276" t="s">
        <v>247</v>
      </c>
      <c r="M11" s="532"/>
      <c r="N11" s="282" t="s">
        <v>151</v>
      </c>
      <c r="O11" s="276" t="s">
        <v>180</v>
      </c>
    </row>
    <row r="12" spans="1:15" ht="15" customHeight="1" x14ac:dyDescent="0.2">
      <c r="A12" s="275"/>
      <c r="B12" s="275"/>
      <c r="C12" s="275"/>
      <c r="D12" s="275"/>
      <c r="E12" s="275"/>
      <c r="F12" s="275"/>
      <c r="G12" s="275"/>
      <c r="I12" s="532"/>
      <c r="J12" s="286" t="s">
        <v>149</v>
      </c>
      <c r="K12" s="285" t="s">
        <v>175</v>
      </c>
      <c r="M12" s="532"/>
      <c r="N12" s="286" t="s">
        <v>158</v>
      </c>
      <c r="O12" s="285" t="s">
        <v>71</v>
      </c>
    </row>
    <row r="13" spans="1:15" ht="15" customHeight="1" x14ac:dyDescent="0.2">
      <c r="A13" s="275"/>
      <c r="B13" s="275"/>
      <c r="C13" s="275"/>
      <c r="D13" s="275"/>
      <c r="E13" s="275"/>
      <c r="F13" s="275"/>
      <c r="G13" s="275"/>
      <c r="I13" s="531" t="s">
        <v>513</v>
      </c>
      <c r="J13" s="284" t="s">
        <v>200</v>
      </c>
      <c r="K13" s="283" t="s">
        <v>72</v>
      </c>
      <c r="M13" s="531" t="s">
        <v>513</v>
      </c>
      <c r="N13" s="284" t="s">
        <v>168</v>
      </c>
      <c r="O13" s="283" t="s">
        <v>73</v>
      </c>
    </row>
    <row r="14" spans="1:15" ht="15" customHeight="1" x14ac:dyDescent="0.2">
      <c r="A14" s="275"/>
      <c r="B14" s="275"/>
      <c r="C14" s="275"/>
      <c r="D14" s="275"/>
      <c r="E14" s="275"/>
      <c r="F14" s="275"/>
      <c r="G14" s="275"/>
      <c r="I14" s="532"/>
      <c r="J14" s="282" t="s">
        <v>138</v>
      </c>
      <c r="K14" s="276" t="s">
        <v>70</v>
      </c>
      <c r="M14" s="532"/>
      <c r="N14" s="282" t="s">
        <v>383</v>
      </c>
      <c r="O14" s="276" t="s">
        <v>180</v>
      </c>
    </row>
    <row r="15" spans="1:15" ht="15" customHeight="1" x14ac:dyDescent="0.2">
      <c r="A15" s="275"/>
      <c r="B15" s="275"/>
      <c r="C15" s="275"/>
      <c r="D15" s="275"/>
      <c r="E15" s="275"/>
      <c r="F15" s="275"/>
      <c r="G15" s="275"/>
      <c r="I15" s="532"/>
      <c r="J15" s="282" t="s">
        <v>308</v>
      </c>
      <c r="K15" s="276" t="s">
        <v>72</v>
      </c>
      <c r="M15" s="532"/>
      <c r="N15" s="282" t="s">
        <v>242</v>
      </c>
      <c r="O15" s="276" t="s">
        <v>73</v>
      </c>
    </row>
    <row r="16" spans="1:15" ht="15" customHeight="1" x14ac:dyDescent="0.2">
      <c r="A16" s="275"/>
      <c r="B16" s="275"/>
      <c r="C16" s="275"/>
      <c r="D16" s="275"/>
      <c r="E16" s="275"/>
      <c r="F16" s="275"/>
      <c r="G16" s="275"/>
      <c r="I16" s="532"/>
      <c r="J16" s="282" t="s">
        <v>145</v>
      </c>
      <c r="K16" s="276" t="s">
        <v>180</v>
      </c>
      <c r="M16" s="532"/>
      <c r="N16" s="282" t="s">
        <v>512</v>
      </c>
      <c r="O16" s="276" t="s">
        <v>180</v>
      </c>
    </row>
    <row r="17" spans="1:15" ht="15" customHeight="1" x14ac:dyDescent="0.2">
      <c r="A17" s="275"/>
      <c r="B17" s="275"/>
      <c r="C17" s="275"/>
      <c r="D17" s="275"/>
      <c r="E17" s="275"/>
      <c r="F17" s="275"/>
      <c r="G17" s="275"/>
      <c r="I17" s="532"/>
      <c r="J17" s="282" t="s">
        <v>142</v>
      </c>
      <c r="K17" s="276" t="s">
        <v>180</v>
      </c>
      <c r="M17" s="532"/>
      <c r="N17" s="282" t="s">
        <v>406</v>
      </c>
      <c r="O17" s="276" t="s">
        <v>55</v>
      </c>
    </row>
    <row r="18" spans="1:15" ht="15" customHeight="1" x14ac:dyDescent="0.2">
      <c r="A18" s="275"/>
      <c r="B18" s="275"/>
      <c r="C18" s="275"/>
      <c r="D18" s="275"/>
      <c r="E18" s="275"/>
      <c r="F18" s="275"/>
      <c r="G18" s="275"/>
      <c r="I18" s="532"/>
      <c r="J18" s="282" t="s">
        <v>240</v>
      </c>
      <c r="K18" s="276" t="s">
        <v>55</v>
      </c>
      <c r="M18" s="532"/>
      <c r="N18" s="282" t="s">
        <v>355</v>
      </c>
      <c r="O18" s="276" t="s">
        <v>178</v>
      </c>
    </row>
    <row r="19" spans="1:15" ht="15" customHeight="1" x14ac:dyDescent="0.2">
      <c r="A19" s="275"/>
      <c r="B19" s="275"/>
      <c r="C19" s="275"/>
      <c r="D19" s="275"/>
      <c r="E19" s="275"/>
      <c r="F19" s="275"/>
      <c r="G19" s="275"/>
      <c r="I19" s="532"/>
      <c r="J19" s="282" t="s">
        <v>171</v>
      </c>
      <c r="K19" s="276" t="s">
        <v>55</v>
      </c>
      <c r="M19" s="532"/>
      <c r="N19" s="282" t="s">
        <v>381</v>
      </c>
      <c r="O19" s="276" t="s">
        <v>71</v>
      </c>
    </row>
    <row r="20" spans="1:15" ht="15" customHeight="1" x14ac:dyDescent="0.2">
      <c r="A20" s="275"/>
      <c r="B20" s="275"/>
      <c r="C20" s="275"/>
      <c r="D20" s="275"/>
      <c r="E20" s="275"/>
      <c r="F20" s="275"/>
      <c r="G20" s="275"/>
      <c r="I20" s="532"/>
      <c r="J20" s="281" t="s">
        <v>136</v>
      </c>
      <c r="K20" s="280" t="s">
        <v>73</v>
      </c>
      <c r="M20" s="532"/>
      <c r="N20" s="281" t="s">
        <v>131</v>
      </c>
      <c r="O20" s="280" t="s">
        <v>180</v>
      </c>
    </row>
    <row r="21" spans="1:15" ht="15" customHeight="1" x14ac:dyDescent="0.2">
      <c r="A21" s="275"/>
      <c r="B21" s="275"/>
      <c r="C21" s="275"/>
      <c r="D21" s="275"/>
      <c r="E21" s="275"/>
      <c r="F21" s="275"/>
      <c r="G21" s="275"/>
      <c r="I21" s="531" t="s">
        <v>511</v>
      </c>
      <c r="J21" s="279" t="s">
        <v>188</v>
      </c>
      <c r="K21" s="278" t="s">
        <v>64</v>
      </c>
      <c r="M21" s="531" t="s">
        <v>511</v>
      </c>
      <c r="N21" s="279" t="s">
        <v>213</v>
      </c>
      <c r="O21" s="278" t="s">
        <v>72</v>
      </c>
    </row>
    <row r="22" spans="1:15" ht="15" customHeight="1" x14ac:dyDescent="0.2">
      <c r="A22" s="275"/>
      <c r="B22" s="275"/>
      <c r="C22" s="275"/>
      <c r="D22" s="275"/>
      <c r="E22" s="275"/>
      <c r="F22" s="275"/>
      <c r="G22" s="275"/>
      <c r="I22" s="532"/>
      <c r="J22" s="277" t="s">
        <v>146</v>
      </c>
      <c r="K22" s="276" t="s">
        <v>247</v>
      </c>
      <c r="M22" s="532"/>
      <c r="N22" s="277" t="s">
        <v>148</v>
      </c>
      <c r="O22" s="276" t="s">
        <v>71</v>
      </c>
    </row>
    <row r="23" spans="1:15" ht="15" customHeight="1" x14ac:dyDescent="0.2">
      <c r="A23" s="275"/>
      <c r="B23" s="275"/>
      <c r="C23" s="275"/>
      <c r="D23" s="275"/>
      <c r="E23" s="275"/>
      <c r="F23" s="275"/>
      <c r="G23" s="275"/>
      <c r="I23" s="532"/>
      <c r="J23" s="277" t="s">
        <v>315</v>
      </c>
      <c r="K23" s="276" t="s">
        <v>71</v>
      </c>
      <c r="M23" s="532"/>
      <c r="N23" s="277" t="s">
        <v>357</v>
      </c>
      <c r="O23" s="276" t="s">
        <v>55</v>
      </c>
    </row>
    <row r="24" spans="1:15" ht="15" customHeight="1" x14ac:dyDescent="0.2">
      <c r="A24" s="275"/>
      <c r="B24" s="275"/>
      <c r="C24" s="275"/>
      <c r="D24" s="275"/>
      <c r="E24" s="275"/>
      <c r="F24" s="275"/>
      <c r="G24" s="275"/>
      <c r="I24" s="532"/>
      <c r="J24" s="277" t="s">
        <v>289</v>
      </c>
      <c r="K24" s="276" t="s">
        <v>247</v>
      </c>
      <c r="M24" s="532"/>
      <c r="N24" s="277" t="s">
        <v>350</v>
      </c>
      <c r="O24" s="276" t="s">
        <v>180</v>
      </c>
    </row>
    <row r="25" spans="1:15" ht="15" customHeight="1" x14ac:dyDescent="0.2">
      <c r="A25" s="275"/>
      <c r="B25" s="275"/>
      <c r="C25" s="275"/>
      <c r="D25" s="275"/>
      <c r="E25" s="275"/>
      <c r="F25" s="275"/>
      <c r="G25" s="275"/>
      <c r="I25" s="532"/>
      <c r="J25" s="277" t="s">
        <v>125</v>
      </c>
      <c r="K25" s="276" t="s">
        <v>201</v>
      </c>
      <c r="M25" s="532"/>
      <c r="N25" s="277" t="s">
        <v>161</v>
      </c>
      <c r="O25" s="276" t="s">
        <v>178</v>
      </c>
    </row>
    <row r="26" spans="1:15" ht="15" customHeight="1" x14ac:dyDescent="0.2">
      <c r="A26" s="275"/>
      <c r="B26" s="275"/>
      <c r="C26" s="275"/>
      <c r="D26" s="275"/>
      <c r="E26" s="275"/>
      <c r="F26" s="275"/>
      <c r="G26" s="275"/>
      <c r="I26" s="532"/>
      <c r="J26" s="277" t="s">
        <v>233</v>
      </c>
      <c r="K26" s="276" t="s">
        <v>55</v>
      </c>
      <c r="M26" s="532"/>
      <c r="N26" s="277" t="s">
        <v>359</v>
      </c>
      <c r="O26" s="276" t="s">
        <v>180</v>
      </c>
    </row>
    <row r="27" spans="1:15" ht="15" customHeight="1" x14ac:dyDescent="0.2">
      <c r="A27" s="275"/>
      <c r="B27" s="275"/>
      <c r="C27" s="275"/>
      <c r="D27" s="275"/>
      <c r="E27" s="275"/>
      <c r="F27" s="275"/>
      <c r="G27" s="275"/>
      <c r="I27" s="532"/>
      <c r="J27" s="277" t="s">
        <v>299</v>
      </c>
      <c r="K27" s="276" t="s">
        <v>72</v>
      </c>
      <c r="M27" s="532"/>
      <c r="N27" s="277" t="s">
        <v>388</v>
      </c>
      <c r="O27" s="276" t="s">
        <v>178</v>
      </c>
    </row>
    <row r="28" spans="1:15" ht="15" customHeight="1" x14ac:dyDescent="0.2">
      <c r="A28" s="275"/>
      <c r="B28" s="275"/>
      <c r="C28" s="275"/>
      <c r="D28" s="275"/>
      <c r="E28" s="275"/>
      <c r="F28" s="275"/>
      <c r="G28" s="275"/>
      <c r="I28" s="532"/>
      <c r="J28" s="277" t="s">
        <v>257</v>
      </c>
      <c r="K28" s="276" t="s">
        <v>65</v>
      </c>
      <c r="M28" s="532"/>
      <c r="N28" s="277" t="s">
        <v>454</v>
      </c>
      <c r="O28" s="276" t="s">
        <v>72</v>
      </c>
    </row>
    <row r="29" spans="1:15" ht="15" customHeight="1" x14ac:dyDescent="0.2">
      <c r="A29" s="275"/>
      <c r="B29" s="275"/>
      <c r="C29" s="275"/>
      <c r="D29" s="275"/>
      <c r="E29" s="275"/>
      <c r="F29" s="275"/>
      <c r="G29" s="275"/>
      <c r="I29" s="532"/>
      <c r="J29" s="277" t="s">
        <v>189</v>
      </c>
      <c r="K29" s="276" t="s">
        <v>55</v>
      </c>
      <c r="M29" s="532"/>
      <c r="N29" s="277" t="s">
        <v>356</v>
      </c>
      <c r="O29" s="276" t="s">
        <v>71</v>
      </c>
    </row>
    <row r="30" spans="1:15" ht="15" customHeight="1" x14ac:dyDescent="0.2">
      <c r="A30" s="275"/>
      <c r="B30" s="275"/>
      <c r="C30" s="275"/>
      <c r="D30" s="275"/>
      <c r="E30" s="275"/>
      <c r="F30" s="275"/>
      <c r="G30" s="275"/>
      <c r="I30" s="532"/>
      <c r="J30" s="277" t="s">
        <v>172</v>
      </c>
      <c r="K30" s="276" t="s">
        <v>73</v>
      </c>
      <c r="M30" s="532"/>
      <c r="N30" s="277" t="s">
        <v>160</v>
      </c>
      <c r="O30" s="276" t="s">
        <v>73</v>
      </c>
    </row>
    <row r="31" spans="1:15" ht="15" customHeight="1" x14ac:dyDescent="0.2">
      <c r="A31" s="275"/>
      <c r="B31" s="275"/>
      <c r="C31" s="275"/>
      <c r="D31" s="275"/>
      <c r="E31" s="275"/>
      <c r="F31" s="275"/>
      <c r="G31" s="275"/>
      <c r="I31" s="532"/>
      <c r="J31" s="277" t="s">
        <v>310</v>
      </c>
      <c r="K31" s="276" t="s">
        <v>69</v>
      </c>
      <c r="M31" s="532"/>
      <c r="N31" s="277" t="s">
        <v>510</v>
      </c>
      <c r="O31" s="276" t="s">
        <v>72</v>
      </c>
    </row>
    <row r="32" spans="1:15" ht="15" customHeight="1" x14ac:dyDescent="0.2">
      <c r="A32" s="275"/>
      <c r="B32" s="275"/>
      <c r="C32" s="275"/>
      <c r="D32" s="275"/>
      <c r="E32" s="275"/>
      <c r="F32" s="275"/>
      <c r="G32" s="275"/>
      <c r="I32" s="532"/>
      <c r="J32" s="277" t="s">
        <v>280</v>
      </c>
      <c r="K32" s="276" t="s">
        <v>55</v>
      </c>
      <c r="M32" s="532"/>
      <c r="N32" s="277" t="s">
        <v>358</v>
      </c>
      <c r="O32" s="276" t="s">
        <v>71</v>
      </c>
    </row>
    <row r="33" spans="1:15" ht="15" customHeight="1" x14ac:dyDescent="0.2">
      <c r="A33" s="275"/>
      <c r="B33" s="275"/>
      <c r="C33" s="275"/>
      <c r="D33" s="275"/>
      <c r="E33" s="275"/>
      <c r="F33" s="275"/>
      <c r="G33" s="275"/>
      <c r="I33" s="532"/>
      <c r="J33" s="277" t="s">
        <v>211</v>
      </c>
      <c r="K33" s="276" t="s">
        <v>65</v>
      </c>
      <c r="M33" s="532"/>
      <c r="N33" s="277" t="s">
        <v>509</v>
      </c>
      <c r="O33" s="276" t="s">
        <v>180</v>
      </c>
    </row>
    <row r="34" spans="1:15" ht="15" customHeight="1" x14ac:dyDescent="0.2">
      <c r="A34" s="275"/>
      <c r="B34" s="275"/>
      <c r="C34" s="275"/>
      <c r="D34" s="275"/>
      <c r="E34" s="275"/>
      <c r="F34" s="275"/>
      <c r="G34" s="275"/>
      <c r="I34" s="532"/>
      <c r="J34" s="277" t="s">
        <v>171</v>
      </c>
      <c r="K34" s="276" t="s">
        <v>175</v>
      </c>
      <c r="M34" s="532"/>
      <c r="N34" s="277" t="s">
        <v>125</v>
      </c>
      <c r="O34" s="276" t="s">
        <v>71</v>
      </c>
    </row>
    <row r="35" spans="1:15" ht="15" customHeight="1" x14ac:dyDescent="0.2">
      <c r="A35" s="275"/>
      <c r="B35" s="275"/>
      <c r="C35" s="275"/>
      <c r="D35" s="275"/>
      <c r="E35" s="275"/>
      <c r="F35" s="275"/>
      <c r="G35" s="275"/>
      <c r="I35" s="532"/>
      <c r="J35" s="277" t="s">
        <v>307</v>
      </c>
      <c r="K35" s="276" t="s">
        <v>180</v>
      </c>
      <c r="M35" s="532"/>
      <c r="N35" s="277" t="s">
        <v>508</v>
      </c>
      <c r="O35" s="276" t="s">
        <v>72</v>
      </c>
    </row>
    <row r="36" spans="1:15" ht="15" customHeight="1" thickBot="1" x14ac:dyDescent="0.25">
      <c r="A36" s="275"/>
      <c r="B36" s="275"/>
      <c r="C36" s="275"/>
      <c r="D36" s="275"/>
      <c r="E36" s="275"/>
      <c r="F36" s="275"/>
      <c r="G36" s="275"/>
      <c r="I36" s="533"/>
      <c r="J36" s="274" t="s">
        <v>264</v>
      </c>
      <c r="K36" s="273" t="s">
        <v>178</v>
      </c>
      <c r="M36" s="533"/>
      <c r="N36" s="274" t="s">
        <v>124</v>
      </c>
      <c r="O36" s="273" t="s">
        <v>178</v>
      </c>
    </row>
  </sheetData>
  <mergeCells count="9">
    <mergeCell ref="I3:K3"/>
    <mergeCell ref="M3:O3"/>
    <mergeCell ref="B1:O1"/>
    <mergeCell ref="I9:I12"/>
    <mergeCell ref="I13:I20"/>
    <mergeCell ref="I21:I36"/>
    <mergeCell ref="M9:M12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データ</vt:lpstr>
      <vt:lpstr>シード計算</vt:lpstr>
      <vt:lpstr>山計算</vt:lpstr>
      <vt:lpstr>ランク計算</vt:lpstr>
      <vt:lpstr>ランク一覧</vt:lpstr>
      <vt:lpstr>男子</vt:lpstr>
      <vt:lpstr>女子</vt:lpstr>
      <vt:lpstr>決勝リーグ</vt:lpstr>
      <vt:lpstr>Rank</vt:lpstr>
      <vt:lpstr>Rank!Print_Area</vt:lpstr>
      <vt:lpstr>決勝リーグ!Print_Area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Noaki　Okada</dc:creator>
  <cp:lastModifiedBy>Naoki Okada</cp:lastModifiedBy>
  <cp:lastPrinted>2017-10-21T07:58:06Z</cp:lastPrinted>
  <dcterms:created xsi:type="dcterms:W3CDTF">2006-06-23T16:28:37Z</dcterms:created>
  <dcterms:modified xsi:type="dcterms:W3CDTF">2026-01-31T13:19:17Z</dcterms:modified>
</cp:coreProperties>
</file>