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nm_ok\Desktop\高体連\WEBデータ\2017\"/>
    </mc:Choice>
  </mc:AlternateContent>
  <xr:revisionPtr revIDLastSave="0" documentId="13_ncr:9_{11E7038F-F8C0-4D59-811F-94112F969102}" xr6:coauthVersionLast="47" xr6:coauthVersionMax="47" xr10:uidLastSave="{00000000-0000-0000-0000-000000000000}"/>
  <bookViews>
    <workbookView xWindow="-108" yWindow="-108" windowWidth="23256" windowHeight="12456" tabRatio="887" firstSheet="5" activeTab="9" xr2:uid="{65C672CE-F56F-45F4-9FD3-360D76C16937}"/>
  </bookViews>
  <sheets>
    <sheet name="データ" sheetId="2" state="hidden" r:id="rId1"/>
    <sheet name="シード計算" sheetId="21" state="hidden" r:id="rId2"/>
    <sheet name="山計算" sheetId="1" state="hidden" r:id="rId3"/>
    <sheet name="ランク計算" sheetId="6" state="hidden" r:id="rId4"/>
    <sheet name="ランク一覧" sheetId="8" state="hidden" r:id="rId5"/>
    <sheet name="男子" sheetId="23" r:id="rId6"/>
    <sheet name="女子" sheetId="38" r:id="rId7"/>
    <sheet name="男子リーグ" sheetId="39" r:id="rId8"/>
    <sheet name="女子リーグ" sheetId="40" r:id="rId9"/>
    <sheet name="rank" sheetId="41" r:id="rId10"/>
  </sheets>
  <externalReferences>
    <externalReference r:id="rId11"/>
    <externalReference r:id="rId12"/>
  </externalReferences>
  <definedNames>
    <definedName name="Excel_BuiltIn_Print_Area_1">#REF!</definedName>
    <definedName name="Excel_BuiltIn_Print_Area_3">#REF!</definedName>
    <definedName name="_xlnm.Print_Area" localSheetId="6">女子!$A$1:$BZ$78</definedName>
    <definedName name="_xlnm.Print_Area" localSheetId="8">女子リーグ!$A$1:$AW$48</definedName>
    <definedName name="_xlnm.Print_Area" localSheetId="5">男子!$A$1:$BZ$156</definedName>
    <definedName name="_xlnm.Print_Area" localSheetId="7">男子リーグ!$A$1:$AV$48</definedName>
    <definedName name="ランキングシード">#REF!</definedName>
    <definedName name="ランキング小">#REF!</definedName>
    <definedName name="ランキング大" localSheetId="6">[1]ランク表!$A$2:$AO$140</definedName>
    <definedName name="ランキング大">#REF!</definedName>
    <definedName name="順位" localSheetId="6">[1]ランク表!$D$2:$D$140</definedName>
    <definedName name="順位">#REF!</definedName>
  </definedNames>
  <calcPr calcId="181029"/>
</workbook>
</file>

<file path=xl/calcChain.xml><?xml version="1.0" encoding="utf-8"?>
<calcChain xmlns="http://schemas.openxmlformats.org/spreadsheetml/2006/main">
  <c r="J5" i="40" l="1"/>
  <c r="K5" i="40"/>
  <c r="L5" i="40"/>
  <c r="M5" i="40"/>
  <c r="N5" i="40"/>
  <c r="O5" i="40"/>
  <c r="P5" i="40"/>
  <c r="Q5" i="40"/>
  <c r="V5" i="40" s="1"/>
  <c r="AA5" i="40" s="1"/>
  <c r="AF5" i="40" s="1"/>
  <c r="AK5" i="40" s="1"/>
  <c r="AP5" i="40" s="1"/>
  <c r="S5" i="40"/>
  <c r="T5" i="40"/>
  <c r="U5" i="40"/>
  <c r="X5" i="40"/>
  <c r="Y5" i="40"/>
  <c r="AC5" i="40"/>
  <c r="AH5" i="40" s="1"/>
  <c r="AM5" i="40" s="1"/>
  <c r="AR5" i="40" s="1"/>
  <c r="J6" i="40"/>
  <c r="O6" i="40" s="1"/>
  <c r="T6" i="40" s="1"/>
  <c r="Y6" i="40" s="1"/>
  <c r="AD6" i="40" s="1"/>
  <c r="AI6" i="40" s="1"/>
  <c r="AN6" i="40" s="1"/>
  <c r="K6" i="40"/>
  <c r="P6" i="40" s="1"/>
  <c r="U6" i="40" s="1"/>
  <c r="L6" i="40"/>
  <c r="M6" i="40"/>
  <c r="N6" i="40"/>
  <c r="S6" i="40" s="1"/>
  <c r="X6" i="40" s="1"/>
  <c r="AC6" i="40" s="1"/>
  <c r="Q6" i="40"/>
  <c r="R6" i="40"/>
  <c r="W6" i="40" s="1"/>
  <c r="AB6" i="40" s="1"/>
  <c r="AG6" i="40" s="1"/>
  <c r="AL6" i="40" s="1"/>
  <c r="AQ6" i="40" s="1"/>
  <c r="V6" i="40"/>
  <c r="AA6" i="40" s="1"/>
  <c r="AF6" i="40" s="1"/>
  <c r="AK6" i="40" s="1"/>
  <c r="Z6" i="40"/>
  <c r="AE6" i="40" s="1"/>
  <c r="AJ6" i="40" s="1"/>
  <c r="AO6" i="40" s="1"/>
  <c r="AH6" i="40"/>
  <c r="AM6" i="40" s="1"/>
  <c r="AR6" i="40" s="1"/>
  <c r="AP6" i="40"/>
  <c r="E8" i="40"/>
  <c r="J8" i="40"/>
  <c r="E9" i="40"/>
  <c r="AD9" i="40"/>
  <c r="E34" i="40" s="1"/>
  <c r="J10" i="40"/>
  <c r="E15" i="40" s="1"/>
  <c r="I15" i="40" s="1"/>
  <c r="N10" i="40"/>
  <c r="J9" i="40" s="1"/>
  <c r="O10" i="40"/>
  <c r="T10" i="40"/>
  <c r="T9" i="40" s="1"/>
  <c r="X10" i="40"/>
  <c r="Y10" i="40"/>
  <c r="AC10" i="40" s="1"/>
  <c r="AD10" i="40"/>
  <c r="AH10" i="40"/>
  <c r="E35" i="40" s="1"/>
  <c r="AI10" i="40"/>
  <c r="AN10" i="40"/>
  <c r="AR10" i="40"/>
  <c r="E45" i="40" s="1"/>
  <c r="A14" i="40"/>
  <c r="B14" i="40"/>
  <c r="F14" i="40"/>
  <c r="H14" i="40"/>
  <c r="J14" i="40"/>
  <c r="A15" i="40"/>
  <c r="B15" i="40"/>
  <c r="O15" i="40"/>
  <c r="S15" i="40"/>
  <c r="O14" i="40" s="1"/>
  <c r="J19" i="40" s="1"/>
  <c r="T15" i="40"/>
  <c r="X15" i="40" s="1"/>
  <c r="Y15" i="40"/>
  <c r="Y14" i="40" s="1"/>
  <c r="J29" i="40" s="1"/>
  <c r="AC15" i="40"/>
  <c r="AD15" i="40"/>
  <c r="AI15" i="40"/>
  <c r="AM15" i="40"/>
  <c r="AI14" i="40" s="1"/>
  <c r="AN15" i="40"/>
  <c r="AR15" i="40" s="1"/>
  <c r="A16" i="40"/>
  <c r="B16" i="40"/>
  <c r="H16" i="40" s="1"/>
  <c r="F16" i="40"/>
  <c r="A17" i="40"/>
  <c r="B17" i="40"/>
  <c r="H17" i="40" s="1"/>
  <c r="F17" i="40"/>
  <c r="A18" i="40"/>
  <c r="B18" i="40"/>
  <c r="H18" i="40" s="1"/>
  <c r="F18" i="40"/>
  <c r="A19" i="40"/>
  <c r="B19" i="40"/>
  <c r="F19" i="40" s="1"/>
  <c r="K19" i="40"/>
  <c r="O19" i="40"/>
  <c r="A20" i="40"/>
  <c r="B20" i="40"/>
  <c r="J20" i="40"/>
  <c r="N20" i="40" s="1"/>
  <c r="T20" i="40"/>
  <c r="X20" i="40"/>
  <c r="T19" i="40" s="1"/>
  <c r="O24" i="40" s="1"/>
  <c r="Y20" i="40"/>
  <c r="AC20" i="40" s="1"/>
  <c r="AD20" i="40"/>
  <c r="AD19" i="40" s="1"/>
  <c r="O34" i="40" s="1"/>
  <c r="AH20" i="40"/>
  <c r="AI20" i="40"/>
  <c r="AN20" i="40"/>
  <c r="AN19" i="40" s="1"/>
  <c r="AR20" i="40"/>
  <c r="A21" i="40"/>
  <c r="A26" i="40" s="1"/>
  <c r="A31" i="40" s="1"/>
  <c r="A36" i="40" s="1"/>
  <c r="A41" i="40" s="1"/>
  <c r="A46" i="40" s="1"/>
  <c r="A22" i="40"/>
  <c r="B22" i="40"/>
  <c r="H22" i="40" s="1"/>
  <c r="F22" i="40"/>
  <c r="A23" i="40"/>
  <c r="A24" i="40"/>
  <c r="B24" i="40"/>
  <c r="F24" i="40" s="1"/>
  <c r="E24" i="40"/>
  <c r="K24" i="40"/>
  <c r="P24" i="40"/>
  <c r="T24" i="40"/>
  <c r="B25" i="40"/>
  <c r="E25" i="40"/>
  <c r="I25" i="40"/>
  <c r="J25" i="40"/>
  <c r="N25" i="40" s="1"/>
  <c r="O25" i="40"/>
  <c r="S25" i="40"/>
  <c r="Y25" i="40"/>
  <c r="AD25" i="40"/>
  <c r="T35" i="40" s="1"/>
  <c r="AH25" i="40"/>
  <c r="AI25" i="40"/>
  <c r="AM25" i="40" s="1"/>
  <c r="AN25" i="40"/>
  <c r="A27" i="40"/>
  <c r="A32" i="40" s="1"/>
  <c r="A37" i="40" s="1"/>
  <c r="A42" i="40" s="1"/>
  <c r="A47" i="40" s="1"/>
  <c r="A28" i="40"/>
  <c r="A29" i="40"/>
  <c r="A34" i="40" s="1"/>
  <c r="A39" i="40" s="1"/>
  <c r="A44" i="40" s="1"/>
  <c r="Y29" i="40"/>
  <c r="AI29" i="40"/>
  <c r="Y39" i="40" s="1"/>
  <c r="B30" i="40"/>
  <c r="E30" i="40"/>
  <c r="I30" i="40"/>
  <c r="J30" i="40"/>
  <c r="N30" i="40" s="1"/>
  <c r="O30" i="40"/>
  <c r="S30" i="40" s="1"/>
  <c r="AD30" i="40"/>
  <c r="AH30" i="40" s="1"/>
  <c r="AD29" i="40" s="1"/>
  <c r="Y34" i="40" s="1"/>
  <c r="AI30" i="40"/>
  <c r="AM30" i="40"/>
  <c r="Y40" i="40" s="1"/>
  <c r="AN30" i="40"/>
  <c r="A33" i="40"/>
  <c r="AD34" i="40"/>
  <c r="B35" i="40"/>
  <c r="I35" i="40"/>
  <c r="O35" i="40"/>
  <c r="S35" i="40"/>
  <c r="X35" i="40"/>
  <c r="Y35" i="40"/>
  <c r="AC35" i="40"/>
  <c r="AI35" i="40"/>
  <c r="AM35" i="40" s="1"/>
  <c r="AD40" i="40" s="1"/>
  <c r="AN35" i="40"/>
  <c r="AR35" i="40"/>
  <c r="AD45" i="40" s="1"/>
  <c r="AH45" i="40" s="1"/>
  <c r="A38" i="40"/>
  <c r="J39" i="40"/>
  <c r="AI39" i="40"/>
  <c r="B40" i="40"/>
  <c r="J40" i="40"/>
  <c r="N40" i="40"/>
  <c r="T40" i="40"/>
  <c r="X40" i="40"/>
  <c r="AC40" i="40"/>
  <c r="AH40" i="40"/>
  <c r="AN40" i="40"/>
  <c r="A43" i="40"/>
  <c r="O44" i="40"/>
  <c r="AN44" i="40"/>
  <c r="B45" i="40"/>
  <c r="I45" i="40"/>
  <c r="J45" i="40"/>
  <c r="N45" i="40"/>
  <c r="O45" i="40"/>
  <c r="S45" i="40"/>
  <c r="A48" i="40"/>
  <c r="M50" i="40"/>
  <c r="M54" i="40" s="1"/>
  <c r="K51" i="40"/>
  <c r="M51" i="40"/>
  <c r="P51" i="40"/>
  <c r="K52" i="40"/>
  <c r="M52" i="40"/>
  <c r="P52" i="40"/>
  <c r="K53" i="40"/>
  <c r="R53" i="40" s="1"/>
  <c r="R61" i="40" s="1"/>
  <c r="M53" i="40"/>
  <c r="P53" i="40"/>
  <c r="E54" i="40"/>
  <c r="H54" i="40"/>
  <c r="J54" i="40"/>
  <c r="O54" i="40"/>
  <c r="T54" i="40"/>
  <c r="Y54" i="40"/>
  <c r="AD54" i="40"/>
  <c r="AI54" i="40"/>
  <c r="E55" i="40"/>
  <c r="H55" i="40"/>
  <c r="J55" i="40"/>
  <c r="M55" i="40"/>
  <c r="O55" i="40"/>
  <c r="T55" i="40"/>
  <c r="Y55" i="40"/>
  <c r="AD55" i="40"/>
  <c r="AI55" i="40"/>
  <c r="E56" i="40"/>
  <c r="H56" i="40"/>
  <c r="J56" i="40"/>
  <c r="E57" i="40"/>
  <c r="H57" i="40"/>
  <c r="J57" i="40"/>
  <c r="M57" i="40"/>
  <c r="O57" i="40"/>
  <c r="E58" i="40"/>
  <c r="H58" i="40"/>
  <c r="J58" i="40"/>
  <c r="E59" i="40"/>
  <c r="H59" i="40"/>
  <c r="J59" i="40"/>
  <c r="O59" i="40"/>
  <c r="E60" i="40"/>
  <c r="H60" i="40"/>
  <c r="J60" i="40"/>
  <c r="R60" i="40"/>
  <c r="E61" i="40"/>
  <c r="H61" i="40"/>
  <c r="J61" i="40"/>
  <c r="M61" i="40"/>
  <c r="J5" i="39"/>
  <c r="J8" i="39" s="1"/>
  <c r="K5" i="39"/>
  <c r="L5" i="39"/>
  <c r="Q5" i="39" s="1"/>
  <c r="V5" i="39" s="1"/>
  <c r="AA5" i="39" s="1"/>
  <c r="AF5" i="39" s="1"/>
  <c r="AK5" i="39" s="1"/>
  <c r="AP5" i="39" s="1"/>
  <c r="M5" i="39"/>
  <c r="N5" i="39"/>
  <c r="O5" i="39"/>
  <c r="P5" i="39"/>
  <c r="R5" i="39"/>
  <c r="S5" i="39"/>
  <c r="X5" i="39" s="1"/>
  <c r="AC5" i="39" s="1"/>
  <c r="AH5" i="39" s="1"/>
  <c r="T5" i="39"/>
  <c r="Y5" i="39" s="1"/>
  <c r="AD5" i="39" s="1"/>
  <c r="W5" i="39"/>
  <c r="AM5" i="39"/>
  <c r="AR5" i="39" s="1"/>
  <c r="J6" i="39"/>
  <c r="K6" i="39"/>
  <c r="L6" i="39"/>
  <c r="M6" i="39"/>
  <c r="R6" i="39" s="1"/>
  <c r="W6" i="39" s="1"/>
  <c r="AB6" i="39" s="1"/>
  <c r="N6" i="39"/>
  <c r="O6" i="39"/>
  <c r="P6" i="39"/>
  <c r="Q6" i="39"/>
  <c r="V6" i="39" s="1"/>
  <c r="AA6" i="39" s="1"/>
  <c r="S6" i="39"/>
  <c r="T6" i="39"/>
  <c r="U6" i="39"/>
  <c r="Z6" i="39" s="1"/>
  <c r="AE6" i="39" s="1"/>
  <c r="AJ6" i="39" s="1"/>
  <c r="AO6" i="39" s="1"/>
  <c r="X6" i="39"/>
  <c r="AC6" i="39" s="1"/>
  <c r="AH6" i="39" s="1"/>
  <c r="AM6" i="39" s="1"/>
  <c r="AR6" i="39" s="1"/>
  <c r="Y6" i="39"/>
  <c r="AD6" i="39" s="1"/>
  <c r="AI6" i="39" s="1"/>
  <c r="AN6" i="39" s="1"/>
  <c r="AF6" i="39"/>
  <c r="AK6" i="39" s="1"/>
  <c r="AP6" i="39" s="1"/>
  <c r="AG6" i="39"/>
  <c r="AL6" i="39" s="1"/>
  <c r="AQ6" i="39" s="1"/>
  <c r="E8" i="39"/>
  <c r="E9" i="39"/>
  <c r="Y9" i="39"/>
  <c r="E29" i="39" s="1"/>
  <c r="J10" i="39"/>
  <c r="O10" i="39"/>
  <c r="S10" i="39"/>
  <c r="T10" i="39"/>
  <c r="Y10" i="39"/>
  <c r="AC10" i="39"/>
  <c r="E30" i="39" s="1"/>
  <c r="I30" i="39" s="1"/>
  <c r="AD10" i="39"/>
  <c r="AI10" i="39"/>
  <c r="AM10" i="39"/>
  <c r="E40" i="39" s="1"/>
  <c r="I40" i="39" s="1"/>
  <c r="AN10" i="39"/>
  <c r="AR10" i="39" s="1"/>
  <c r="A14" i="39"/>
  <c r="B14" i="39"/>
  <c r="J14" i="39"/>
  <c r="AI14" i="39"/>
  <c r="J39" i="39" s="1"/>
  <c r="A15" i="39"/>
  <c r="B15" i="39"/>
  <c r="O15" i="39"/>
  <c r="S15" i="39" s="1"/>
  <c r="T15" i="39"/>
  <c r="T14" i="39" s="1"/>
  <c r="J24" i="39" s="1"/>
  <c r="X15" i="39"/>
  <c r="J25" i="39" s="1"/>
  <c r="N25" i="39" s="1"/>
  <c r="Y15" i="39"/>
  <c r="AD15" i="39"/>
  <c r="AH15" i="39"/>
  <c r="AI15" i="39"/>
  <c r="AM15" i="39" s="1"/>
  <c r="AN15" i="39"/>
  <c r="AR15" i="39"/>
  <c r="A16" i="39"/>
  <c r="B16" i="39"/>
  <c r="A17" i="39"/>
  <c r="F17" i="39" s="1"/>
  <c r="B17" i="39"/>
  <c r="A18" i="39"/>
  <c r="B18" i="39"/>
  <c r="H18" i="39"/>
  <c r="A19" i="39"/>
  <c r="O19" i="39"/>
  <c r="AI19" i="39"/>
  <c r="A20" i="39"/>
  <c r="E20" i="39"/>
  <c r="I20" i="39" s="1"/>
  <c r="T20" i="39"/>
  <c r="Y20" i="39"/>
  <c r="AC20" i="39"/>
  <c r="O30" i="39" s="1"/>
  <c r="S30" i="39" s="1"/>
  <c r="AD20" i="39"/>
  <c r="AI20" i="39"/>
  <c r="AM20" i="39"/>
  <c r="AN20" i="39"/>
  <c r="B21" i="39"/>
  <c r="B22" i="39"/>
  <c r="B23" i="39"/>
  <c r="A24" i="39"/>
  <c r="A29" i="39" s="1"/>
  <c r="T24" i="39"/>
  <c r="AN24" i="39"/>
  <c r="T44" i="39" s="1"/>
  <c r="A25" i="39"/>
  <c r="Y25" i="39"/>
  <c r="AC25" i="39"/>
  <c r="T30" i="39" s="1"/>
  <c r="X30" i="39" s="1"/>
  <c r="AD25" i="39"/>
  <c r="AI25" i="39"/>
  <c r="AM25" i="39"/>
  <c r="AN25" i="39"/>
  <c r="AR25" i="39" s="1"/>
  <c r="B26" i="39"/>
  <c r="B27" i="39"/>
  <c r="B28" i="39"/>
  <c r="Y29" i="39"/>
  <c r="AD29" i="39"/>
  <c r="A30" i="39"/>
  <c r="A35" i="39" s="1"/>
  <c r="A40" i="39" s="1"/>
  <c r="A45" i="39" s="1"/>
  <c r="AI30" i="39"/>
  <c r="AM30" i="39"/>
  <c r="AN30" i="39"/>
  <c r="AR30" i="39" s="1"/>
  <c r="A34" i="39"/>
  <c r="Y34" i="39"/>
  <c r="AD34" i="39"/>
  <c r="AN34" i="39"/>
  <c r="Y35" i="39"/>
  <c r="AI35" i="39"/>
  <c r="AN35" i="39"/>
  <c r="AR35" i="39"/>
  <c r="A39" i="39"/>
  <c r="O39" i="39"/>
  <c r="AI39" i="39"/>
  <c r="J40" i="39"/>
  <c r="N40" i="39"/>
  <c r="O40" i="39"/>
  <c r="S40" i="39"/>
  <c r="T40" i="39"/>
  <c r="X40" i="39" s="1"/>
  <c r="Y40" i="39"/>
  <c r="AC40" i="39" s="1"/>
  <c r="AN40" i="39"/>
  <c r="AR40" i="39"/>
  <c r="A44" i="39"/>
  <c r="AD44" i="39"/>
  <c r="AN44" i="39"/>
  <c r="E45" i="39"/>
  <c r="I45" i="39" s="1"/>
  <c r="J45" i="39"/>
  <c r="N45" i="39" s="1"/>
  <c r="T45" i="39"/>
  <c r="X45" i="39" s="1"/>
  <c r="Y45" i="39"/>
  <c r="AC45" i="39" s="1"/>
  <c r="AD45" i="39"/>
  <c r="AH45" i="39"/>
  <c r="M50" i="39"/>
  <c r="K51" i="39"/>
  <c r="M51" i="39"/>
  <c r="P51" i="39"/>
  <c r="K52" i="39"/>
  <c r="M52" i="39"/>
  <c r="U52" i="39"/>
  <c r="K53" i="39"/>
  <c r="M53" i="39"/>
  <c r="E54" i="39"/>
  <c r="H54" i="39"/>
  <c r="J54" i="39"/>
  <c r="M54" i="39"/>
  <c r="O54" i="39"/>
  <c r="T54" i="39"/>
  <c r="Y54" i="39"/>
  <c r="AD54" i="39"/>
  <c r="AI54" i="39"/>
  <c r="E55" i="39"/>
  <c r="H55" i="39"/>
  <c r="J55" i="39"/>
  <c r="M55" i="39"/>
  <c r="O55" i="39"/>
  <c r="T55" i="39"/>
  <c r="Y55" i="39"/>
  <c r="AD55" i="39"/>
  <c r="AI55" i="39"/>
  <c r="E56" i="39"/>
  <c r="H56" i="39"/>
  <c r="O56" i="39"/>
  <c r="E57" i="39"/>
  <c r="H57" i="39"/>
  <c r="J57" i="39"/>
  <c r="M57" i="39"/>
  <c r="O57" i="39"/>
  <c r="E58" i="39"/>
  <c r="H58" i="39"/>
  <c r="E59" i="39"/>
  <c r="H59" i="39"/>
  <c r="M59" i="39"/>
  <c r="T59" i="39"/>
  <c r="E60" i="39"/>
  <c r="H60" i="39"/>
  <c r="E61" i="39"/>
  <c r="H61" i="39"/>
  <c r="J61" i="39"/>
  <c r="M61" i="39"/>
  <c r="O67" i="23"/>
  <c r="X67" i="23"/>
  <c r="X67" i="38"/>
  <c r="O67" i="38"/>
  <c r="X145" i="23"/>
  <c r="O145" i="23"/>
  <c r="C4" i="8"/>
  <c r="BR4" i="8"/>
  <c r="C5" i="8"/>
  <c r="C6" i="8"/>
  <c r="BR6" i="8"/>
  <c r="C7" i="8"/>
  <c r="C8" i="8"/>
  <c r="CA8" i="8"/>
  <c r="C9" i="8"/>
  <c r="BR9" i="8"/>
  <c r="C10" i="8"/>
  <c r="C11" i="8"/>
  <c r="BQ11" i="8" s="1"/>
  <c r="BR11" i="8"/>
  <c r="BS11" i="8"/>
  <c r="BX11" i="8" s="1"/>
  <c r="C12" i="8"/>
  <c r="CA12" i="8"/>
  <c r="C13" i="8"/>
  <c r="C14" i="8"/>
  <c r="C15" i="8"/>
  <c r="CA15" i="8" s="1"/>
  <c r="C16" i="8"/>
  <c r="CA16" i="8"/>
  <c r="C17" i="8"/>
  <c r="CA17" i="8" s="1"/>
  <c r="C18" i="8"/>
  <c r="CA18" i="8"/>
  <c r="C19" i="8"/>
  <c r="C20" i="8"/>
  <c r="BR20" i="8"/>
  <c r="BS20" i="8" s="1"/>
  <c r="BX20" i="8" s="1"/>
  <c r="C21" i="8"/>
  <c r="C22" i="8"/>
  <c r="C23" i="8"/>
  <c r="C24" i="8"/>
  <c r="C25" i="8"/>
  <c r="C26" i="8"/>
  <c r="C27" i="8"/>
  <c r="CA27" i="8" s="1"/>
  <c r="C28" i="8"/>
  <c r="BQ28" i="8" s="1"/>
  <c r="BR28" i="8"/>
  <c r="BS28" i="8"/>
  <c r="BX28" i="8" s="1"/>
  <c r="C29" i="8"/>
  <c r="BR29" i="8"/>
  <c r="C30" i="8"/>
  <c r="C31" i="8"/>
  <c r="C32" i="8"/>
  <c r="C33" i="8"/>
  <c r="BR33" i="8"/>
  <c r="BU33" i="8" s="1"/>
  <c r="C34" i="8"/>
  <c r="CA34" i="8" s="1"/>
  <c r="C35" i="8"/>
  <c r="C36" i="8"/>
  <c r="C37" i="8"/>
  <c r="C38" i="8"/>
  <c r="C39" i="8"/>
  <c r="C40" i="8"/>
  <c r="C41" i="8"/>
  <c r="C42" i="8"/>
  <c r="C43" i="8"/>
  <c r="BQ43" i="8" s="1"/>
  <c r="C44" i="8"/>
  <c r="BR44" i="8"/>
  <c r="BS44" i="8" s="1"/>
  <c r="C45" i="8"/>
  <c r="C46" i="8"/>
  <c r="C47" i="8"/>
  <c r="CA47" i="8"/>
  <c r="C48" i="8"/>
  <c r="CA48" i="8" s="1"/>
  <c r="C49" i="8"/>
  <c r="BQ49" i="8" s="1"/>
  <c r="BR49" i="8"/>
  <c r="BU49" i="8" s="1"/>
  <c r="BS49" i="8"/>
  <c r="BX49" i="8" s="1"/>
  <c r="C50" i="8"/>
  <c r="C51" i="8"/>
  <c r="CA51" i="8"/>
  <c r="C52" i="8"/>
  <c r="BR52" i="8"/>
  <c r="C53" i="8"/>
  <c r="BR53" i="8"/>
  <c r="BS53" i="8" s="1"/>
  <c r="BX53" i="8" s="1"/>
  <c r="C54" i="8"/>
  <c r="CA54" i="8"/>
  <c r="C55" i="8"/>
  <c r="C56" i="8"/>
  <c r="C57" i="8"/>
  <c r="C58" i="8"/>
  <c r="C59" i="8"/>
  <c r="C60" i="8"/>
  <c r="C61" i="8"/>
  <c r="C62" i="8"/>
  <c r="BR62" i="8" s="1"/>
  <c r="CA62" i="8"/>
  <c r="C63" i="8"/>
  <c r="C64" i="8"/>
  <c r="BR64" i="8"/>
  <c r="C65" i="8"/>
  <c r="C66" i="8"/>
  <c r="C67" i="8"/>
  <c r="C68" i="8"/>
  <c r="C69" i="8"/>
  <c r="BR69" i="8"/>
  <c r="BS69" i="8" s="1"/>
  <c r="BX69" i="8" s="1"/>
  <c r="C70" i="8"/>
  <c r="C71" i="8"/>
  <c r="C72" i="8"/>
  <c r="BQ72" i="8" s="1"/>
  <c r="BU72" i="8" s="1"/>
  <c r="BR72" i="8"/>
  <c r="BS72" i="8" s="1"/>
  <c r="BX72" i="8" s="1"/>
  <c r="C73" i="8"/>
  <c r="BR73" i="8" s="1"/>
  <c r="C74" i="8"/>
  <c r="CA74" i="8" s="1"/>
  <c r="C75" i="8"/>
  <c r="C76" i="8"/>
  <c r="C77" i="8"/>
  <c r="BR77" i="8"/>
  <c r="C78" i="8"/>
  <c r="C79" i="8"/>
  <c r="C80" i="8"/>
  <c r="CA80" i="8" s="1"/>
  <c r="BR80" i="8"/>
  <c r="BS80" i="8" s="1"/>
  <c r="BX80" i="8" s="1"/>
  <c r="C81" i="8"/>
  <c r="BR81" i="8"/>
  <c r="BS81" i="8" s="1"/>
  <c r="C82" i="8"/>
  <c r="C83" i="8"/>
  <c r="C84" i="8"/>
  <c r="BR84" i="8"/>
  <c r="C85" i="8"/>
  <c r="BR85" i="8"/>
  <c r="C86" i="8"/>
  <c r="CA86" i="8"/>
  <c r="C87" i="8"/>
  <c r="CA87" i="8" s="1"/>
  <c r="C88" i="8"/>
  <c r="C89" i="8"/>
  <c r="BR89" i="8"/>
  <c r="C90" i="8"/>
  <c r="C91" i="8"/>
  <c r="C92" i="8"/>
  <c r="BR92" i="8"/>
  <c r="C93" i="8"/>
  <c r="C94" i="8"/>
  <c r="BR94" i="8" s="1"/>
  <c r="CA94" i="8"/>
  <c r="C95" i="8"/>
  <c r="CA95" i="8" s="1"/>
  <c r="C96" i="8"/>
  <c r="BR96" i="8"/>
  <c r="C97" i="8"/>
  <c r="CA97" i="8" s="1"/>
  <c r="BR97" i="8"/>
  <c r="C98" i="8"/>
  <c r="BR98" i="8"/>
  <c r="C99" i="8"/>
  <c r="C100" i="8"/>
  <c r="C101" i="8"/>
  <c r="C102" i="8"/>
  <c r="C103" i="8"/>
  <c r="CA23" i="8"/>
  <c r="CA5" i="8"/>
  <c r="CA10" i="8"/>
  <c r="CA20" i="8"/>
  <c r="CA28" i="8"/>
  <c r="CA38" i="8"/>
  <c r="CA39" i="8"/>
  <c r="CA43" i="8"/>
  <c r="CA44" i="8"/>
  <c r="CA45" i="8"/>
  <c r="CA46" i="8"/>
  <c r="CA49" i="8"/>
  <c r="CA50" i="8"/>
  <c r="CA56" i="8"/>
  <c r="CA58" i="8"/>
  <c r="CA59" i="8"/>
  <c r="CA63" i="8"/>
  <c r="CA64" i="8"/>
  <c r="CA66" i="8"/>
  <c r="CA69" i="8"/>
  <c r="CA71" i="8"/>
  <c r="CA72" i="8"/>
  <c r="CA75" i="8"/>
  <c r="CA77" i="8"/>
  <c r="CA82" i="8"/>
  <c r="CA83" i="8"/>
  <c r="CA85" i="8"/>
  <c r="CA88" i="8"/>
  <c r="CA90" i="8"/>
  <c r="CA91" i="8"/>
  <c r="CA96" i="8"/>
  <c r="CA98" i="8"/>
  <c r="CA100" i="8"/>
  <c r="CA103" i="8"/>
  <c r="BP15" i="8"/>
  <c r="BP16" i="8"/>
  <c r="BQ23" i="8"/>
  <c r="BU23" i="8" s="1"/>
  <c r="BP23" i="8"/>
  <c r="BP41" i="8"/>
  <c r="BQ33" i="8"/>
  <c r="BP33" i="8"/>
  <c r="BQ5" i="8"/>
  <c r="BP5" i="8"/>
  <c r="BP26" i="8"/>
  <c r="BP37" i="8"/>
  <c r="BP34" i="8"/>
  <c r="BP17" i="8"/>
  <c r="BP32" i="8"/>
  <c r="BP47" i="8"/>
  <c r="BP19" i="8"/>
  <c r="BP48" i="8"/>
  <c r="BP29" i="8"/>
  <c r="BP13" i="8"/>
  <c r="BQ46" i="8"/>
  <c r="BU46" i="8" s="1"/>
  <c r="BP46" i="8"/>
  <c r="BP42" i="8"/>
  <c r="BP14" i="8"/>
  <c r="BU28" i="8"/>
  <c r="BP28" i="8"/>
  <c r="BU43" i="8"/>
  <c r="BP43" i="8"/>
  <c r="BP51" i="8"/>
  <c r="BQ18" i="8"/>
  <c r="BU18" i="8" s="1"/>
  <c r="BP18" i="8"/>
  <c r="BP57" i="8"/>
  <c r="BP55" i="8"/>
  <c r="BP7" i="8"/>
  <c r="BQ10" i="8"/>
  <c r="BQ20" i="8"/>
  <c r="BU20" i="8"/>
  <c r="BQ38" i="8"/>
  <c r="BU38" i="8" s="1"/>
  <c r="BQ39" i="8"/>
  <c r="BU39" i="8" s="1"/>
  <c r="BP39" i="8"/>
  <c r="BQ44" i="8"/>
  <c r="BU44" i="8"/>
  <c r="BQ50" i="8"/>
  <c r="BU50" i="8" s="1"/>
  <c r="BQ52" i="8"/>
  <c r="BU52" i="8"/>
  <c r="BQ54" i="8"/>
  <c r="BU54" i="8"/>
  <c r="BP56" i="8"/>
  <c r="BQ58" i="8"/>
  <c r="BU58" i="8"/>
  <c r="BQ59" i="8"/>
  <c r="BU59" i="8"/>
  <c r="BQ60" i="8"/>
  <c r="BU60" i="8"/>
  <c r="BP61" i="8"/>
  <c r="BQ62" i="8"/>
  <c r="BU62" i="8" s="1"/>
  <c r="BQ63" i="8"/>
  <c r="BU63" i="8" s="1"/>
  <c r="BQ64" i="8"/>
  <c r="BU64" i="8" s="1"/>
  <c r="BQ65" i="8"/>
  <c r="BU65" i="8" s="1"/>
  <c r="BQ66" i="8"/>
  <c r="BU66" i="8" s="1"/>
  <c r="BQ68" i="8"/>
  <c r="BU68" i="8" s="1"/>
  <c r="BQ69" i="8"/>
  <c r="BU69" i="8" s="1"/>
  <c r="BQ71" i="8"/>
  <c r="BU71" i="8"/>
  <c r="BQ73" i="8"/>
  <c r="BU73" i="8" s="1"/>
  <c r="BQ74" i="8"/>
  <c r="BU74" i="8" s="1"/>
  <c r="BQ76" i="8"/>
  <c r="BU76" i="8" s="1"/>
  <c r="BQ77" i="8"/>
  <c r="BU77" i="8" s="1"/>
  <c r="BQ78" i="8"/>
  <c r="BU78" i="8" s="1"/>
  <c r="BQ79" i="8"/>
  <c r="BU79" i="8"/>
  <c r="BQ80" i="8"/>
  <c r="BU80" i="8" s="1"/>
  <c r="BQ81" i="8"/>
  <c r="BU81" i="8"/>
  <c r="BQ82" i="8"/>
  <c r="BU82" i="8" s="1"/>
  <c r="BQ84" i="8"/>
  <c r="BU84" i="8" s="1"/>
  <c r="BQ85" i="8"/>
  <c r="BU85" i="8" s="1"/>
  <c r="BQ86" i="8"/>
  <c r="BU86" i="8" s="1"/>
  <c r="BQ87" i="8"/>
  <c r="BU87" i="8"/>
  <c r="BQ89" i="8"/>
  <c r="BU89" i="8"/>
  <c r="BQ90" i="8"/>
  <c r="BU90" i="8" s="1"/>
  <c r="BQ91" i="8"/>
  <c r="BU91" i="8"/>
  <c r="BQ92" i="8"/>
  <c r="BU92" i="8" s="1"/>
  <c r="BQ93" i="8"/>
  <c r="BU93" i="8" s="1"/>
  <c r="BQ94" i="8"/>
  <c r="BU94" i="8" s="1"/>
  <c r="BQ96" i="8"/>
  <c r="BU96" i="8" s="1"/>
  <c r="BQ97" i="8"/>
  <c r="BU97" i="8" s="1"/>
  <c r="BQ98" i="8"/>
  <c r="BU98" i="8" s="1"/>
  <c r="BQ100" i="8"/>
  <c r="BU100" i="8" s="1"/>
  <c r="BQ101" i="8"/>
  <c r="BU101" i="8" s="1"/>
  <c r="BP4" i="8"/>
  <c r="BP45" i="8"/>
  <c r="BP50" i="8"/>
  <c r="BP10" i="8"/>
  <c r="BP11" i="8"/>
  <c r="BP12" i="8"/>
  <c r="BU12" i="8" s="1"/>
  <c r="BP21" i="8"/>
  <c r="BP22" i="8"/>
  <c r="BP27" i="8"/>
  <c r="BP31" i="8"/>
  <c r="B33" i="8"/>
  <c r="B4" i="8"/>
  <c r="BP8" i="8"/>
  <c r="BP20" i="8"/>
  <c r="BP25" i="8"/>
  <c r="B5" i="8"/>
  <c r="B6" i="8"/>
  <c r="BP6" i="8"/>
  <c r="B7" i="8"/>
  <c r="B8" i="8"/>
  <c r="B9" i="8"/>
  <c r="BP9" i="8"/>
  <c r="B10" i="8"/>
  <c r="B11" i="8"/>
  <c r="B12" i="8"/>
  <c r="B13" i="8"/>
  <c r="B14" i="8"/>
  <c r="B15" i="8"/>
  <c r="B16" i="8"/>
  <c r="B17" i="8"/>
  <c r="B18" i="8"/>
  <c r="B19" i="8"/>
  <c r="B20" i="8"/>
  <c r="B21" i="8"/>
  <c r="B22" i="8"/>
  <c r="B23" i="8"/>
  <c r="B24" i="8"/>
  <c r="BP24" i="8"/>
  <c r="B25" i="8"/>
  <c r="B26" i="8"/>
  <c r="B27" i="8"/>
  <c r="B28" i="8"/>
  <c r="B29" i="8"/>
  <c r="B30" i="8"/>
  <c r="BP30" i="8"/>
  <c r="B31" i="8"/>
  <c r="B32" i="8"/>
  <c r="B34" i="8"/>
  <c r="B35" i="8"/>
  <c r="BP35" i="8"/>
  <c r="B36" i="8"/>
  <c r="BP36" i="8"/>
  <c r="B37" i="8"/>
  <c r="B38" i="8"/>
  <c r="BP38" i="8"/>
  <c r="B39" i="8"/>
  <c r="B40" i="8"/>
  <c r="BP40" i="8"/>
  <c r="B41" i="8"/>
  <c r="B42" i="8"/>
  <c r="B43" i="8"/>
  <c r="B44" i="8"/>
  <c r="BP44" i="8"/>
  <c r="B45" i="8"/>
  <c r="B46" i="8"/>
  <c r="B47" i="8"/>
  <c r="B48" i="8"/>
  <c r="B49" i="8"/>
  <c r="BP49" i="8"/>
  <c r="B50" i="8"/>
  <c r="B51" i="8"/>
  <c r="B52" i="8"/>
  <c r="BP52" i="8"/>
  <c r="B53" i="8"/>
  <c r="BP53" i="8"/>
  <c r="B54" i="8"/>
  <c r="BP54" i="8"/>
  <c r="B55" i="8"/>
  <c r="B56" i="8"/>
  <c r="B57" i="8"/>
  <c r="B58" i="8"/>
  <c r="BP58" i="8"/>
  <c r="B59" i="8"/>
  <c r="BP59" i="8"/>
  <c r="B60" i="8"/>
  <c r="BP60" i="8"/>
  <c r="B61" i="8"/>
  <c r="B62" i="8"/>
  <c r="BP62" i="8"/>
  <c r="B63" i="8"/>
  <c r="BP63" i="8"/>
  <c r="B64" i="8"/>
  <c r="BP64" i="8"/>
  <c r="B65" i="8"/>
  <c r="BP65" i="8"/>
  <c r="B66" i="8"/>
  <c r="BP66" i="8"/>
  <c r="B67" i="8"/>
  <c r="BP67" i="8"/>
  <c r="B68" i="8"/>
  <c r="BP68" i="8"/>
  <c r="B69" i="8"/>
  <c r="BP69" i="8"/>
  <c r="B70" i="8"/>
  <c r="BP70" i="8"/>
  <c r="B71" i="8"/>
  <c r="BP71" i="8"/>
  <c r="B72" i="8"/>
  <c r="BP72" i="8"/>
  <c r="B73" i="8"/>
  <c r="BP73" i="8"/>
  <c r="B74" i="8"/>
  <c r="BP74" i="8"/>
  <c r="B75" i="8"/>
  <c r="BP75" i="8"/>
  <c r="B76" i="8"/>
  <c r="BP76" i="8"/>
  <c r="B77" i="8"/>
  <c r="BP77" i="8"/>
  <c r="B78" i="8"/>
  <c r="BP78" i="8"/>
  <c r="B79" i="8"/>
  <c r="BP79" i="8"/>
  <c r="B80" i="8"/>
  <c r="BP80" i="8"/>
  <c r="B81" i="8"/>
  <c r="BP81" i="8"/>
  <c r="B82" i="8"/>
  <c r="BP82" i="8"/>
  <c r="B83" i="8"/>
  <c r="BP83" i="8"/>
  <c r="B84" i="8"/>
  <c r="BP84" i="8"/>
  <c r="B85" i="8"/>
  <c r="BP85" i="8"/>
  <c r="B86" i="8"/>
  <c r="BP86" i="8"/>
  <c r="B87" i="8"/>
  <c r="BP87" i="8"/>
  <c r="B88" i="8"/>
  <c r="BP88" i="8"/>
  <c r="B89" i="8"/>
  <c r="BP89" i="8"/>
  <c r="B90" i="8"/>
  <c r="BP90" i="8"/>
  <c r="B91" i="8"/>
  <c r="BP91" i="8"/>
  <c r="B92" i="8"/>
  <c r="BP92" i="8"/>
  <c r="B93" i="8"/>
  <c r="BP93" i="8"/>
  <c r="B94" i="8"/>
  <c r="BP94" i="8"/>
  <c r="B95" i="8"/>
  <c r="BP95" i="8"/>
  <c r="B96" i="8"/>
  <c r="BP96" i="8"/>
  <c r="B97" i="8"/>
  <c r="BP97" i="8"/>
  <c r="B98" i="8"/>
  <c r="BP98" i="8"/>
  <c r="B99" i="8"/>
  <c r="BP99" i="8"/>
  <c r="B100" i="8"/>
  <c r="BP100" i="8"/>
  <c r="B101" i="8"/>
  <c r="BP101" i="8"/>
  <c r="B102" i="8"/>
  <c r="BP102" i="8"/>
  <c r="B103" i="8"/>
  <c r="BP103" i="8"/>
  <c r="H5" i="2"/>
  <c r="O5" i="2"/>
  <c r="H23" i="2"/>
  <c r="O23" i="2"/>
  <c r="H40" i="2"/>
  <c r="O40" i="2"/>
  <c r="BU5" i="8"/>
  <c r="BR99" i="8"/>
  <c r="BS96" i="8"/>
  <c r="BX96" i="8" s="1"/>
  <c r="BS84" i="8"/>
  <c r="BX84" i="8"/>
  <c r="BS64" i="8"/>
  <c r="BX64" i="8" s="1"/>
  <c r="BS52" i="8"/>
  <c r="BX52" i="8" s="1"/>
  <c r="BS97" i="8"/>
  <c r="BX97" i="8"/>
  <c r="BS85" i="8"/>
  <c r="BX85" i="8"/>
  <c r="BX81" i="8"/>
  <c r="BS77" i="8"/>
  <c r="BX77" i="8"/>
  <c r="BS73" i="8"/>
  <c r="BX73" i="8"/>
  <c r="BS29" i="8"/>
  <c r="BX29" i="8"/>
  <c r="BS98" i="8"/>
  <c r="BX98" i="8"/>
  <c r="BR95" i="8"/>
  <c r="BS95" i="8"/>
  <c r="BX95" i="8" s="1"/>
  <c r="BS94" i="8"/>
  <c r="BX94" i="8"/>
  <c r="BR91" i="8"/>
  <c r="BS91" i="8" s="1"/>
  <c r="BX91" i="8" s="1"/>
  <c r="BR90" i="8"/>
  <c r="BS90" i="8"/>
  <c r="BX90" i="8" s="1"/>
  <c r="BR87" i="8"/>
  <c r="BS87" i="8" s="1"/>
  <c r="BX87" i="8" s="1"/>
  <c r="BR86" i="8"/>
  <c r="BS86" i="8"/>
  <c r="BX86" i="8"/>
  <c r="BR83" i="8"/>
  <c r="BR82" i="8"/>
  <c r="BS82" i="8"/>
  <c r="BX82" i="8" s="1"/>
  <c r="BR75" i="8"/>
  <c r="BR74" i="8"/>
  <c r="BS74" i="8" s="1"/>
  <c r="BX74" i="8" s="1"/>
  <c r="BR71" i="8"/>
  <c r="BS71" i="8"/>
  <c r="BX71" i="8"/>
  <c r="BR66" i="8"/>
  <c r="BS66" i="8"/>
  <c r="BX66" i="8" s="1"/>
  <c r="BR63" i="8"/>
  <c r="BS63" i="8"/>
  <c r="BX63" i="8" s="1"/>
  <c r="BS62" i="8"/>
  <c r="BX62" i="8" s="1"/>
  <c r="BR59" i="8"/>
  <c r="BS59" i="8" s="1"/>
  <c r="BX59" i="8" s="1"/>
  <c r="BR58" i="8"/>
  <c r="BS58" i="8"/>
  <c r="BX58" i="8" s="1"/>
  <c r="BR55" i="8"/>
  <c r="BR54" i="8"/>
  <c r="BS54" i="8"/>
  <c r="BX54" i="8" s="1"/>
  <c r="BR51" i="8"/>
  <c r="BR50" i="8"/>
  <c r="BS50" i="8" s="1"/>
  <c r="BX50" i="8" s="1"/>
  <c r="BR46" i="8"/>
  <c r="BS46" i="8" s="1"/>
  <c r="BX46" i="8" s="1"/>
  <c r="BR43" i="8"/>
  <c r="BS43" i="8"/>
  <c r="BX43" i="8" s="1"/>
  <c r="BR42" i="8"/>
  <c r="BR39" i="8"/>
  <c r="BS39" i="8"/>
  <c r="BX39" i="8" s="1"/>
  <c r="BR38" i="8"/>
  <c r="BS38" i="8" s="1"/>
  <c r="BX38" i="8"/>
  <c r="BR23" i="8"/>
  <c r="BS23" i="8"/>
  <c r="BX23" i="8"/>
  <c r="BR19" i="8"/>
  <c r="BR18" i="8"/>
  <c r="BS18" i="8" s="1"/>
  <c r="BX18" i="8" s="1"/>
  <c r="BR15" i="8"/>
  <c r="BS15" i="8"/>
  <c r="BX15" i="8" s="1"/>
  <c r="BR10" i="8"/>
  <c r="BS10" i="8" s="1"/>
  <c r="BX10" i="8" s="1"/>
  <c r="BR5" i="8"/>
  <c r="BS5" i="8"/>
  <c r="BX5" i="8" s="1"/>
  <c r="B1" i="2"/>
  <c r="B5" i="2" s="1"/>
  <c r="B2" i="2"/>
  <c r="BQ8" i="8"/>
  <c r="BU8" i="8" s="1"/>
  <c r="BR47" i="8"/>
  <c r="BQ29" i="8"/>
  <c r="BU29" i="8" s="1"/>
  <c r="BQ12" i="8"/>
  <c r="BQ48" i="8"/>
  <c r="BQ40" i="8"/>
  <c r="BQ31" i="8"/>
  <c r="BQ27" i="8"/>
  <c r="BR27" i="8"/>
  <c r="BS27" i="8"/>
  <c r="BX27" i="8" s="1"/>
  <c r="BQ24" i="8"/>
  <c r="CA11" i="8"/>
  <c r="BR8" i="8"/>
  <c r="BS8" i="8"/>
  <c r="BX8" i="8"/>
  <c r="CA24" i="8"/>
  <c r="BQ17" i="8"/>
  <c r="BR17" i="8"/>
  <c r="BU17" i="8" s="1"/>
  <c r="BS17" i="8"/>
  <c r="BX17" i="8" s="1"/>
  <c r="BR16" i="8"/>
  <c r="BX44" i="8"/>
  <c r="BR48" i="8"/>
  <c r="CA89" i="8"/>
  <c r="CA81" i="8"/>
  <c r="CA73" i="8"/>
  <c r="CA57" i="8"/>
  <c r="CA84" i="8"/>
  <c r="CA76" i="8"/>
  <c r="CA68" i="8"/>
  <c r="CA52" i="8"/>
  <c r="CA29" i="8"/>
  <c r="BR12" i="8"/>
  <c r="BS12" i="8" s="1"/>
  <c r="BX12" i="8" s="1"/>
  <c r="CA6" i="8"/>
  <c r="BQ6" i="8"/>
  <c r="BU6" i="8" s="1"/>
  <c r="BQ15" i="8"/>
  <c r="BQ34" i="8"/>
  <c r="BU34" i="8"/>
  <c r="BR34" i="8"/>
  <c r="BS34" i="8"/>
  <c r="BX34" i="8"/>
  <c r="BQ36" i="8"/>
  <c r="BR30" i="8"/>
  <c r="CA30" i="8"/>
  <c r="BU27" i="8"/>
  <c r="B4" i="2"/>
  <c r="P53" i="39" l="1"/>
  <c r="J58" i="39"/>
  <c r="AH25" i="39"/>
  <c r="T35" i="39" s="1"/>
  <c r="X35" i="39" s="1"/>
  <c r="F16" i="39"/>
  <c r="A21" i="39"/>
  <c r="H16" i="39"/>
  <c r="R52" i="39"/>
  <c r="M60" i="39"/>
  <c r="AB5" i="39"/>
  <c r="U5" i="39"/>
  <c r="R51" i="40"/>
  <c r="M58" i="40"/>
  <c r="M59" i="40"/>
  <c r="J59" i="39"/>
  <c r="J60" i="39"/>
  <c r="R53" i="39"/>
  <c r="Z53" i="39"/>
  <c r="T58" i="39"/>
  <c r="R50" i="39"/>
  <c r="M56" i="39"/>
  <c r="B33" i="39"/>
  <c r="T19" i="39"/>
  <c r="O24" i="39" s="1"/>
  <c r="X20" i="39"/>
  <c r="O25" i="39"/>
  <c r="S25" i="39" s="1"/>
  <c r="F15" i="39"/>
  <c r="H15" i="39"/>
  <c r="B20" i="39"/>
  <c r="N10" i="39"/>
  <c r="J9" i="39" s="1"/>
  <c r="E15" i="39"/>
  <c r="I15" i="39" s="1"/>
  <c r="J35" i="39"/>
  <c r="N35" i="39" s="1"/>
  <c r="AD14" i="39"/>
  <c r="J34" i="39" s="1"/>
  <c r="O60" i="40"/>
  <c r="W53" i="40"/>
  <c r="O61" i="40"/>
  <c r="R5" i="40"/>
  <c r="M19" i="40"/>
  <c r="M21" i="40"/>
  <c r="M24" i="40"/>
  <c r="M27" i="40"/>
  <c r="M22" i="40"/>
  <c r="M20" i="40"/>
  <c r="AM35" i="39"/>
  <c r="AI34" i="39"/>
  <c r="AD39" i="39" s="1"/>
  <c r="AD40" i="39"/>
  <c r="AH40" i="39" s="1"/>
  <c r="E14" i="40"/>
  <c r="R51" i="39"/>
  <c r="M58" i="39"/>
  <c r="P52" i="39"/>
  <c r="J56" i="39"/>
  <c r="B31" i="39"/>
  <c r="B32" i="39"/>
  <c r="Y24" i="39"/>
  <c r="T29" i="39" s="1"/>
  <c r="H21" i="39"/>
  <c r="AH20" i="39"/>
  <c r="O35" i="39" s="1"/>
  <c r="S35" i="39" s="1"/>
  <c r="F14" i="39"/>
  <c r="B19" i="39"/>
  <c r="H14" i="39"/>
  <c r="AI9" i="39"/>
  <c r="E39" i="39" s="1"/>
  <c r="X10" i="39"/>
  <c r="E25" i="39"/>
  <c r="I25" i="39" s="1"/>
  <c r="T9" i="39"/>
  <c r="E24" i="39" s="1"/>
  <c r="O8" i="39"/>
  <c r="K20" i="39"/>
  <c r="K23" i="39"/>
  <c r="R52" i="40"/>
  <c r="M60" i="40"/>
  <c r="A25" i="40"/>
  <c r="A30" i="40" s="1"/>
  <c r="A35" i="40" s="1"/>
  <c r="U35" i="40" s="1"/>
  <c r="F20" i="40"/>
  <c r="K20" i="40"/>
  <c r="H20" i="40"/>
  <c r="F15" i="40"/>
  <c r="H15" i="40"/>
  <c r="AN39" i="39"/>
  <c r="AI44" i="39" s="1"/>
  <c r="A22" i="39"/>
  <c r="AN19" i="39"/>
  <c r="O44" i="39" s="1"/>
  <c r="AR20" i="39"/>
  <c r="O45" i="39" s="1"/>
  <c r="S45" i="39" s="1"/>
  <c r="J20" i="39"/>
  <c r="N20" i="39" s="1"/>
  <c r="F18" i="39"/>
  <c r="A23" i="39"/>
  <c r="H23" i="39" s="1"/>
  <c r="AN14" i="39"/>
  <c r="J44" i="39" s="1"/>
  <c r="AC15" i="39"/>
  <c r="J30" i="39" s="1"/>
  <c r="N30" i="39" s="1"/>
  <c r="Y14" i="39"/>
  <c r="J29" i="39" s="1"/>
  <c r="O14" i="39"/>
  <c r="J19" i="39" s="1"/>
  <c r="AH10" i="39"/>
  <c r="E35" i="39" s="1"/>
  <c r="I35" i="39" s="1"/>
  <c r="AI5" i="39"/>
  <c r="W52" i="40"/>
  <c r="U52" i="40"/>
  <c r="O56" i="40"/>
  <c r="AN39" i="40"/>
  <c r="AI44" i="40" s="1"/>
  <c r="AI45" i="39"/>
  <c r="AM45" i="39" s="1"/>
  <c r="AI29" i="39"/>
  <c r="Y39" i="39" s="1"/>
  <c r="AN29" i="39"/>
  <c r="Y44" i="39" s="1"/>
  <c r="AI24" i="39"/>
  <c r="T39" i="39" s="1"/>
  <c r="Y19" i="39"/>
  <c r="O29" i="39" s="1"/>
  <c r="H17" i="39"/>
  <c r="O9" i="39"/>
  <c r="E19" i="39" s="1"/>
  <c r="AN9" i="39"/>
  <c r="E44" i="39" s="1"/>
  <c r="U53" i="40"/>
  <c r="O58" i="40"/>
  <c r="R50" i="40"/>
  <c r="M56" i="40"/>
  <c r="AN34" i="40"/>
  <c r="AD44" i="40" s="1"/>
  <c r="AH15" i="40"/>
  <c r="J35" i="40"/>
  <c r="N35" i="40" s="1"/>
  <c r="AD14" i="40"/>
  <c r="J34" i="40" s="1"/>
  <c r="AR25" i="40"/>
  <c r="AN24" i="40" s="1"/>
  <c r="T44" i="40" s="1"/>
  <c r="T45" i="40"/>
  <c r="X45" i="40" s="1"/>
  <c r="AC25" i="40"/>
  <c r="Y24" i="40"/>
  <c r="T29" i="40" s="1"/>
  <c r="T30" i="40"/>
  <c r="X30" i="40" s="1"/>
  <c r="O9" i="40"/>
  <c r="E19" i="40" s="1"/>
  <c r="AI24" i="40"/>
  <c r="T39" i="40" s="1"/>
  <c r="AN14" i="40"/>
  <c r="J44" i="40" s="1"/>
  <c r="AN9" i="40"/>
  <c r="E44" i="40" s="1"/>
  <c r="Z5" i="40"/>
  <c r="AR40" i="40"/>
  <c r="AI45" i="40" s="1"/>
  <c r="AM45" i="40" s="1"/>
  <c r="AM20" i="40"/>
  <c r="O40" i="40" s="1"/>
  <c r="S40" i="40" s="1"/>
  <c r="AI19" i="40"/>
  <c r="O39" i="40" s="1"/>
  <c r="Y19" i="40"/>
  <c r="O29" i="40" s="1"/>
  <c r="T14" i="40"/>
  <c r="J24" i="40" s="1"/>
  <c r="T8" i="40"/>
  <c r="AI34" i="40"/>
  <c r="AD39" i="40" s="1"/>
  <c r="AR30" i="40"/>
  <c r="Y45" i="40" s="1"/>
  <c r="AC45" i="40" s="1"/>
  <c r="K30" i="40"/>
  <c r="P25" i="40"/>
  <c r="O8" i="40"/>
  <c r="AD5" i="40"/>
  <c r="Y8" i="40"/>
  <c r="AD24" i="40"/>
  <c r="T34" i="40" s="1"/>
  <c r="Y9" i="40"/>
  <c r="E29" i="40" s="1"/>
  <c r="H24" i="40"/>
  <c r="K22" i="40"/>
  <c r="H19" i="40"/>
  <c r="AM10" i="40"/>
  <c r="E40" i="40" s="1"/>
  <c r="I40" i="40" s="1"/>
  <c r="S10" i="40"/>
  <c r="E20" i="40" s="1"/>
  <c r="I20" i="40" s="1"/>
  <c r="B29" i="40"/>
  <c r="B27" i="40"/>
  <c r="B23" i="40"/>
  <c r="B21" i="40"/>
  <c r="BU31" i="8"/>
  <c r="BR35" i="8"/>
  <c r="BS35" i="8" s="1"/>
  <c r="BX35" i="8" s="1"/>
  <c r="BQ35" i="8"/>
  <c r="CA35" i="8"/>
  <c r="BR32" i="8"/>
  <c r="BS32" i="8" s="1"/>
  <c r="BX32" i="8" s="1"/>
  <c r="BQ32" i="8"/>
  <c r="CA32" i="8"/>
  <c r="BR14" i="8"/>
  <c r="CA14" i="8"/>
  <c r="BQ14" i="8"/>
  <c r="BU14" i="8" s="1"/>
  <c r="BQ7" i="8"/>
  <c r="BU7" i="8" s="1"/>
  <c r="BR7" i="8"/>
  <c r="BS7" i="8"/>
  <c r="BX7" i="8" s="1"/>
  <c r="CA7" i="8"/>
  <c r="BS14" i="8"/>
  <c r="BX14" i="8" s="1"/>
  <c r="BS48" i="8"/>
  <c r="BX48" i="8" s="1"/>
  <c r="BU48" i="8"/>
  <c r="CA31" i="8"/>
  <c r="BR31" i="8"/>
  <c r="BS31" i="8" s="1"/>
  <c r="BX31" i="8" s="1"/>
  <c r="BQ26" i="8"/>
  <c r="BU26" i="8" s="1"/>
  <c r="CA26" i="8"/>
  <c r="BR26" i="8"/>
  <c r="BS26" i="8" s="1"/>
  <c r="BX26" i="8" s="1"/>
  <c r="CA22" i="8"/>
  <c r="BR22" i="8"/>
  <c r="BS22" i="8" s="1"/>
  <c r="BX22" i="8" s="1"/>
  <c r="BQ22" i="8"/>
  <c r="BU22" i="8" s="1"/>
  <c r="BQ19" i="8"/>
  <c r="BU19" i="8" s="1"/>
  <c r="BS19" i="8"/>
  <c r="BX19" i="8" s="1"/>
  <c r="CA19" i="8"/>
  <c r="BQ13" i="8"/>
  <c r="BR13" i="8"/>
  <c r="BS13" i="8" s="1"/>
  <c r="BX13" i="8" s="1"/>
  <c r="CA13" i="8"/>
  <c r="CB10" i="8" s="1"/>
  <c r="BS9" i="8"/>
  <c r="BX9" i="8" s="1"/>
  <c r="BQ9" i="8"/>
  <c r="BU9" i="8" s="1"/>
  <c r="CA9" i="8"/>
  <c r="CA4" i="8"/>
  <c r="C2" i="8"/>
  <c r="BS4" i="8"/>
  <c r="BX4" i="8" s="1"/>
  <c r="BQ4" i="8"/>
  <c r="BU4" i="8" s="1"/>
  <c r="CA70" i="8"/>
  <c r="BR70" i="8"/>
  <c r="BS70" i="8" s="1"/>
  <c r="BX70" i="8" s="1"/>
  <c r="BQ70" i="8"/>
  <c r="BU70" i="8" s="1"/>
  <c r="CA67" i="8"/>
  <c r="BQ67" i="8"/>
  <c r="BU67" i="8" s="1"/>
  <c r="BS67" i="8"/>
  <c r="BX67" i="8" s="1"/>
  <c r="BR67" i="8"/>
  <c r="BR61" i="8"/>
  <c r="BS61" i="8" s="1"/>
  <c r="BX61" i="8" s="1"/>
  <c r="CA61" i="8"/>
  <c r="BQ61" i="8"/>
  <c r="BU61" i="8" s="1"/>
  <c r="BQ57" i="8"/>
  <c r="BU57" i="8" s="1"/>
  <c r="BR57" i="8"/>
  <c r="BS57" i="8" s="1"/>
  <c r="BX57" i="8" s="1"/>
  <c r="BQ41" i="8"/>
  <c r="BU41" i="8" s="1"/>
  <c r="CA41" i="8"/>
  <c r="BR41" i="8"/>
  <c r="BS41" i="8" s="1"/>
  <c r="BX41" i="8" s="1"/>
  <c r="BR37" i="8"/>
  <c r="BS37" i="8" s="1"/>
  <c r="BX37" i="8" s="1"/>
  <c r="BQ37" i="8"/>
  <c r="CA37" i="8"/>
  <c r="BU11" i="8"/>
  <c r="BU10" i="8"/>
  <c r="BR103" i="8"/>
  <c r="BS103" i="8" s="1"/>
  <c r="BX103" i="8" s="1"/>
  <c r="BQ103" i="8"/>
  <c r="BU103" i="8" s="1"/>
  <c r="CA79" i="8"/>
  <c r="BR79" i="8"/>
  <c r="BS79" i="8" s="1"/>
  <c r="BX79" i="8" s="1"/>
  <c r="BR60" i="8"/>
  <c r="BS60" i="8" s="1"/>
  <c r="BX60" i="8" s="1"/>
  <c r="CA60" i="8"/>
  <c r="BS6" i="8"/>
  <c r="BX6" i="8" s="1"/>
  <c r="BU40" i="8"/>
  <c r="B6" i="2"/>
  <c r="BR102" i="8"/>
  <c r="BS102" i="8" s="1"/>
  <c r="BX102" i="8" s="1"/>
  <c r="CA102" i="8"/>
  <c r="BR100" i="8"/>
  <c r="BS100" i="8"/>
  <c r="BX100" i="8" s="1"/>
  <c r="BR76" i="8"/>
  <c r="BS76" i="8" s="1"/>
  <c r="BX76" i="8" s="1"/>
  <c r="BR56" i="8"/>
  <c r="BQ56" i="8"/>
  <c r="BU56" i="8" s="1"/>
  <c r="BS47" i="8"/>
  <c r="BX47" i="8" s="1"/>
  <c r="CA40" i="8"/>
  <c r="BR40" i="8"/>
  <c r="BS40" i="8" s="1"/>
  <c r="BX40" i="8" s="1"/>
  <c r="BQ30" i="8"/>
  <c r="BU30" i="8" s="1"/>
  <c r="BS30" i="8"/>
  <c r="BX30" i="8" s="1"/>
  <c r="BQ25" i="8"/>
  <c r="BU25" i="8" s="1"/>
  <c r="BR25" i="8"/>
  <c r="BS25" i="8" s="1"/>
  <c r="BX25" i="8" s="1"/>
  <c r="CA21" i="8"/>
  <c r="CB12" i="8" s="1"/>
  <c r="BQ21" i="8"/>
  <c r="BU21" i="8" s="1"/>
  <c r="BR21" i="8"/>
  <c r="BS21" i="8" s="1"/>
  <c r="BX21" i="8" s="1"/>
  <c r="BQ16" i="8"/>
  <c r="BU16" i="8" s="1"/>
  <c r="BS16" i="8"/>
  <c r="BX16" i="8" s="1"/>
  <c r="D11" i="2"/>
  <c r="BU15" i="8"/>
  <c r="BQ47" i="8"/>
  <c r="BU47" i="8" s="1"/>
  <c r="BS56" i="8"/>
  <c r="BX56" i="8" s="1"/>
  <c r="BQ102" i="8"/>
  <c r="BU102" i="8" s="1"/>
  <c r="BQ95" i="8"/>
  <c r="BU95" i="8" s="1"/>
  <c r="CA25" i="8"/>
  <c r="CA99" i="8"/>
  <c r="BQ99" i="8"/>
  <c r="BU99" i="8" s="1"/>
  <c r="BS99" i="8"/>
  <c r="BX99" i="8" s="1"/>
  <c r="CA92" i="8"/>
  <c r="BS92" i="8"/>
  <c r="BX92" i="8" s="1"/>
  <c r="BS89" i="8"/>
  <c r="BX89" i="8" s="1"/>
  <c r="CA78" i="8"/>
  <c r="BR78" i="8"/>
  <c r="BS78" i="8" s="1"/>
  <c r="BX78" i="8" s="1"/>
  <c r="BQ75" i="8"/>
  <c r="BU75" i="8" s="1"/>
  <c r="BS75" i="8"/>
  <c r="BX75" i="8" s="1"/>
  <c r="BR65" i="8"/>
  <c r="BS65" i="8" s="1"/>
  <c r="BX65" i="8" s="1"/>
  <c r="CA65" i="8"/>
  <c r="CA55" i="8"/>
  <c r="BQ55" i="8"/>
  <c r="BU55" i="8" s="1"/>
  <c r="BS55" i="8"/>
  <c r="BX55" i="8" s="1"/>
  <c r="BQ53" i="8"/>
  <c r="BU53" i="8" s="1"/>
  <c r="CA53" i="8"/>
  <c r="BS51" i="8"/>
  <c r="BX51" i="8" s="1"/>
  <c r="BQ51" i="8"/>
  <c r="BU51" i="8" s="1"/>
  <c r="BR36" i="8"/>
  <c r="BU36" i="8" s="1"/>
  <c r="CA36" i="8"/>
  <c r="CB36" i="8" s="1"/>
  <c r="BR101" i="8"/>
  <c r="BS101" i="8" s="1"/>
  <c r="BX101" i="8" s="1"/>
  <c r="CA101" i="8"/>
  <c r="BR88" i="8"/>
  <c r="BS88" i="8" s="1"/>
  <c r="BX88" i="8" s="1"/>
  <c r="BQ88" i="8"/>
  <c r="BU88" i="8" s="1"/>
  <c r="BQ83" i="8"/>
  <c r="BU83" i="8" s="1"/>
  <c r="BS83" i="8"/>
  <c r="BX83" i="8" s="1"/>
  <c r="BR68" i="8"/>
  <c r="BS68" i="8" s="1"/>
  <c r="BX68" i="8" s="1"/>
  <c r="BQ45" i="8"/>
  <c r="BU45" i="8" s="1"/>
  <c r="BR45" i="8"/>
  <c r="BS45" i="8"/>
  <c r="BX45" i="8" s="1"/>
  <c r="CA42" i="8"/>
  <c r="BQ42" i="8"/>
  <c r="BU42" i="8" s="1"/>
  <c r="BS42" i="8"/>
  <c r="BX42" i="8" s="1"/>
  <c r="CA33" i="8"/>
  <c r="CB97" i="8" s="1"/>
  <c r="BS33" i="8"/>
  <c r="BX33" i="8" s="1"/>
  <c r="BR24" i="8"/>
  <c r="BU24" i="8" s="1"/>
  <c r="BR93" i="8"/>
  <c r="BS93" i="8" s="1"/>
  <c r="BX93" i="8" s="1"/>
  <c r="CA93" i="8"/>
  <c r="E14" i="39" l="1"/>
  <c r="AT9" i="39"/>
  <c r="P29" i="40"/>
  <c r="B34" i="40"/>
  <c r="U29" i="40"/>
  <c r="F29" i="40"/>
  <c r="H29" i="40"/>
  <c r="K29" i="40"/>
  <c r="AB51" i="40"/>
  <c r="W58" i="40"/>
  <c r="W59" i="40"/>
  <c r="R57" i="39"/>
  <c r="W50" i="39"/>
  <c r="R56" i="39"/>
  <c r="AB52" i="40"/>
  <c r="W60" i="40"/>
  <c r="W61" i="40"/>
  <c r="AG5" i="39"/>
  <c r="B26" i="40"/>
  <c r="F21" i="40"/>
  <c r="H21" i="40"/>
  <c r="K21" i="40"/>
  <c r="AT19" i="40" s="1"/>
  <c r="AI5" i="40"/>
  <c r="AD8" i="40"/>
  <c r="K25" i="40"/>
  <c r="F30" i="40"/>
  <c r="AB53" i="40"/>
  <c r="T61" i="40"/>
  <c r="T60" i="40"/>
  <c r="B24" i="39"/>
  <c r="F19" i="39"/>
  <c r="H19" i="39"/>
  <c r="M19" i="39"/>
  <c r="B37" i="39"/>
  <c r="B36" i="39"/>
  <c r="M25" i="40"/>
  <c r="A26" i="39"/>
  <c r="F21" i="39"/>
  <c r="F25" i="40"/>
  <c r="AI9" i="40"/>
  <c r="E39" i="40" s="1"/>
  <c r="M21" i="39"/>
  <c r="K21" i="39"/>
  <c r="O59" i="39"/>
  <c r="O58" i="39"/>
  <c r="U53" i="39"/>
  <c r="AS14" i="40"/>
  <c r="AT14" i="40"/>
  <c r="R34" i="40"/>
  <c r="W5" i="40"/>
  <c r="R25" i="40"/>
  <c r="R24" i="40"/>
  <c r="R27" i="40"/>
  <c r="R30" i="40"/>
  <c r="R26" i="40"/>
  <c r="R29" i="40"/>
  <c r="R40" i="40"/>
  <c r="R35" i="40"/>
  <c r="Y61" i="39"/>
  <c r="AG53" i="39"/>
  <c r="Y60" i="39"/>
  <c r="R59" i="39"/>
  <c r="W51" i="39"/>
  <c r="R58" i="39"/>
  <c r="AE5" i="40"/>
  <c r="Z35" i="40"/>
  <c r="Z34" i="40"/>
  <c r="K35" i="40"/>
  <c r="P35" i="40"/>
  <c r="A40" i="40"/>
  <c r="Z40" i="40" s="1"/>
  <c r="F35" i="40"/>
  <c r="M30" i="40"/>
  <c r="R55" i="39"/>
  <c r="R54" i="39"/>
  <c r="U51" i="39"/>
  <c r="R57" i="40"/>
  <c r="W50" i="40"/>
  <c r="R56" i="40"/>
  <c r="AN5" i="39"/>
  <c r="AD9" i="39"/>
  <c r="E34" i="39" s="1"/>
  <c r="AD19" i="39"/>
  <c r="O34" i="39" s="1"/>
  <c r="M22" i="39"/>
  <c r="F22" i="39"/>
  <c r="A27" i="39"/>
  <c r="H22" i="39"/>
  <c r="AT9" i="40"/>
  <c r="B38" i="39"/>
  <c r="AD24" i="39"/>
  <c r="T34" i="39" s="1"/>
  <c r="B28" i="40"/>
  <c r="F23" i="40"/>
  <c r="H23" i="40"/>
  <c r="K23" i="40"/>
  <c r="B32" i="40"/>
  <c r="F27" i="40"/>
  <c r="H27" i="40"/>
  <c r="K27" i="40"/>
  <c r="P27" i="40"/>
  <c r="H25" i="40"/>
  <c r="P30" i="40"/>
  <c r="AN29" i="40"/>
  <c r="Y44" i="40" s="1"/>
  <c r="U30" i="40"/>
  <c r="H30" i="40"/>
  <c r="R55" i="40"/>
  <c r="U51" i="40"/>
  <c r="R54" i="40"/>
  <c r="AT19" i="39"/>
  <c r="K22" i="39"/>
  <c r="T59" i="40"/>
  <c r="Z53" i="40"/>
  <c r="T58" i="40"/>
  <c r="A28" i="39"/>
  <c r="F23" i="39"/>
  <c r="M23" i="39"/>
  <c r="R59" i="40"/>
  <c r="W51" i="40"/>
  <c r="R58" i="40"/>
  <c r="K19" i="39"/>
  <c r="AS19" i="39" s="1"/>
  <c r="AU19" i="39" s="1"/>
  <c r="H35" i="40"/>
  <c r="AS9" i="40"/>
  <c r="M35" i="40"/>
  <c r="M29" i="40"/>
  <c r="M23" i="40"/>
  <c r="AS19" i="40" s="1"/>
  <c r="F20" i="39"/>
  <c r="B25" i="39"/>
  <c r="H20" i="39"/>
  <c r="M20" i="39"/>
  <c r="R61" i="39"/>
  <c r="W52" i="39"/>
  <c r="R60" i="39"/>
  <c r="Z5" i="39"/>
  <c r="T8" i="39"/>
  <c r="O61" i="39"/>
  <c r="W53" i="39"/>
  <c r="O60" i="39"/>
  <c r="BY102" i="8"/>
  <c r="BY76" i="8"/>
  <c r="BY25" i="8"/>
  <c r="CB102" i="8"/>
  <c r="CB86" i="8"/>
  <c r="CB83" i="8"/>
  <c r="CB93" i="8"/>
  <c r="CB42" i="8"/>
  <c r="CB38" i="8"/>
  <c r="BS36" i="8"/>
  <c r="BX36" i="8" s="1"/>
  <c r="CB53" i="8"/>
  <c r="CB55" i="8"/>
  <c r="CB78" i="8"/>
  <c r="CB25" i="8"/>
  <c r="BY21" i="8"/>
  <c r="CB95" i="8"/>
  <c r="B11" i="2"/>
  <c r="B9" i="2"/>
  <c r="B7" i="2"/>
  <c r="B10" i="2" s="1"/>
  <c r="D9" i="2"/>
  <c r="CB49" i="8"/>
  <c r="BY59" i="8"/>
  <c r="CB82" i="8"/>
  <c r="BY101" i="8"/>
  <c r="CB92" i="8"/>
  <c r="CB60" i="8"/>
  <c r="CB33" i="8"/>
  <c r="BY75" i="8"/>
  <c r="CB66" i="8"/>
  <c r="CB40" i="8"/>
  <c r="BY100" i="8"/>
  <c r="CB16" i="8"/>
  <c r="CB13" i="8"/>
  <c r="CB22" i="8"/>
  <c r="CB14" i="8"/>
  <c r="CB99" i="8"/>
  <c r="CB29" i="8"/>
  <c r="CB51" i="8"/>
  <c r="CB24" i="8"/>
  <c r="BY93" i="8"/>
  <c r="CB98" i="8"/>
  <c r="CB65" i="8"/>
  <c r="BY89" i="8"/>
  <c r="BS24" i="8"/>
  <c r="BX24" i="8" s="1"/>
  <c r="BY103" i="8" s="1"/>
  <c r="BY42" i="8"/>
  <c r="BY83" i="8"/>
  <c r="CB101" i="8"/>
  <c r="CB68" i="8"/>
  <c r="BY55" i="8"/>
  <c r="BY92" i="8"/>
  <c r="CB89" i="8"/>
  <c r="BY16" i="8"/>
  <c r="CB21" i="8"/>
  <c r="BY47" i="8"/>
  <c r="CB43" i="8"/>
  <c r="BY6" i="8"/>
  <c r="BY84" i="8"/>
  <c r="BY5" i="8"/>
  <c r="BZ5" i="8" s="1"/>
  <c r="BY95" i="8"/>
  <c r="BY58" i="8"/>
  <c r="BY50" i="8"/>
  <c r="BY29" i="8"/>
  <c r="BY91" i="8"/>
  <c r="BY39" i="8"/>
  <c r="CB79" i="8"/>
  <c r="BY94" i="8"/>
  <c r="CB11" i="8"/>
  <c r="BY67" i="8"/>
  <c r="BY70" i="8"/>
  <c r="BY54" i="8"/>
  <c r="CB9" i="8"/>
  <c r="CB64" i="8"/>
  <c r="CB52" i="8"/>
  <c r="CB28" i="8"/>
  <c r="CB103" i="8"/>
  <c r="CB56" i="8"/>
  <c r="CB57" i="8"/>
  <c r="CB91" i="8"/>
  <c r="CB30" i="8"/>
  <c r="CB100" i="8"/>
  <c r="BY13" i="8"/>
  <c r="BY31" i="8"/>
  <c r="CB61" i="8"/>
  <c r="BZ2" i="8"/>
  <c r="BY64" i="8"/>
  <c r="BY20" i="8"/>
  <c r="BY66" i="8"/>
  <c r="BY74" i="8"/>
  <c r="BY4" i="8"/>
  <c r="BZ4" i="8" s="1"/>
  <c r="BY77" i="8"/>
  <c r="BY52" i="8"/>
  <c r="BY98" i="8"/>
  <c r="BY71" i="8"/>
  <c r="BY27" i="8"/>
  <c r="BY38" i="8"/>
  <c r="BY49" i="8"/>
  <c r="BY85" i="8"/>
  <c r="BY63" i="8"/>
  <c r="BY46" i="8"/>
  <c r="BY80" i="8"/>
  <c r="BY90" i="8"/>
  <c r="BY15" i="8"/>
  <c r="BY97" i="8"/>
  <c r="BY53" i="8"/>
  <c r="BY26" i="8"/>
  <c r="BY81" i="8"/>
  <c r="BY48" i="8"/>
  <c r="CB37" i="8"/>
  <c r="BY61" i="8"/>
  <c r="CB67" i="8"/>
  <c r="CB70" i="8"/>
  <c r="BY9" i="8"/>
  <c r="BU13" i="8"/>
  <c r="BV20" i="8" s="1"/>
  <c r="CB26" i="8"/>
  <c r="BY73" i="8"/>
  <c r="BY14" i="8"/>
  <c r="CB32" i="8"/>
  <c r="CB35" i="8"/>
  <c r="BY87" i="8"/>
  <c r="BY8" i="8"/>
  <c r="BY11" i="8"/>
  <c r="BU37" i="8"/>
  <c r="BV37" i="8" s="1"/>
  <c r="CB41" i="8"/>
  <c r="BY43" i="8"/>
  <c r="BY82" i="8"/>
  <c r="BY44" i="8"/>
  <c r="CB85" i="8"/>
  <c r="CB34" i="8"/>
  <c r="CB81" i="8"/>
  <c r="CC2" i="8"/>
  <c r="CB59" i="8"/>
  <c r="CB45" i="8"/>
  <c r="CB27" i="8"/>
  <c r="CB44" i="8"/>
  <c r="CB77" i="8"/>
  <c r="CB96" i="8"/>
  <c r="CB62" i="8"/>
  <c r="CB48" i="8"/>
  <c r="CB88" i="8"/>
  <c r="CB63" i="8"/>
  <c r="CB75" i="8"/>
  <c r="CB50" i="8"/>
  <c r="CB58" i="8"/>
  <c r="CB15" i="8"/>
  <c r="CB69" i="8"/>
  <c r="CB84" i="8"/>
  <c r="CB46" i="8"/>
  <c r="CB76" i="8"/>
  <c r="CB8" i="8"/>
  <c r="CB80" i="8"/>
  <c r="CB87" i="8"/>
  <c r="CB5" i="8"/>
  <c r="CB23" i="8"/>
  <c r="CB71" i="8"/>
  <c r="CB47" i="8"/>
  <c r="CB4" i="8"/>
  <c r="CC4" i="8" s="1"/>
  <c r="CB94" i="8"/>
  <c r="CB90" i="8"/>
  <c r="CB18" i="8"/>
  <c r="CB6" i="8"/>
  <c r="CC6" i="8" s="1"/>
  <c r="CB73" i="8"/>
  <c r="CB17" i="8"/>
  <c r="CB54" i="8"/>
  <c r="CB20" i="8"/>
  <c r="CB72" i="8"/>
  <c r="CB39" i="8"/>
  <c r="CB74" i="8"/>
  <c r="CB19" i="8"/>
  <c r="BY22" i="8"/>
  <c r="CB31" i="8"/>
  <c r="BY86" i="8"/>
  <c r="CB7" i="8"/>
  <c r="CC7" i="8" s="1"/>
  <c r="BU32" i="8"/>
  <c r="BU35" i="8"/>
  <c r="BY10" i="8"/>
  <c r="BY17" i="8"/>
  <c r="D10" i="2" l="1"/>
  <c r="AU19" i="40"/>
  <c r="K28" i="40"/>
  <c r="P28" i="40"/>
  <c r="B33" i="40"/>
  <c r="F28" i="40"/>
  <c r="H28" i="40"/>
  <c r="M28" i="40"/>
  <c r="W54" i="40"/>
  <c r="W55" i="40"/>
  <c r="Z51" i="40"/>
  <c r="AL52" i="39"/>
  <c r="AG60" i="39"/>
  <c r="AG61" i="39"/>
  <c r="R28" i="40"/>
  <c r="W29" i="40"/>
  <c r="W32" i="40"/>
  <c r="AB5" i="40"/>
  <c r="W34" i="40"/>
  <c r="W37" i="40"/>
  <c r="W35" i="40"/>
  <c r="W40" i="40"/>
  <c r="W33" i="40"/>
  <c r="W45" i="40"/>
  <c r="W30" i="40"/>
  <c r="AB57" i="40"/>
  <c r="AG50" i="40"/>
  <c r="AB56" i="40"/>
  <c r="AU14" i="40"/>
  <c r="B41" i="39"/>
  <c r="U34" i="40"/>
  <c r="B39" i="40"/>
  <c r="F34" i="40"/>
  <c r="P34" i="40"/>
  <c r="H34" i="40"/>
  <c r="M34" i="40"/>
  <c r="AS14" i="39"/>
  <c r="AU14" i="39" s="1"/>
  <c r="AT14" i="39"/>
  <c r="A31" i="39"/>
  <c r="H26" i="39"/>
  <c r="K26" i="39"/>
  <c r="F26" i="39"/>
  <c r="Y8" i="39"/>
  <c r="R26" i="39"/>
  <c r="P26" i="39"/>
  <c r="M26" i="39"/>
  <c r="R24" i="39"/>
  <c r="F24" i="39"/>
  <c r="H24" i="39"/>
  <c r="B29" i="39"/>
  <c r="M24" i="39"/>
  <c r="K24" i="39"/>
  <c r="P24" i="39"/>
  <c r="Z51" i="39"/>
  <c r="W54" i="39"/>
  <c r="W55" i="39"/>
  <c r="AJ5" i="40"/>
  <c r="AE40" i="40"/>
  <c r="AE45" i="40"/>
  <c r="AE5" i="39"/>
  <c r="AB51" i="39"/>
  <c r="W58" i="39"/>
  <c r="W59" i="39"/>
  <c r="B30" i="39"/>
  <c r="H25" i="39"/>
  <c r="R25" i="39"/>
  <c r="M25" i="39"/>
  <c r="F25" i="39"/>
  <c r="K25" i="39"/>
  <c r="P25" i="39"/>
  <c r="W56" i="40"/>
  <c r="AB50" i="40"/>
  <c r="W57" i="40"/>
  <c r="A33" i="39"/>
  <c r="F28" i="39"/>
  <c r="R28" i="39"/>
  <c r="P28" i="39"/>
  <c r="M28" i="39"/>
  <c r="H28" i="39"/>
  <c r="K28" i="39"/>
  <c r="K32" i="40"/>
  <c r="P32" i="40"/>
  <c r="B37" i="40"/>
  <c r="F32" i="40"/>
  <c r="H32" i="40"/>
  <c r="U32" i="40"/>
  <c r="M32" i="40"/>
  <c r="A32" i="39"/>
  <c r="P27" i="39"/>
  <c r="H27" i="39"/>
  <c r="M27" i="39"/>
  <c r="F27" i="39"/>
  <c r="R27" i="39"/>
  <c r="K27" i="39"/>
  <c r="Z52" i="39"/>
  <c r="T56" i="39"/>
  <c r="T57" i="39"/>
  <c r="R32" i="40"/>
  <c r="T60" i="39"/>
  <c r="AB53" i="39"/>
  <c r="T61" i="39"/>
  <c r="AB59" i="40"/>
  <c r="AG51" i="40"/>
  <c r="AB58" i="40"/>
  <c r="AS9" i="39"/>
  <c r="AU9" i="39" s="1"/>
  <c r="AB52" i="39"/>
  <c r="W60" i="39"/>
  <c r="W61" i="39"/>
  <c r="Y60" i="40"/>
  <c r="AG53" i="40"/>
  <c r="Y61" i="40"/>
  <c r="B43" i="39"/>
  <c r="A45" i="40"/>
  <c r="P40" i="40"/>
  <c r="K40" i="40"/>
  <c r="M40" i="40"/>
  <c r="U40" i="40"/>
  <c r="F40" i="40"/>
  <c r="H40" i="40"/>
  <c r="AU9" i="40"/>
  <c r="T57" i="40"/>
  <c r="Z52" i="40"/>
  <c r="T56" i="40"/>
  <c r="W56" i="39"/>
  <c r="W57" i="39"/>
  <c r="AB50" i="39"/>
  <c r="B42" i="39"/>
  <c r="AB61" i="40"/>
  <c r="AB60" i="40"/>
  <c r="AG52" i="40"/>
  <c r="AI8" i="40"/>
  <c r="AN5" i="40"/>
  <c r="AN8" i="40" s="1"/>
  <c r="K26" i="40"/>
  <c r="P26" i="40"/>
  <c r="F26" i="40"/>
  <c r="AT24" i="40" s="1"/>
  <c r="B31" i="40"/>
  <c r="H26" i="40"/>
  <c r="AS24" i="40" s="1"/>
  <c r="AU24" i="40" s="1"/>
  <c r="M26" i="40"/>
  <c r="AL5" i="39"/>
  <c r="CC73" i="8"/>
  <c r="CC8" i="8"/>
  <c r="CC62" i="8"/>
  <c r="CC57" i="8"/>
  <c r="BV101" i="8"/>
  <c r="BV81" i="8"/>
  <c r="BV89" i="8"/>
  <c r="BV64" i="8"/>
  <c r="BV61" i="8"/>
  <c r="CC101" i="8"/>
  <c r="CC60" i="8"/>
  <c r="CC55" i="8"/>
  <c r="BV35" i="8"/>
  <c r="CC19" i="8"/>
  <c r="CC20" i="8"/>
  <c r="CC5" i="8"/>
  <c r="CC76" i="8"/>
  <c r="CC15" i="8"/>
  <c r="CC63" i="8"/>
  <c r="CC96" i="8"/>
  <c r="CC45" i="8"/>
  <c r="CC34" i="8"/>
  <c r="BV11" i="8"/>
  <c r="CC35" i="8"/>
  <c r="CC37" i="8"/>
  <c r="BV19" i="8"/>
  <c r="CC61" i="8"/>
  <c r="CC100" i="8"/>
  <c r="CC56" i="8"/>
  <c r="CC64" i="8"/>
  <c r="BV27" i="8"/>
  <c r="BV50" i="8"/>
  <c r="BV12" i="8"/>
  <c r="BV65" i="8"/>
  <c r="BV17" i="8"/>
  <c r="BV77" i="8"/>
  <c r="BV66" i="8"/>
  <c r="BV59" i="8"/>
  <c r="BV4" i="8"/>
  <c r="BW4" i="8" s="1"/>
  <c r="BV5" i="8"/>
  <c r="BW5" i="8" s="1"/>
  <c r="CC11" i="8"/>
  <c r="CC79" i="8"/>
  <c r="BV30" i="8"/>
  <c r="BV102" i="8"/>
  <c r="CC65" i="8"/>
  <c r="CC24" i="8"/>
  <c r="BV55" i="8"/>
  <c r="BY32" i="8"/>
  <c r="CC22" i="8"/>
  <c r="BY62" i="8"/>
  <c r="BY41" i="8"/>
  <c r="BV103" i="8"/>
  <c r="CC40" i="8"/>
  <c r="BV95" i="8"/>
  <c r="BV53" i="8"/>
  <c r="BV16" i="8"/>
  <c r="BV45" i="8"/>
  <c r="BY57" i="8"/>
  <c r="BV71" i="8"/>
  <c r="BY60" i="8"/>
  <c r="BV56" i="8"/>
  <c r="BV15" i="8"/>
  <c r="CC53" i="8"/>
  <c r="CC42" i="8"/>
  <c r="BV41" i="8"/>
  <c r="BY56" i="8"/>
  <c r="BY28" i="8"/>
  <c r="CC97" i="8"/>
  <c r="CC10" i="8"/>
  <c r="CC72" i="8"/>
  <c r="CC23" i="8"/>
  <c r="CC75" i="8"/>
  <c r="CC81" i="8"/>
  <c r="BV67" i="8"/>
  <c r="CC52" i="8"/>
  <c r="BV58" i="8"/>
  <c r="BV49" i="8"/>
  <c r="CC16" i="8"/>
  <c r="BV10" i="8"/>
  <c r="BV47" i="8"/>
  <c r="CC49" i="8"/>
  <c r="BV88" i="8"/>
  <c r="BV24" i="8"/>
  <c r="CC31" i="8"/>
  <c r="CC54" i="8"/>
  <c r="CC18" i="8"/>
  <c r="CC47" i="8"/>
  <c r="CC87" i="8"/>
  <c r="CC46" i="8"/>
  <c r="CC58" i="8"/>
  <c r="CC88" i="8"/>
  <c r="CC77" i="8"/>
  <c r="CC59" i="8"/>
  <c r="CC85" i="8"/>
  <c r="BV57" i="8"/>
  <c r="CC32" i="8"/>
  <c r="CC26" i="8"/>
  <c r="CC70" i="8"/>
  <c r="BV9" i="8"/>
  <c r="BV6" i="8"/>
  <c r="BW6" i="8" s="1"/>
  <c r="CC30" i="8"/>
  <c r="CC103" i="8"/>
  <c r="CC9" i="8"/>
  <c r="BV97" i="8"/>
  <c r="BV98" i="8"/>
  <c r="BV46" i="8"/>
  <c r="BV38" i="8"/>
  <c r="BV8" i="8"/>
  <c r="BV92" i="8"/>
  <c r="BW2" i="8"/>
  <c r="BV91" i="8"/>
  <c r="BV85" i="8"/>
  <c r="BV28" i="8"/>
  <c r="BV87" i="8"/>
  <c r="BZ6" i="8"/>
  <c r="CC21" i="8"/>
  <c r="BV99" i="8"/>
  <c r="BV51" i="8"/>
  <c r="CC98" i="8"/>
  <c r="CC51" i="8"/>
  <c r="BV83" i="8"/>
  <c r="CC14" i="8"/>
  <c r="BY19" i="8"/>
  <c r="BY96" i="8"/>
  <c r="BY18" i="8"/>
  <c r="BY79" i="8"/>
  <c r="BY30" i="8"/>
  <c r="CC66" i="8"/>
  <c r="BY88" i="8"/>
  <c r="CC92" i="8"/>
  <c r="BY35" i="8"/>
  <c r="BY37" i="8"/>
  <c r="BV43" i="8"/>
  <c r="C252" i="21"/>
  <c r="E256" i="21"/>
  <c r="E224" i="21"/>
  <c r="D239" i="21"/>
  <c r="D207" i="21"/>
  <c r="D203" i="21"/>
  <c r="D261" i="21"/>
  <c r="B224" i="21"/>
  <c r="F224" i="21" s="1"/>
  <c r="G224" i="21" s="1"/>
  <c r="E207" i="21"/>
  <c r="B179" i="21"/>
  <c r="F179" i="21" s="1"/>
  <c r="G179" i="21" s="1"/>
  <c r="B171" i="21"/>
  <c r="F171" i="21" s="1"/>
  <c r="G171" i="21" s="1"/>
  <c r="D227" i="21"/>
  <c r="C193" i="21"/>
  <c r="C171" i="21"/>
  <c r="B160" i="21"/>
  <c r="F160" i="21" s="1"/>
  <c r="G160" i="21" s="1"/>
  <c r="B156" i="21"/>
  <c r="F156" i="21" s="1"/>
  <c r="G156" i="21" s="1"/>
  <c r="D259" i="21"/>
  <c r="E202" i="21"/>
  <c r="C189" i="21"/>
  <c r="C179" i="21"/>
  <c r="B166" i="21"/>
  <c r="F166" i="21" s="1"/>
  <c r="G166" i="21" s="1"/>
  <c r="B163" i="21"/>
  <c r="F163" i="21" s="1"/>
  <c r="G163" i="21" s="1"/>
  <c r="D160" i="21"/>
  <c r="D156" i="21"/>
  <c r="B149" i="21"/>
  <c r="F149" i="21" s="1"/>
  <c r="G149" i="21" s="1"/>
  <c r="B145" i="21"/>
  <c r="F145" i="21" s="1"/>
  <c r="G145" i="21" s="1"/>
  <c r="B258" i="21"/>
  <c r="F258" i="21" s="1"/>
  <c r="G258" i="21" s="1"/>
  <c r="D246" i="21"/>
  <c r="C214" i="21"/>
  <c r="E203" i="21"/>
  <c r="E190" i="21"/>
  <c r="E174" i="21"/>
  <c r="E167" i="21"/>
  <c r="C160" i="21"/>
  <c r="C152" i="21"/>
  <c r="E145" i="21"/>
  <c r="E139" i="21"/>
  <c r="C200" i="21"/>
  <c r="C150" i="21"/>
  <c r="B137" i="21"/>
  <c r="F137" i="21" s="1"/>
  <c r="G137" i="21" s="1"/>
  <c r="B133" i="21"/>
  <c r="F133" i="21" s="1"/>
  <c r="G133" i="21" s="1"/>
  <c r="B126" i="21"/>
  <c r="F126" i="21" s="1"/>
  <c r="G126" i="21" s="1"/>
  <c r="D117" i="21"/>
  <c r="D110" i="21"/>
  <c r="D105" i="21"/>
  <c r="B101" i="21"/>
  <c r="F101" i="21" s="1"/>
  <c r="G101" i="21" s="1"/>
  <c r="B94" i="21"/>
  <c r="F94" i="21" s="1"/>
  <c r="G94" i="21" s="1"/>
  <c r="C211" i="21"/>
  <c r="C149" i="21"/>
  <c r="C139" i="21"/>
  <c r="C132" i="21"/>
  <c r="E126" i="21"/>
  <c r="E121" i="21"/>
  <c r="E116" i="21"/>
  <c r="C110" i="21"/>
  <c r="C105" i="21"/>
  <c r="C100" i="21"/>
  <c r="E94" i="21"/>
  <c r="C89" i="21"/>
  <c r="E185" i="21"/>
  <c r="C166" i="21"/>
  <c r="E151" i="21"/>
  <c r="D134" i="21"/>
  <c r="D131" i="21"/>
  <c r="D126" i="21"/>
  <c r="D123" i="21"/>
  <c r="B119" i="21"/>
  <c r="F119" i="21" s="1"/>
  <c r="G119" i="21" s="1"/>
  <c r="D113" i="21"/>
  <c r="B108" i="21"/>
  <c r="F108" i="21" s="1"/>
  <c r="G108" i="21" s="1"/>
  <c r="B99" i="21"/>
  <c r="F99" i="21" s="1"/>
  <c r="G99" i="21" s="1"/>
  <c r="D94" i="21"/>
  <c r="B89" i="21"/>
  <c r="F89" i="21" s="1"/>
  <c r="G89" i="21" s="1"/>
  <c r="E138" i="21"/>
  <c r="E106" i="21"/>
  <c r="C88" i="21"/>
  <c r="C83" i="21"/>
  <c r="C77" i="21"/>
  <c r="C72" i="21"/>
  <c r="C67" i="21"/>
  <c r="C61" i="21"/>
  <c r="C56" i="21"/>
  <c r="C51" i="21"/>
  <c r="C45" i="21"/>
  <c r="C40" i="21"/>
  <c r="C35" i="21"/>
  <c r="C29" i="21"/>
  <c r="C24" i="21"/>
  <c r="E19" i="21"/>
  <c r="E13" i="21"/>
  <c r="C8" i="21"/>
  <c r="E3" i="21"/>
  <c r="C134" i="21"/>
  <c r="C116" i="21"/>
  <c r="E99" i="21"/>
  <c r="B80" i="21"/>
  <c r="F80" i="21" s="1"/>
  <c r="G80" i="21" s="1"/>
  <c r="B77" i="21"/>
  <c r="F77" i="21" s="1"/>
  <c r="G77" i="21" s="1"/>
  <c r="D71" i="21"/>
  <c r="B68" i="21"/>
  <c r="F68" i="21" s="1"/>
  <c r="G68" i="21" s="1"/>
  <c r="D66" i="21"/>
  <c r="D54" i="21"/>
  <c r="B49" i="21"/>
  <c r="F49" i="21" s="1"/>
  <c r="G49" i="21" s="1"/>
  <c r="B44" i="21"/>
  <c r="F44" i="21" s="1"/>
  <c r="G44" i="21" s="1"/>
  <c r="B40" i="21"/>
  <c r="F40" i="21" s="1"/>
  <c r="G40" i="21" s="1"/>
  <c r="B35" i="21"/>
  <c r="F35" i="21" s="1"/>
  <c r="G35" i="21" s="1"/>
  <c r="D27" i="21"/>
  <c r="B24" i="21"/>
  <c r="F24" i="21" s="1"/>
  <c r="G24" i="21" s="1"/>
  <c r="D19" i="21"/>
  <c r="B16" i="21"/>
  <c r="F16" i="21" s="1"/>
  <c r="G16" i="21" s="1"/>
  <c r="D11" i="21"/>
  <c r="B8" i="21"/>
  <c r="F8" i="21" s="1"/>
  <c r="G8" i="21" s="1"/>
  <c r="D3" i="21"/>
  <c r="B255" i="21"/>
  <c r="F255" i="21" s="1"/>
  <c r="G255" i="21" s="1"/>
  <c r="C141" i="21"/>
  <c r="C121" i="21"/>
  <c r="E92" i="21"/>
  <c r="E83" i="21"/>
  <c r="C78" i="21"/>
  <c r="E73" i="21"/>
  <c r="B232" i="21"/>
  <c r="F232" i="21" s="1"/>
  <c r="G232" i="21" s="1"/>
  <c r="E135" i="21"/>
  <c r="C114" i="21"/>
  <c r="C95" i="21"/>
  <c r="D84" i="21"/>
  <c r="D80" i="21"/>
  <c r="B74" i="21"/>
  <c r="F74" i="21" s="1"/>
  <c r="G74" i="21" s="1"/>
  <c r="D69" i="21"/>
  <c r="B62" i="21"/>
  <c r="F62" i="21" s="1"/>
  <c r="G62" i="21" s="1"/>
  <c r="D59" i="21"/>
  <c r="D56" i="21"/>
  <c r="D44" i="21"/>
  <c r="D41" i="21"/>
  <c r="D38" i="21"/>
  <c r="B34" i="21"/>
  <c r="F34" i="21" s="1"/>
  <c r="G34" i="21" s="1"/>
  <c r="D30" i="21"/>
  <c r="D22" i="21"/>
  <c r="D14" i="21"/>
  <c r="D6" i="21"/>
  <c r="C63" i="21"/>
  <c r="C47" i="21"/>
  <c r="E20" i="21"/>
  <c r="D1" i="21"/>
  <c r="C46" i="21"/>
  <c r="C17" i="21"/>
  <c r="C55" i="21"/>
  <c r="C36" i="21"/>
  <c r="C19" i="21"/>
  <c r="E60" i="21"/>
  <c r="E35" i="21"/>
  <c r="C13" i="21"/>
  <c r="E251" i="21"/>
  <c r="C231" i="21"/>
  <c r="C262" i="21"/>
  <c r="C238" i="21"/>
  <c r="E218" i="21"/>
  <c r="B245" i="21"/>
  <c r="F245" i="21" s="1"/>
  <c r="G245" i="21" s="1"/>
  <c r="B217" i="21"/>
  <c r="F217" i="21" s="1"/>
  <c r="G217" i="21" s="1"/>
  <c r="B209" i="21"/>
  <c r="F209" i="21" s="1"/>
  <c r="G209" i="21" s="1"/>
  <c r="D219" i="21"/>
  <c r="D189" i="21"/>
  <c r="B250" i="21"/>
  <c r="F250" i="21" s="1"/>
  <c r="G250" i="21" s="1"/>
  <c r="D214" i="21"/>
  <c r="B193" i="21"/>
  <c r="F193" i="21" s="1"/>
  <c r="G193" i="21" s="1"/>
  <c r="B239" i="21"/>
  <c r="F239" i="21" s="1"/>
  <c r="G239" i="21" s="1"/>
  <c r="C170" i="21"/>
  <c r="D158" i="21"/>
  <c r="E246" i="21"/>
  <c r="C226" i="21"/>
  <c r="C265" i="21"/>
  <c r="C241" i="21"/>
  <c r="C221" i="21"/>
  <c r="D252" i="21"/>
  <c r="D228" i="21"/>
  <c r="D208" i="21"/>
  <c r="B228" i="21"/>
  <c r="F228" i="21" s="1"/>
  <c r="G228" i="21" s="1"/>
  <c r="C208" i="21"/>
  <c r="B192" i="21"/>
  <c r="F192" i="21" s="1"/>
  <c r="G192" i="21" s="1"/>
  <c r="B184" i="21"/>
  <c r="F184" i="21" s="1"/>
  <c r="G184" i="21" s="1"/>
  <c r="B247" i="21"/>
  <c r="F247" i="21" s="1"/>
  <c r="G247" i="21" s="1"/>
  <c r="E209" i="21"/>
  <c r="D188" i="21"/>
  <c r="D168" i="21"/>
  <c r="C181" i="21"/>
  <c r="D157" i="21"/>
  <c r="C243" i="21"/>
  <c r="C240" i="21"/>
  <c r="E236" i="21"/>
  <c r="E225" i="21"/>
  <c r="E245" i="21"/>
  <c r="E255" i="21"/>
  <c r="E220" i="21"/>
  <c r="B259" i="21"/>
  <c r="F259" i="21" s="1"/>
  <c r="G259" i="21" s="1"/>
  <c r="D250" i="21"/>
  <c r="B227" i="21"/>
  <c r="F227" i="21" s="1"/>
  <c r="G227" i="21" s="1"/>
  <c r="D218" i="21"/>
  <c r="D225" i="21"/>
  <c r="B202" i="21"/>
  <c r="F202" i="21" s="1"/>
  <c r="G202" i="21" s="1"/>
  <c r="B191" i="21"/>
  <c r="F191" i="21" s="1"/>
  <c r="G191" i="21" s="1"/>
  <c r="B256" i="21"/>
  <c r="F256" i="21" s="1"/>
  <c r="G256" i="21" s="1"/>
  <c r="B206" i="21"/>
  <c r="F206" i="21" s="1"/>
  <c r="G206" i="21" s="1"/>
  <c r="B198" i="21"/>
  <c r="F198" i="21" s="1"/>
  <c r="G198" i="21" s="1"/>
  <c r="D191" i="21"/>
  <c r="D213" i="21"/>
  <c r="E178" i="21"/>
  <c r="E168" i="21"/>
  <c r="D155" i="21"/>
  <c r="B151" i="21"/>
  <c r="F151" i="21" s="1"/>
  <c r="G151" i="21" s="1"/>
  <c r="B143" i="21"/>
  <c r="F143" i="21" s="1"/>
  <c r="G143" i="21" s="1"/>
  <c r="D139" i="21"/>
  <c r="B248" i="21"/>
  <c r="F248" i="21" s="1"/>
  <c r="G248" i="21" s="1"/>
  <c r="C201" i="21"/>
  <c r="E186" i="21"/>
  <c r="E172" i="21"/>
  <c r="B158" i="21"/>
  <c r="F158" i="21" s="1"/>
  <c r="G158" i="21" s="1"/>
  <c r="B155" i="21"/>
  <c r="F155" i="21" s="1"/>
  <c r="G155" i="21" s="1"/>
  <c r="D152" i="21"/>
  <c r="D148" i="21"/>
  <c r="C202" i="21"/>
  <c r="C186" i="21"/>
  <c r="C173" i="21"/>
  <c r="E165" i="21"/>
  <c r="E157" i="21"/>
  <c r="C151" i="21"/>
  <c r="C144" i="21"/>
  <c r="D249" i="21"/>
  <c r="C188" i="21"/>
  <c r="C147" i="21"/>
  <c r="B129" i="21"/>
  <c r="F129" i="21" s="1"/>
  <c r="G129" i="21" s="1"/>
  <c r="D125" i="21"/>
  <c r="D120" i="21"/>
  <c r="B113" i="21"/>
  <c r="F113" i="21" s="1"/>
  <c r="G113" i="21" s="1"/>
  <c r="B109" i="21"/>
  <c r="F109" i="21" s="1"/>
  <c r="G109" i="21" s="1"/>
  <c r="D97" i="21"/>
  <c r="D93" i="21"/>
  <c r="D89" i="21"/>
  <c r="C204" i="21"/>
  <c r="C161" i="21"/>
  <c r="E146" i="21"/>
  <c r="C136" i="21"/>
  <c r="C130" i="21"/>
  <c r="C125" i="21"/>
  <c r="C120" i="21"/>
  <c r="E114" i="21"/>
  <c r="E109" i="21"/>
  <c r="E104" i="21"/>
  <c r="E98" i="21"/>
  <c r="C93" i="21"/>
  <c r="D237" i="21"/>
  <c r="E173" i="21"/>
  <c r="C163" i="21"/>
  <c r="E148" i="21"/>
  <c r="B139" i="21"/>
  <c r="F139" i="21" s="1"/>
  <c r="G139" i="21" s="1"/>
  <c r="D133" i="21"/>
  <c r="B125" i="21"/>
  <c r="F125" i="21" s="1"/>
  <c r="G125" i="21" s="1"/>
  <c r="D121" i="21"/>
  <c r="E221" i="21"/>
  <c r="D266" i="21"/>
  <c r="B243" i="21"/>
  <c r="F243" i="21" s="1"/>
  <c r="G243" i="21" s="1"/>
  <c r="B175" i="21"/>
  <c r="F175" i="21" s="1"/>
  <c r="G175" i="21" s="1"/>
  <c r="C212" i="21"/>
  <c r="B195" i="21"/>
  <c r="F195" i="21" s="1"/>
  <c r="G195" i="21" s="1"/>
  <c r="D262" i="21"/>
  <c r="B172" i="21"/>
  <c r="F172" i="21" s="1"/>
  <c r="G172" i="21" s="1"/>
  <c r="B148" i="21"/>
  <c r="F148" i="21" s="1"/>
  <c r="G148" i="21" s="1"/>
  <c r="D142" i="21"/>
  <c r="C195" i="21"/>
  <c r="B153" i="21"/>
  <c r="F153" i="21" s="1"/>
  <c r="G153" i="21" s="1"/>
  <c r="E206" i="21"/>
  <c r="C180" i="21"/>
  <c r="E161" i="21"/>
  <c r="E147" i="21"/>
  <c r="D111" i="21"/>
  <c r="C155" i="21"/>
  <c r="E133" i="21"/>
  <c r="E122" i="21"/>
  <c r="C112" i="21"/>
  <c r="E101" i="21"/>
  <c r="E90" i="21"/>
  <c r="D129" i="21"/>
  <c r="D124" i="21"/>
  <c r="D114" i="21"/>
  <c r="B110" i="21"/>
  <c r="F110" i="21" s="1"/>
  <c r="G110" i="21" s="1"/>
  <c r="B107" i="21"/>
  <c r="F107" i="21" s="1"/>
  <c r="G107" i="21" s="1"/>
  <c r="B105" i="21"/>
  <c r="F105" i="21" s="1"/>
  <c r="G105" i="21" s="1"/>
  <c r="D101" i="21"/>
  <c r="D98" i="21"/>
  <c r="D95" i="21"/>
  <c r="B91" i="21"/>
  <c r="F91" i="21" s="1"/>
  <c r="G91" i="21" s="1"/>
  <c r="C145" i="21"/>
  <c r="C103" i="21"/>
  <c r="C85" i="21"/>
  <c r="E79" i="21"/>
  <c r="E71" i="21"/>
  <c r="C64" i="21"/>
  <c r="C57" i="21"/>
  <c r="C49" i="21"/>
  <c r="C43" i="21"/>
  <c r="E36" i="21"/>
  <c r="E28" i="21"/>
  <c r="E21" i="21"/>
  <c r="E15" i="21"/>
  <c r="E7" i="21"/>
  <c r="C184" i="21"/>
  <c r="C122" i="21"/>
  <c r="E93" i="21"/>
  <c r="D86" i="21"/>
  <c r="B83" i="21"/>
  <c r="F83" i="21" s="1"/>
  <c r="G83" i="21" s="1"/>
  <c r="B76" i="21"/>
  <c r="F76" i="21" s="1"/>
  <c r="G76" i="21" s="1"/>
  <c r="D74" i="21"/>
  <c r="D70" i="21"/>
  <c r="B67" i="21"/>
  <c r="F67" i="21" s="1"/>
  <c r="G67" i="21" s="1"/>
  <c r="B64" i="21"/>
  <c r="F64" i="21" s="1"/>
  <c r="G64" i="21" s="1"/>
  <c r="B60" i="21"/>
  <c r="F60" i="21" s="1"/>
  <c r="G60" i="21" s="1"/>
  <c r="D58" i="21"/>
  <c r="D55" i="21"/>
  <c r="B51" i="21"/>
  <c r="F51" i="21" s="1"/>
  <c r="G51" i="21" s="1"/>
  <c r="B48" i="21"/>
  <c r="F48" i="21" s="1"/>
  <c r="G48" i="21" s="1"/>
  <c r="D42" i="21"/>
  <c r="D39" i="21"/>
  <c r="D36" i="21"/>
  <c r="D32" i="21"/>
  <c r="D25" i="21"/>
  <c r="D21" i="21"/>
  <c r="B14" i="21"/>
  <c r="F14" i="21" s="1"/>
  <c r="G14" i="21" s="1"/>
  <c r="B10" i="21"/>
  <c r="F10" i="21" s="1"/>
  <c r="G10" i="21" s="1"/>
  <c r="D7" i="21"/>
  <c r="C133" i="21"/>
  <c r="E108" i="21"/>
  <c r="C82" i="21"/>
  <c r="E75" i="21"/>
  <c r="E69" i="21"/>
  <c r="E132" i="21"/>
  <c r="C104" i="21"/>
  <c r="B82" i="21"/>
  <c r="F82" i="21" s="1"/>
  <c r="G82" i="21" s="1"/>
  <c r="D75" i="21"/>
  <c r="B66" i="21"/>
  <c r="F66" i="21" s="1"/>
  <c r="G66" i="21" s="1"/>
  <c r="B58" i="21"/>
  <c r="F58" i="21" s="1"/>
  <c r="G58" i="21" s="1"/>
  <c r="B50" i="21"/>
  <c r="F50" i="21" s="1"/>
  <c r="G50" i="21" s="1"/>
  <c r="B46" i="21"/>
  <c r="F46" i="21" s="1"/>
  <c r="G46" i="21" s="1"/>
  <c r="B42" i="21"/>
  <c r="F42" i="21" s="1"/>
  <c r="G42" i="21" s="1"/>
  <c r="D24" i="21"/>
  <c r="D10" i="21"/>
  <c r="E53" i="21"/>
  <c r="C32" i="21"/>
  <c r="E65" i="21"/>
  <c r="C28" i="21"/>
  <c r="E48" i="21"/>
  <c r="E30" i="21"/>
  <c r="C3" i="21"/>
  <c r="E29" i="21"/>
  <c r="E2" i="21"/>
  <c r="E259" i="21"/>
  <c r="E227" i="21"/>
  <c r="E250" i="21"/>
  <c r="C222" i="21"/>
  <c r="B257" i="21"/>
  <c r="F257" i="21" s="1"/>
  <c r="G257" i="21" s="1"/>
  <c r="B249" i="21"/>
  <c r="F249" i="21" s="1"/>
  <c r="G249" i="21" s="1"/>
  <c r="B229" i="21"/>
  <c r="F229" i="21" s="1"/>
  <c r="G229" i="21" s="1"/>
  <c r="D251" i="21"/>
  <c r="D201" i="21"/>
  <c r="D265" i="21"/>
  <c r="B205" i="21"/>
  <c r="F205" i="21" s="1"/>
  <c r="G205" i="21" s="1"/>
  <c r="B197" i="21"/>
  <c r="F197" i="21" s="1"/>
  <c r="G197" i="21" s="1"/>
  <c r="B177" i="21"/>
  <c r="F177" i="21" s="1"/>
  <c r="G177" i="21" s="1"/>
  <c r="B208" i="21"/>
  <c r="F208" i="21" s="1"/>
  <c r="G208" i="21" s="1"/>
  <c r="D166" i="21"/>
  <c r="C258" i="21"/>
  <c r="E230" i="21"/>
  <c r="C257" i="21"/>
  <c r="C233" i="21"/>
  <c r="D256" i="21"/>
  <c r="D224" i="21"/>
  <c r="B188" i="21"/>
  <c r="F188" i="21" s="1"/>
  <c r="G188" i="21" s="1"/>
  <c r="D200" i="21"/>
  <c r="D172" i="21"/>
  <c r="C174" i="21"/>
  <c r="D145" i="21"/>
  <c r="C224" i="21"/>
  <c r="E244" i="21"/>
  <c r="E249" i="21"/>
  <c r="E239" i="21"/>
  <c r="D255" i="21"/>
  <c r="D187" i="21"/>
  <c r="B203" i="21"/>
  <c r="F203" i="21" s="1"/>
  <c r="G203" i="21" s="1"/>
  <c r="B190" i="21"/>
  <c r="F190" i="21" s="1"/>
  <c r="G190" i="21" s="1"/>
  <c r="D175" i="21"/>
  <c r="E204" i="21"/>
  <c r="B164" i="21"/>
  <c r="F164" i="21" s="1"/>
  <c r="G164" i="21" s="1"/>
  <c r="B154" i="21"/>
  <c r="F154" i="21" s="1"/>
  <c r="G154" i="21" s="1"/>
  <c r="B138" i="21"/>
  <c r="F138" i="21" s="1"/>
  <c r="G138" i="21" s="1"/>
  <c r="D230" i="21"/>
  <c r="C182" i="21"/>
  <c r="B165" i="21"/>
  <c r="F165" i="21" s="1"/>
  <c r="G165" i="21" s="1"/>
  <c r="B150" i="21"/>
  <c r="F150" i="21" s="1"/>
  <c r="G150" i="21" s="1"/>
  <c r="D144" i="21"/>
  <c r="B218" i="21"/>
  <c r="F218" i="21" s="1"/>
  <c r="G218" i="21" s="1"/>
  <c r="C196" i="21"/>
  <c r="C172" i="21"/>
  <c r="C156" i="21"/>
  <c r="E141" i="21"/>
  <c r="E182" i="21"/>
  <c r="D135" i="21"/>
  <c r="B115" i="21"/>
  <c r="F115" i="21" s="1"/>
  <c r="G115" i="21" s="1"/>
  <c r="D108" i="21"/>
  <c r="D92" i="21"/>
  <c r="C175" i="21"/>
  <c r="E143" i="21"/>
  <c r="E129" i="21"/>
  <c r="E118" i="21"/>
  <c r="C108" i="21"/>
  <c r="C97" i="21"/>
  <c r="D209" i="21"/>
  <c r="E160" i="21"/>
  <c r="B127" i="21"/>
  <c r="F127" i="21" s="1"/>
  <c r="G127" i="21" s="1"/>
  <c r="B120" i="21"/>
  <c r="F120" i="21" s="1"/>
  <c r="G120" i="21" s="1"/>
  <c r="B117" i="21"/>
  <c r="F117" i="21" s="1"/>
  <c r="G117" i="21" s="1"/>
  <c r="D104" i="21"/>
  <c r="B97" i="21"/>
  <c r="F97" i="21" s="1"/>
  <c r="G97" i="21" s="1"/>
  <c r="B93" i="21"/>
  <c r="F93" i="21" s="1"/>
  <c r="G93" i="21" s="1"/>
  <c r="C126" i="21"/>
  <c r="E100" i="21"/>
  <c r="C84" i="21"/>
  <c r="C76" i="21"/>
  <c r="C69" i="21"/>
  <c r="E63" i="21"/>
  <c r="E55" i="21"/>
  <c r="C48" i="21"/>
  <c r="C41" i="21"/>
  <c r="C33" i="21"/>
  <c r="E27" i="21"/>
  <c r="C20" i="21"/>
  <c r="C12" i="21"/>
  <c r="E5" i="21"/>
  <c r="C165" i="21"/>
  <c r="E112" i="21"/>
  <c r="C90" i="21"/>
  <c r="D82" i="21"/>
  <c r="B38" i="21"/>
  <c r="F38" i="21" s="1"/>
  <c r="G38" i="21" s="1"/>
  <c r="D31" i="21"/>
  <c r="D28" i="21"/>
  <c r="B20" i="21"/>
  <c r="F20" i="21" s="1"/>
  <c r="G20" i="21" s="1"/>
  <c r="D17" i="21"/>
  <c r="D13" i="21"/>
  <c r="B6" i="21"/>
  <c r="F6" i="21" s="1"/>
  <c r="G6" i="21" s="1"/>
  <c r="B2" i="21"/>
  <c r="F2" i="21" s="1"/>
  <c r="G2" i="21" s="1"/>
  <c r="E201" i="21"/>
  <c r="E127" i="21"/>
  <c r="C87" i="21"/>
  <c r="E81" i="21"/>
  <c r="C74" i="21"/>
  <c r="E120" i="21"/>
  <c r="C101" i="21"/>
  <c r="B86" i="21"/>
  <c r="F86" i="21" s="1"/>
  <c r="G86" i="21" s="1"/>
  <c r="B78" i="21"/>
  <c r="F78" i="21" s="1"/>
  <c r="G78" i="21" s="1"/>
  <c r="B70" i="21"/>
  <c r="F70" i="21" s="1"/>
  <c r="G70" i="21" s="1"/>
  <c r="B54" i="21"/>
  <c r="F54" i="21" s="1"/>
  <c r="G54" i="21" s="1"/>
  <c r="B36" i="21"/>
  <c r="F36" i="21" s="1"/>
  <c r="G36" i="21" s="1"/>
  <c r="D20" i="21"/>
  <c r="D16" i="21"/>
  <c r="D2" i="21"/>
  <c r="C50" i="21"/>
  <c r="C15" i="21"/>
  <c r="E52" i="21"/>
  <c r="C25" i="21"/>
  <c r="E67" i="21"/>
  <c r="E45" i="21"/>
  <c r="E24" i="21"/>
  <c r="C54" i="21"/>
  <c r="E26" i="21"/>
  <c r="B1" i="21"/>
  <c r="F1" i="21" s="1"/>
  <c r="G1" i="21" s="1"/>
  <c r="C247" i="21"/>
  <c r="E219" i="21"/>
  <c r="C246" i="21"/>
  <c r="B265" i="21"/>
  <c r="F265" i="21" s="1"/>
  <c r="G265" i="21" s="1"/>
  <c r="D197" i="21"/>
  <c r="E200" i="21"/>
  <c r="E254" i="21"/>
  <c r="E222" i="21"/>
  <c r="C253" i="21"/>
  <c r="C225" i="21"/>
  <c r="D244" i="21"/>
  <c r="D220" i="21"/>
  <c r="D245" i="21"/>
  <c r="B204" i="21"/>
  <c r="F204" i="21" s="1"/>
  <c r="G204" i="21" s="1"/>
  <c r="B176" i="21"/>
  <c r="F176" i="21" s="1"/>
  <c r="G176" i="21" s="1"/>
  <c r="D235" i="21"/>
  <c r="D192" i="21"/>
  <c r="E215" i="21"/>
  <c r="D169" i="21"/>
  <c r="D141" i="21"/>
  <c r="C248" i="21"/>
  <c r="E260" i="21"/>
  <c r="E257" i="21"/>
  <c r="C268" i="21"/>
  <c r="C235" i="21"/>
  <c r="D234" i="21"/>
  <c r="B211" i="21"/>
  <c r="F211" i="21" s="1"/>
  <c r="G211" i="21" s="1"/>
  <c r="B207" i="21"/>
  <c r="F207" i="21" s="1"/>
  <c r="G207" i="21" s="1"/>
  <c r="B186" i="21"/>
  <c r="F186" i="21" s="1"/>
  <c r="G186" i="21" s="1"/>
  <c r="B187" i="21"/>
  <c r="F187" i="21" s="1"/>
  <c r="G187" i="21" s="1"/>
  <c r="B174" i="21"/>
  <c r="F174" i="21" s="1"/>
  <c r="G174" i="21" s="1"/>
  <c r="E194" i="21"/>
  <c r="D137" i="21"/>
  <c r="E214" i="21"/>
  <c r="E180" i="21"/>
  <c r="D164" i="21"/>
  <c r="B157" i="21"/>
  <c r="F157" i="21" s="1"/>
  <c r="G157" i="21" s="1"/>
  <c r="E193" i="21"/>
  <c r="E169" i="21"/>
  <c r="E155" i="21"/>
  <c r="C140" i="21"/>
  <c r="C153" i="21"/>
  <c r="B134" i="21"/>
  <c r="F134" i="21" s="1"/>
  <c r="G134" i="21" s="1"/>
  <c r="D127" i="21"/>
  <c r="B121" i="21"/>
  <c r="F121" i="21" s="1"/>
  <c r="G121" i="21" s="1"/>
  <c r="D107" i="21"/>
  <c r="B98" i="21"/>
  <c r="F98" i="21" s="1"/>
  <c r="G98" i="21" s="1"/>
  <c r="D91" i="21"/>
  <c r="B167" i="21"/>
  <c r="F167" i="21" s="1"/>
  <c r="G167" i="21" s="1"/>
  <c r="E140" i="21"/>
  <c r="C128" i="21"/>
  <c r="C117" i="21"/>
  <c r="C106" i="21"/>
  <c r="C96" i="21"/>
  <c r="C191" i="21"/>
  <c r="E154" i="21"/>
  <c r="D109" i="21"/>
  <c r="D103" i="21"/>
  <c r="B96" i="21"/>
  <c r="F96" i="21" s="1"/>
  <c r="G96" i="21" s="1"/>
  <c r="E189" i="21"/>
  <c r="C123" i="21"/>
  <c r="C94" i="21"/>
  <c r="C81" i="21"/>
  <c r="C75" i="21"/>
  <c r="C68" i="21"/>
  <c r="C60" i="21"/>
  <c r="C53" i="21"/>
  <c r="E47" i="21"/>
  <c r="E39" i="21"/>
  <c r="E32" i="21"/>
  <c r="E25" i="21"/>
  <c r="E17" i="21"/>
  <c r="E11" i="21"/>
  <c r="C4" i="21"/>
  <c r="C131" i="21"/>
  <c r="E105" i="21"/>
  <c r="B88" i="21"/>
  <c r="F88" i="21" s="1"/>
  <c r="G88" i="21" s="1"/>
  <c r="B84" i="21"/>
  <c r="F84" i="21" s="1"/>
  <c r="G84" i="21" s="1"/>
  <c r="B81" i="21"/>
  <c r="F81" i="21" s="1"/>
  <c r="G81" i="21" s="1"/>
  <c r="D78" i="21"/>
  <c r="B72" i="21"/>
  <c r="F72" i="21" s="1"/>
  <c r="G72" i="21" s="1"/>
  <c r="B65" i="21"/>
  <c r="F65" i="21" s="1"/>
  <c r="G65" i="21" s="1"/>
  <c r="D62" i="21"/>
  <c r="B56" i="21"/>
  <c r="F56" i="21" s="1"/>
  <c r="G56" i="21" s="1"/>
  <c r="D50" i="21"/>
  <c r="D46" i="21"/>
  <c r="B37" i="21"/>
  <c r="F37" i="21" s="1"/>
  <c r="G37" i="21" s="1"/>
  <c r="D34" i="21"/>
  <c r="B30" i="21"/>
  <c r="F30" i="21" s="1"/>
  <c r="G30" i="21" s="1"/>
  <c r="B26" i="21"/>
  <c r="F26" i="21" s="1"/>
  <c r="G26" i="21" s="1"/>
  <c r="D23" i="21"/>
  <c r="B12" i="21"/>
  <c r="F12" i="21" s="1"/>
  <c r="G12" i="21" s="1"/>
  <c r="D9" i="21"/>
  <c r="D5" i="21"/>
  <c r="C178" i="21"/>
  <c r="C118" i="21"/>
  <c r="C86" i="21"/>
  <c r="C79" i="21"/>
  <c r="C71" i="21"/>
  <c r="E117" i="21"/>
  <c r="E91" i="21"/>
  <c r="D73" i="21"/>
  <c r="D64" i="21"/>
  <c r="D57" i="21"/>
  <c r="D53" i="21"/>
  <c r="D48" i="21"/>
  <c r="D40" i="21"/>
  <c r="B32" i="21"/>
  <c r="F32" i="21" s="1"/>
  <c r="G32" i="21" s="1"/>
  <c r="B28" i="21"/>
  <c r="F28" i="21" s="1"/>
  <c r="G28" i="21" s="1"/>
  <c r="D26" i="21"/>
  <c r="D12" i="21"/>
  <c r="D8" i="21"/>
  <c r="C66" i="21"/>
  <c r="E40" i="21"/>
  <c r="E12" i="21"/>
  <c r="E49" i="21"/>
  <c r="E14" i="21"/>
  <c r="E61" i="21"/>
  <c r="C42" i="21"/>
  <c r="E16" i="21"/>
  <c r="E44" i="21"/>
  <c r="E18" i="21"/>
  <c r="E267" i="21"/>
  <c r="E243" i="21"/>
  <c r="E266" i="21"/>
  <c r="E234" i="21"/>
  <c r="B225" i="21"/>
  <c r="F225" i="21" s="1"/>
  <c r="G225" i="21" s="1"/>
  <c r="D185" i="21"/>
  <c r="D238" i="21"/>
  <c r="B173" i="21"/>
  <c r="F173" i="21" s="1"/>
  <c r="G173" i="21" s="1"/>
  <c r="E191" i="21"/>
  <c r="C242" i="21"/>
  <c r="C249" i="21"/>
  <c r="D268" i="21"/>
  <c r="D240" i="21"/>
  <c r="D212" i="21"/>
  <c r="D217" i="21"/>
  <c r="D184" i="21"/>
  <c r="C206" i="21"/>
  <c r="D161" i="21"/>
  <c r="C259" i="21"/>
  <c r="C256" i="21"/>
  <c r="E268" i="21"/>
  <c r="B182" i="21"/>
  <c r="F182" i="21" s="1"/>
  <c r="G182" i="21" s="1"/>
  <c r="E171" i="21"/>
  <c r="E149" i="21"/>
  <c r="B124" i="21"/>
  <c r="F124" i="21" s="1"/>
  <c r="G124" i="21" s="1"/>
  <c r="B95" i="21"/>
  <c r="F95" i="21" s="1"/>
  <c r="G95" i="21" s="1"/>
  <c r="E124" i="21"/>
  <c r="B170" i="21"/>
  <c r="F170" i="21" s="1"/>
  <c r="G170" i="21" s="1"/>
  <c r="E119" i="21"/>
  <c r="C65" i="21"/>
  <c r="C37" i="21"/>
  <c r="E9" i="21"/>
  <c r="D87" i="21"/>
  <c r="B61" i="21"/>
  <c r="F61" i="21" s="1"/>
  <c r="G61" i="21" s="1"/>
  <c r="B22" i="21"/>
  <c r="F22" i="21" s="1"/>
  <c r="G22" i="21" s="1"/>
  <c r="E111" i="21"/>
  <c r="E159" i="21"/>
  <c r="B79" i="21"/>
  <c r="F79" i="21" s="1"/>
  <c r="G79" i="21" s="1"/>
  <c r="B63" i="21"/>
  <c r="F63" i="21" s="1"/>
  <c r="G63" i="21" s="1"/>
  <c r="B47" i="21"/>
  <c r="F47" i="21" s="1"/>
  <c r="G47" i="21" s="1"/>
  <c r="D18" i="21"/>
  <c r="D4" i="21"/>
  <c r="C31" i="21"/>
  <c r="E8" i="21"/>
  <c r="E235" i="21"/>
  <c r="B213" i="21"/>
  <c r="F213" i="21" s="1"/>
  <c r="G213" i="21" s="1"/>
  <c r="C218" i="21"/>
  <c r="E238" i="21"/>
  <c r="D236" i="21"/>
  <c r="D176" i="21"/>
  <c r="E228" i="21"/>
  <c r="B161" i="21"/>
  <c r="F161" i="21" s="1"/>
  <c r="G161" i="21" s="1"/>
  <c r="B226" i="21"/>
  <c r="F226" i="21" s="1"/>
  <c r="G226" i="21" s="1"/>
  <c r="D243" i="21"/>
  <c r="E113" i="21"/>
  <c r="B142" i="21"/>
  <c r="F142" i="21" s="1"/>
  <c r="G142" i="21" s="1"/>
  <c r="B92" i="21"/>
  <c r="F92" i="21" s="1"/>
  <c r="G92" i="21" s="1"/>
  <c r="E87" i="21"/>
  <c r="C59" i="21"/>
  <c r="E31" i="21"/>
  <c r="C207" i="21"/>
  <c r="B45" i="21"/>
  <c r="F45" i="21" s="1"/>
  <c r="G45" i="21" s="1"/>
  <c r="B33" i="21"/>
  <c r="F33" i="21" s="1"/>
  <c r="G33" i="21" s="1"/>
  <c r="B18" i="21"/>
  <c r="F18" i="21" s="1"/>
  <c r="G18" i="21" s="1"/>
  <c r="B4" i="21"/>
  <c r="F4" i="21" s="1"/>
  <c r="G4" i="21" s="1"/>
  <c r="E85" i="21"/>
  <c r="E107" i="21"/>
  <c r="D76" i="21"/>
  <c r="D60" i="21"/>
  <c r="D43" i="21"/>
  <c r="E59" i="21"/>
  <c r="C9" i="21"/>
  <c r="E41" i="21"/>
  <c r="C254" i="21"/>
  <c r="B241" i="21"/>
  <c r="F241" i="21" s="1"/>
  <c r="G241" i="21" s="1"/>
  <c r="E217" i="21"/>
  <c r="B260" i="21"/>
  <c r="F260" i="21" s="1"/>
  <c r="G260" i="21" s="1"/>
  <c r="C197" i="21"/>
  <c r="E241" i="21"/>
  <c r="D223" i="21"/>
  <c r="E216" i="21"/>
  <c r="C177" i="21"/>
  <c r="C102" i="21"/>
  <c r="D115" i="21"/>
  <c r="C80" i="21"/>
  <c r="C52" i="21"/>
  <c r="E23" i="21"/>
  <c r="D15" i="21"/>
  <c r="E77" i="21"/>
  <c r="D72" i="21"/>
  <c r="C58" i="21"/>
  <c r="C230" i="21"/>
  <c r="D205" i="21"/>
  <c r="B189" i="21"/>
  <c r="F189" i="21" s="1"/>
  <c r="G189" i="21" s="1"/>
  <c r="B216" i="21"/>
  <c r="F216" i="21" s="1"/>
  <c r="G216" i="21" s="1"/>
  <c r="B240" i="21"/>
  <c r="F240" i="21" s="1"/>
  <c r="G240" i="21" s="1"/>
  <c r="C198" i="21"/>
  <c r="E163" i="21"/>
  <c r="E134" i="21"/>
  <c r="B111" i="21"/>
  <c r="F111" i="21" s="1"/>
  <c r="G111" i="21" s="1"/>
  <c r="C44" i="21"/>
  <c r="E102" i="21"/>
  <c r="C70" i="21"/>
  <c r="D52" i="21"/>
  <c r="E4" i="21"/>
  <c r="E33" i="21"/>
  <c r="B181" i="21"/>
  <c r="F181" i="21" s="1"/>
  <c r="G181" i="21" s="1"/>
  <c r="B200" i="21"/>
  <c r="F200" i="21" s="1"/>
  <c r="G200" i="21" s="1"/>
  <c r="E181" i="21"/>
  <c r="C158" i="21"/>
  <c r="B135" i="21"/>
  <c r="F135" i="21" s="1"/>
  <c r="G135" i="21" s="1"/>
  <c r="E128" i="21"/>
  <c r="B29" i="21"/>
  <c r="F29" i="21" s="1"/>
  <c r="G29" i="21" s="1"/>
  <c r="C1" i="21"/>
  <c r="E88" i="21"/>
  <c r="E37" i="21"/>
  <c r="E10" i="21"/>
  <c r="B233" i="21"/>
  <c r="F233" i="21" s="1"/>
  <c r="G233" i="21" s="1"/>
  <c r="E175" i="21"/>
  <c r="C237" i="21"/>
  <c r="D267" i="21"/>
  <c r="E229" i="21"/>
  <c r="B147" i="21"/>
  <c r="F147" i="21" s="1"/>
  <c r="G147" i="21" s="1"/>
  <c r="B103" i="21"/>
  <c r="F103" i="21" s="1"/>
  <c r="G103" i="21" s="1"/>
  <c r="C92" i="21"/>
  <c r="E156" i="21"/>
  <c r="C16" i="21"/>
  <c r="D85" i="21"/>
  <c r="C263" i="21"/>
  <c r="D181" i="21"/>
  <c r="D260" i="21"/>
  <c r="C267" i="21"/>
  <c r="D153" i="21"/>
  <c r="C73" i="21"/>
  <c r="B52" i="21"/>
  <c r="F52" i="21" s="1"/>
  <c r="G52" i="21" s="1"/>
  <c r="E136" i="21"/>
  <c r="D68" i="21"/>
  <c r="B261" i="21"/>
  <c r="F261" i="21" s="1"/>
  <c r="G261" i="21" s="1"/>
  <c r="E262" i="21"/>
  <c r="D204" i="21"/>
  <c r="E263" i="21"/>
  <c r="B262" i="21"/>
  <c r="F262" i="21" s="1"/>
  <c r="G262" i="21" s="1"/>
  <c r="B230" i="21"/>
  <c r="F230" i="21" s="1"/>
  <c r="G230" i="21" s="1"/>
  <c r="D254" i="21"/>
  <c r="D198" i="21"/>
  <c r="D241" i="21"/>
  <c r="D186" i="21"/>
  <c r="C203" i="21"/>
  <c r="B159" i="21"/>
  <c r="F159" i="21" s="1"/>
  <c r="G159" i="21" s="1"/>
  <c r="D253" i="21"/>
  <c r="E192" i="21"/>
  <c r="B252" i="21"/>
  <c r="F252" i="21" s="1"/>
  <c r="G252" i="21" s="1"/>
  <c r="C199" i="21"/>
  <c r="D171" i="21"/>
  <c r="C154" i="21"/>
  <c r="C138" i="21"/>
  <c r="D138" i="21"/>
  <c r="D128" i="21"/>
  <c r="D112" i="21"/>
  <c r="B90" i="21"/>
  <c r="F90" i="21" s="1"/>
  <c r="G90" i="21" s="1"/>
  <c r="C220" i="21"/>
  <c r="D263" i="21"/>
  <c r="E213" i="21"/>
  <c r="C215" i="21"/>
  <c r="E211" i="21"/>
  <c r="B140" i="21"/>
  <c r="F140" i="21" s="1"/>
  <c r="G140" i="21" s="1"/>
  <c r="C185" i="21"/>
  <c r="D154" i="21"/>
  <c r="C216" i="21"/>
  <c r="E177" i="21"/>
  <c r="E153" i="21"/>
  <c r="E205" i="21"/>
  <c r="B123" i="21"/>
  <c r="F123" i="21" s="1"/>
  <c r="G123" i="21" s="1"/>
  <c r="D99" i="21"/>
  <c r="E152" i="21"/>
  <c r="C127" i="21"/>
  <c r="C111" i="21"/>
  <c r="E95" i="21"/>
  <c r="C157" i="21"/>
  <c r="B132" i="21"/>
  <c r="F132" i="21" s="1"/>
  <c r="G132" i="21" s="1"/>
  <c r="D118" i="21"/>
  <c r="B102" i="21"/>
  <c r="F102" i="21" s="1"/>
  <c r="G102" i="21" s="1"/>
  <c r="C169" i="21"/>
  <c r="E86" i="21"/>
  <c r="E70" i="21"/>
  <c r="E54" i="21"/>
  <c r="C38" i="21"/>
  <c r="C22" i="21"/>
  <c r="C6" i="21"/>
  <c r="C109" i="21"/>
  <c r="B75" i="21"/>
  <c r="F75" i="21" s="1"/>
  <c r="G75" i="21" s="1"/>
  <c r="B59" i="21"/>
  <c r="F59" i="21" s="1"/>
  <c r="G59" i="21" s="1"/>
  <c r="B43" i="21"/>
  <c r="F43" i="21" s="1"/>
  <c r="G43" i="21" s="1"/>
  <c r="C115" i="21"/>
  <c r="E76" i="21"/>
  <c r="C124" i="21"/>
  <c r="D83" i="21"/>
  <c r="D67" i="21"/>
  <c r="D51" i="21"/>
  <c r="D37" i="21"/>
  <c r="D29" i="21"/>
  <c r="C260" i="21"/>
  <c r="E247" i="21"/>
  <c r="B254" i="21"/>
  <c r="F254" i="21" s="1"/>
  <c r="G254" i="21" s="1"/>
  <c r="B222" i="21"/>
  <c r="F222" i="21" s="1"/>
  <c r="G222" i="21" s="1"/>
  <c r="B234" i="21"/>
  <c r="F234" i="21" s="1"/>
  <c r="G234" i="21" s="1"/>
  <c r="D190" i="21"/>
  <c r="D211" i="21"/>
  <c r="D178" i="21"/>
  <c r="C187" i="21"/>
  <c r="D150" i="21"/>
  <c r="B242" i="21"/>
  <c r="F242" i="21" s="1"/>
  <c r="G242" i="21" s="1"/>
  <c r="E183" i="21"/>
  <c r="B223" i="21"/>
  <c r="F223" i="21" s="1"/>
  <c r="G223" i="21" s="1"/>
  <c r="C192" i="21"/>
  <c r="E166" i="21"/>
  <c r="E150" i="21"/>
  <c r="C194" i="21"/>
  <c r="D136" i="21"/>
  <c r="B122" i="21"/>
  <c r="F122" i="21" s="1"/>
  <c r="G122" i="21" s="1"/>
  <c r="D106" i="21"/>
  <c r="D88" i="21"/>
  <c r="E248" i="21"/>
  <c r="D247" i="21"/>
  <c r="D195" i="21"/>
  <c r="D199" i="21"/>
  <c r="E188" i="21"/>
  <c r="B236" i="21"/>
  <c r="F236" i="21" s="1"/>
  <c r="G236" i="21" s="1"/>
  <c r="D173" i="21"/>
  <c r="D151" i="21"/>
  <c r="C210" i="21"/>
  <c r="E170" i="21"/>
  <c r="C148" i="21"/>
  <c r="C168" i="21"/>
  <c r="D119" i="21"/>
  <c r="D96" i="21"/>
  <c r="C142" i="21"/>
  <c r="E123" i="21"/>
  <c r="C107" i="21"/>
  <c r="C91" i="21"/>
  <c r="D143" i="21"/>
  <c r="B130" i="21"/>
  <c r="F130" i="21" s="1"/>
  <c r="G130" i="21" s="1"/>
  <c r="D116" i="21"/>
  <c r="B100" i="21"/>
  <c r="F100" i="21" s="1"/>
  <c r="G100" i="21" s="1"/>
  <c r="C129" i="21"/>
  <c r="E82" i="21"/>
  <c r="E66" i="21"/>
  <c r="E50" i="21"/>
  <c r="E34" i="21"/>
  <c r="C244" i="21"/>
  <c r="E232" i="21"/>
  <c r="B246" i="21"/>
  <c r="F246" i="21" s="1"/>
  <c r="G246" i="21" s="1"/>
  <c r="B214" i="21"/>
  <c r="F214" i="21" s="1"/>
  <c r="G214" i="21" s="1"/>
  <c r="D222" i="21"/>
  <c r="D182" i="21"/>
  <c r="D202" i="21"/>
  <c r="D170" i="21"/>
  <c r="C167" i="21"/>
  <c r="D147" i="21"/>
  <c r="E212" i="21"/>
  <c r="E176" i="21"/>
  <c r="B212" i="21"/>
  <c r="F212" i="21" s="1"/>
  <c r="G212" i="21" s="1"/>
  <c r="C183" i="21"/>
  <c r="C162" i="21"/>
  <c r="C146" i="21"/>
  <c r="E164" i="21"/>
  <c r="D132" i="21"/>
  <c r="B118" i="21"/>
  <c r="F118" i="21" s="1"/>
  <c r="G118" i="21" s="1"/>
  <c r="D102" i="21"/>
  <c r="E261" i="21"/>
  <c r="E231" i="21"/>
  <c r="D231" i="21"/>
  <c r="D179" i="21"/>
  <c r="D183" i="21"/>
  <c r="B152" i="21"/>
  <c r="F152" i="21" s="1"/>
  <c r="G152" i="21" s="1"/>
  <c r="C205" i="21"/>
  <c r="D162" i="21"/>
  <c r="D146" i="21"/>
  <c r="E197" i="21"/>
  <c r="C164" i="21"/>
  <c r="C143" i="21"/>
  <c r="B141" i="21"/>
  <c r="F141" i="21" s="1"/>
  <c r="G141" i="21" s="1"/>
  <c r="B114" i="21"/>
  <c r="F114" i="21" s="1"/>
  <c r="G114" i="21" s="1"/>
  <c r="B220" i="21"/>
  <c r="F220" i="21" s="1"/>
  <c r="G220" i="21" s="1"/>
  <c r="C135" i="21"/>
  <c r="C119" i="21"/>
  <c r="E103" i="21"/>
  <c r="C217" i="21"/>
  <c r="D140" i="21"/>
  <c r="B128" i="21"/>
  <c r="F128" i="21" s="1"/>
  <c r="G128" i="21" s="1"/>
  <c r="B112" i="21"/>
  <c r="F112" i="21" s="1"/>
  <c r="G112" i="21" s="1"/>
  <c r="D90" i="21"/>
  <c r="C113" i="21"/>
  <c r="E78" i="21"/>
  <c r="E62" i="21"/>
  <c r="E46" i="21"/>
  <c r="C30" i="21"/>
  <c r="C14" i="21"/>
  <c r="C137" i="21"/>
  <c r="B85" i="21"/>
  <c r="F85" i="21" s="1"/>
  <c r="G85" i="21" s="1"/>
  <c r="B69" i="21"/>
  <c r="F69" i="21" s="1"/>
  <c r="G69" i="21" s="1"/>
  <c r="B53" i="21"/>
  <c r="F53" i="21" s="1"/>
  <c r="G53" i="21" s="1"/>
  <c r="E162" i="21"/>
  <c r="E84" i="21"/>
  <c r="E68" i="21"/>
  <c r="C98" i="21"/>
  <c r="D77" i="21"/>
  <c r="D61" i="21"/>
  <c r="D45" i="21"/>
  <c r="D33" i="21"/>
  <c r="E223" i="21"/>
  <c r="D174" i="21"/>
  <c r="B144" i="21"/>
  <c r="F144" i="21" s="1"/>
  <c r="G144" i="21" s="1"/>
  <c r="C176" i="21"/>
  <c r="D130" i="21"/>
  <c r="C219" i="21"/>
  <c r="B146" i="21"/>
  <c r="F146" i="21" s="1"/>
  <c r="G146" i="21" s="1"/>
  <c r="E187" i="21"/>
  <c r="B104" i="21"/>
  <c r="F104" i="21" s="1"/>
  <c r="G104" i="21" s="1"/>
  <c r="C99" i="21"/>
  <c r="B106" i="21"/>
  <c r="F106" i="21" s="1"/>
  <c r="G106" i="21" s="1"/>
  <c r="E58" i="21"/>
  <c r="C10" i="21"/>
  <c r="D79" i="21"/>
  <c r="D47" i="21"/>
  <c r="E80" i="21"/>
  <c r="B87" i="21"/>
  <c r="F87" i="21" s="1"/>
  <c r="G87" i="21" s="1"/>
  <c r="B55" i="21"/>
  <c r="F55" i="21" s="1"/>
  <c r="G55" i="21" s="1"/>
  <c r="B31" i="21"/>
  <c r="F31" i="21" s="1"/>
  <c r="G31" i="21" s="1"/>
  <c r="B21" i="21"/>
  <c r="F21" i="21" s="1"/>
  <c r="G21" i="21" s="1"/>
  <c r="B13" i="21"/>
  <c r="F13" i="21" s="1"/>
  <c r="G13" i="21" s="1"/>
  <c r="B5" i="21"/>
  <c r="F5" i="21" s="1"/>
  <c r="G5" i="21" s="1"/>
  <c r="E43" i="21"/>
  <c r="C34" i="21"/>
  <c r="E51" i="21"/>
  <c r="E57" i="21"/>
  <c r="C255" i="21"/>
  <c r="E242" i="21"/>
  <c r="B221" i="21"/>
  <c r="F221" i="21" s="1"/>
  <c r="G221" i="21" s="1"/>
  <c r="D193" i="21"/>
  <c r="B185" i="21"/>
  <c r="F185" i="21" s="1"/>
  <c r="G185" i="21" s="1"/>
  <c r="C266" i="21"/>
  <c r="C261" i="21"/>
  <c r="D248" i="21"/>
  <c r="B180" i="21"/>
  <c r="F180" i="21" s="1"/>
  <c r="G180" i="21" s="1"/>
  <c r="D233" i="21"/>
  <c r="C251" i="21"/>
  <c r="E233" i="21"/>
  <c r="E240" i="21"/>
  <c r="D226" i="21"/>
  <c r="B210" i="21"/>
  <c r="F210" i="21" s="1"/>
  <c r="G210" i="21" s="1"/>
  <c r="C236" i="21"/>
  <c r="B199" i="21"/>
  <c r="F199" i="21" s="1"/>
  <c r="G199" i="21" s="1"/>
  <c r="B264" i="21"/>
  <c r="F264" i="21" s="1"/>
  <c r="G264" i="21" s="1"/>
  <c r="B57" i="21"/>
  <c r="F57" i="21" s="1"/>
  <c r="G57" i="21" s="1"/>
  <c r="E110" i="21"/>
  <c r="B23" i="21"/>
  <c r="F23" i="21" s="1"/>
  <c r="G23" i="21" s="1"/>
  <c r="B7" i="21"/>
  <c r="F7" i="21" s="1"/>
  <c r="G7" i="21" s="1"/>
  <c r="E64" i="21"/>
  <c r="C5" i="21"/>
  <c r="B237" i="21"/>
  <c r="F237" i="21" s="1"/>
  <c r="G237" i="21" s="1"/>
  <c r="B268" i="21"/>
  <c r="F268" i="21" s="1"/>
  <c r="G268" i="21" s="1"/>
  <c r="D149" i="21"/>
  <c r="E252" i="21"/>
  <c r="D257" i="21"/>
  <c r="B238" i="21"/>
  <c r="F238" i="21" s="1"/>
  <c r="G238" i="21" s="1"/>
  <c r="D194" i="21"/>
  <c r="E199" i="21"/>
  <c r="E158" i="21"/>
  <c r="B116" i="21"/>
  <c r="F116" i="21" s="1"/>
  <c r="G116" i="21" s="1"/>
  <c r="D215" i="21"/>
  <c r="E196" i="21"/>
  <c r="C159" i="21"/>
  <c r="E198" i="21"/>
  <c r="E179" i="21"/>
  <c r="B215" i="21"/>
  <c r="F215" i="21" s="1"/>
  <c r="G215" i="21" s="1"/>
  <c r="E42" i="21"/>
  <c r="C2" i="21"/>
  <c r="B73" i="21"/>
  <c r="F73" i="21" s="1"/>
  <c r="G73" i="21" s="1"/>
  <c r="B41" i="21"/>
  <c r="F41" i="21" s="1"/>
  <c r="G41" i="21" s="1"/>
  <c r="E72" i="21"/>
  <c r="D81" i="21"/>
  <c r="D49" i="21"/>
  <c r="B27" i="21"/>
  <c r="F27" i="21" s="1"/>
  <c r="G27" i="21" s="1"/>
  <c r="B19" i="21"/>
  <c r="F19" i="21" s="1"/>
  <c r="G19" i="21" s="1"/>
  <c r="B11" i="21"/>
  <c r="F11" i="21" s="1"/>
  <c r="G11" i="21" s="1"/>
  <c r="B3" i="21"/>
  <c r="F3" i="21" s="1"/>
  <c r="G3" i="21" s="1"/>
  <c r="C23" i="21"/>
  <c r="E22" i="21"/>
  <c r="C39" i="21"/>
  <c r="E38" i="21"/>
  <c r="C239" i="21"/>
  <c r="E226" i="21"/>
  <c r="B263" i="21"/>
  <c r="F263" i="21" s="1"/>
  <c r="G263" i="21" s="1"/>
  <c r="D177" i="21"/>
  <c r="B169" i="21"/>
  <c r="F169" i="21" s="1"/>
  <c r="G169" i="21" s="1"/>
  <c r="C250" i="21"/>
  <c r="C245" i="21"/>
  <c r="D232" i="21"/>
  <c r="C213" i="21"/>
  <c r="C190" i="21"/>
  <c r="C232" i="21"/>
  <c r="E265" i="21"/>
  <c r="C227" i="21"/>
  <c r="B219" i="21"/>
  <c r="F219" i="21" s="1"/>
  <c r="G219" i="21" s="1"/>
  <c r="B194" i="21"/>
  <c r="F194" i="21" s="1"/>
  <c r="G194" i="21" s="1"/>
  <c r="B267" i="21"/>
  <c r="F267" i="21" s="1"/>
  <c r="G267" i="21" s="1"/>
  <c r="B178" i="21"/>
  <c r="F178" i="21" s="1"/>
  <c r="G178" i="21" s="1"/>
  <c r="E115" i="21"/>
  <c r="E56" i="21"/>
  <c r="C11" i="21"/>
  <c r="C209" i="21"/>
  <c r="B162" i="21"/>
  <c r="F162" i="21" s="1"/>
  <c r="G162" i="21" s="1"/>
  <c r="D180" i="21"/>
  <c r="B235" i="21"/>
  <c r="F235" i="21" s="1"/>
  <c r="G235" i="21" s="1"/>
  <c r="B251" i="21"/>
  <c r="F251" i="21" s="1"/>
  <c r="G251" i="21" s="1"/>
  <c r="B266" i="21"/>
  <c r="F266" i="21" s="1"/>
  <c r="G266" i="21" s="1"/>
  <c r="D221" i="21"/>
  <c r="B168" i="21"/>
  <c r="F168" i="21" s="1"/>
  <c r="G168" i="21" s="1"/>
  <c r="E142" i="21"/>
  <c r="D100" i="21"/>
  <c r="D229" i="21"/>
  <c r="D159" i="21"/>
  <c r="E137" i="21"/>
  <c r="E131" i="21"/>
  <c r="B136" i="21"/>
  <c r="F136" i="21" s="1"/>
  <c r="G136" i="21" s="1"/>
  <c r="E97" i="21"/>
  <c r="C26" i="21"/>
  <c r="E125" i="21"/>
  <c r="D63" i="21"/>
  <c r="E130" i="21"/>
  <c r="E195" i="21"/>
  <c r="B71" i="21"/>
  <c r="F71" i="21" s="1"/>
  <c r="G71" i="21" s="1"/>
  <c r="B39" i="21"/>
  <c r="F39" i="21" s="1"/>
  <c r="G39" i="21" s="1"/>
  <c r="B25" i="21"/>
  <c r="F25" i="21" s="1"/>
  <c r="G25" i="21" s="1"/>
  <c r="B17" i="21"/>
  <c r="F17" i="21" s="1"/>
  <c r="G17" i="21" s="1"/>
  <c r="B9" i="21"/>
  <c r="F9" i="21" s="1"/>
  <c r="G9" i="21" s="1"/>
  <c r="E1" i="21"/>
  <c r="C7" i="21"/>
  <c r="E6" i="21"/>
  <c r="C27" i="21"/>
  <c r="C21" i="21"/>
  <c r="C223" i="21"/>
  <c r="B253" i="21"/>
  <c r="F253" i="21" s="1"/>
  <c r="G253" i="21" s="1"/>
  <c r="B231" i="21"/>
  <c r="F231" i="21" s="1"/>
  <c r="G231" i="21" s="1"/>
  <c r="E210" i="21"/>
  <c r="E184" i="21"/>
  <c r="C234" i="21"/>
  <c r="C229" i="21"/>
  <c r="D216" i="21"/>
  <c r="D196" i="21"/>
  <c r="D165" i="21"/>
  <c r="C264" i="21"/>
  <c r="E253" i="21"/>
  <c r="D242" i="21"/>
  <c r="D210" i="21"/>
  <c r="B183" i="21"/>
  <c r="F183" i="21" s="1"/>
  <c r="G183" i="21" s="1"/>
  <c r="D258" i="21"/>
  <c r="C228" i="21"/>
  <c r="D206" i="21"/>
  <c r="D163" i="21"/>
  <c r="E208" i="21"/>
  <c r="E144" i="21"/>
  <c r="E237" i="21"/>
  <c r="D167" i="21"/>
  <c r="B131" i="21"/>
  <c r="F131" i="21" s="1"/>
  <c r="G131" i="21" s="1"/>
  <c r="D122" i="21"/>
  <c r="E74" i="21"/>
  <c r="C18" i="21"/>
  <c r="E96" i="21"/>
  <c r="E89" i="21"/>
  <c r="D65" i="21"/>
  <c r="D35" i="21"/>
  <c r="B15" i="21"/>
  <c r="F15" i="21" s="1"/>
  <c r="G15" i="21" s="1"/>
  <c r="C62" i="21"/>
  <c r="E258" i="21"/>
  <c r="B201" i="21"/>
  <c r="F201" i="21" s="1"/>
  <c r="G201" i="21" s="1"/>
  <c r="D264" i="21"/>
  <c r="B196" i="21"/>
  <c r="F196" i="21" s="1"/>
  <c r="G196" i="21" s="1"/>
  <c r="E264" i="21"/>
  <c r="B244" i="21"/>
  <c r="F244" i="21" s="1"/>
  <c r="G244" i="21" s="1"/>
  <c r="BY40" i="8"/>
  <c r="CC25" i="8"/>
  <c r="BY36" i="8"/>
  <c r="BY33" i="8"/>
  <c r="CC86" i="8"/>
  <c r="BY78" i="8"/>
  <c r="BV36" i="8"/>
  <c r="CC94" i="8"/>
  <c r="CC69" i="8"/>
  <c r="CC27" i="8"/>
  <c r="BV13" i="8"/>
  <c r="BV69" i="8"/>
  <c r="BV74" i="8"/>
  <c r="BV44" i="8"/>
  <c r="BV63" i="8"/>
  <c r="BV33" i="8"/>
  <c r="BV29" i="8"/>
  <c r="BV78" i="8"/>
  <c r="BV72" i="8"/>
  <c r="BV94" i="8"/>
  <c r="BV82" i="8"/>
  <c r="BV54" i="8"/>
  <c r="BV79" i="8"/>
  <c r="BV62" i="8"/>
  <c r="BV23" i="8"/>
  <c r="CC89" i="8"/>
  <c r="BV75" i="8"/>
  <c r="CC99" i="8"/>
  <c r="BV31" i="8"/>
  <c r="BV48" i="8"/>
  <c r="BV70" i="8"/>
  <c r="CC82" i="8"/>
  <c r="CC95" i="8"/>
  <c r="CC83" i="8"/>
  <c r="BV32" i="8"/>
  <c r="CC74" i="8"/>
  <c r="BV14" i="8"/>
  <c r="BW14" i="8" s="1"/>
  <c r="BV26" i="8"/>
  <c r="CC39" i="8"/>
  <c r="CC17" i="8"/>
  <c r="CC90" i="8"/>
  <c r="CC71" i="8"/>
  <c r="CC80" i="8"/>
  <c r="CC84" i="8"/>
  <c r="CC50" i="8"/>
  <c r="CC48" i="8"/>
  <c r="CC44" i="8"/>
  <c r="CC41" i="8"/>
  <c r="BV7" i="8"/>
  <c r="BW7" i="8" s="1"/>
  <c r="BV22" i="8"/>
  <c r="CC67" i="8"/>
  <c r="CC91" i="8"/>
  <c r="CC28" i="8"/>
  <c r="BV73" i="8"/>
  <c r="BV39" i="8"/>
  <c r="BV60" i="8"/>
  <c r="BV34" i="8"/>
  <c r="BV86" i="8"/>
  <c r="BV100" i="8"/>
  <c r="BV18" i="8"/>
  <c r="BW18" i="8" s="1"/>
  <c r="BV90" i="8"/>
  <c r="BV93" i="8"/>
  <c r="BV80" i="8"/>
  <c r="BV96" i="8"/>
  <c r="BV52" i="8"/>
  <c r="CC43" i="8"/>
  <c r="CC68" i="8"/>
  <c r="BY24" i="8"/>
  <c r="BY69" i="8"/>
  <c r="BY23" i="8"/>
  <c r="BY34" i="8"/>
  <c r="BY45" i="8"/>
  <c r="CC29" i="8"/>
  <c r="BV42" i="8"/>
  <c r="BY7" i="8"/>
  <c r="BZ7" i="8" s="1"/>
  <c r="CC13" i="8"/>
  <c r="BV68" i="8"/>
  <c r="BV84" i="8"/>
  <c r="BV40" i="8"/>
  <c r="BV21" i="8"/>
  <c r="BW21" i="8" s="1"/>
  <c r="BY99" i="8"/>
  <c r="CC33" i="8"/>
  <c r="BY51" i="8"/>
  <c r="BZ51" i="8" s="1"/>
  <c r="BV76" i="8"/>
  <c r="BW76" i="8" s="1"/>
  <c r="BY12" i="8"/>
  <c r="BY72" i="8"/>
  <c r="BV25" i="8"/>
  <c r="BW25" i="8" s="1"/>
  <c r="CC78" i="8"/>
  <c r="CC38" i="8"/>
  <c r="CC93" i="8"/>
  <c r="CC102" i="8"/>
  <c r="CC36" i="8"/>
  <c r="BY68" i="8"/>
  <c r="CC12" i="8"/>
  <c r="BY65" i="8"/>
  <c r="BZ65" i="8" s="1"/>
  <c r="AL52" i="40" l="1"/>
  <c r="AG60" i="40"/>
  <c r="AG61" i="40"/>
  <c r="A38" i="39"/>
  <c r="W33" i="39"/>
  <c r="H33" i="39"/>
  <c r="F33" i="39"/>
  <c r="U33" i="39"/>
  <c r="R33" i="39"/>
  <c r="K33" i="39"/>
  <c r="P33" i="39"/>
  <c r="M33" i="39"/>
  <c r="AG54" i="40"/>
  <c r="AG55" i="40"/>
  <c r="AJ51" i="40"/>
  <c r="AL51" i="40"/>
  <c r="AG58" i="40"/>
  <c r="AG59" i="40"/>
  <c r="AE53" i="40"/>
  <c r="Y58" i="40"/>
  <c r="Y59" i="40"/>
  <c r="AO5" i="40"/>
  <c r="AJ45" i="40"/>
  <c r="B47" i="39"/>
  <c r="Y59" i="39"/>
  <c r="Y58" i="39"/>
  <c r="AE53" i="39"/>
  <c r="AG50" i="39"/>
  <c r="AB57" i="39"/>
  <c r="AB56" i="39"/>
  <c r="AT24" i="39"/>
  <c r="AS24" i="39"/>
  <c r="AU24" i="39" s="1"/>
  <c r="H39" i="40"/>
  <c r="U39" i="40"/>
  <c r="P39" i="40"/>
  <c r="B44" i="40"/>
  <c r="K39" i="40"/>
  <c r="F39" i="40"/>
  <c r="M39" i="40"/>
  <c r="Z39" i="40"/>
  <c r="R39" i="40"/>
  <c r="B46" i="39"/>
  <c r="H33" i="40"/>
  <c r="P33" i="40"/>
  <c r="B38" i="40"/>
  <c r="F33" i="40"/>
  <c r="U33" i="40"/>
  <c r="AT29" i="40" s="1"/>
  <c r="K33" i="40"/>
  <c r="M33" i="40"/>
  <c r="R33" i="40"/>
  <c r="H31" i="40"/>
  <c r="K31" i="40"/>
  <c r="AS29" i="40" s="1"/>
  <c r="AU29" i="40" s="1"/>
  <c r="B36" i="40"/>
  <c r="P31" i="40"/>
  <c r="F31" i="40"/>
  <c r="U31" i="40"/>
  <c r="M31" i="40"/>
  <c r="R31" i="40"/>
  <c r="AD8" i="39"/>
  <c r="P45" i="40"/>
  <c r="M45" i="40"/>
  <c r="H45" i="40"/>
  <c r="K45" i="40"/>
  <c r="U45" i="40"/>
  <c r="F45" i="40"/>
  <c r="R45" i="40"/>
  <c r="Z45" i="40"/>
  <c r="A37" i="39"/>
  <c r="W32" i="39"/>
  <c r="F32" i="39"/>
  <c r="P32" i="39"/>
  <c r="K32" i="39"/>
  <c r="M32" i="39"/>
  <c r="H32" i="39"/>
  <c r="U32" i="39"/>
  <c r="R32" i="39"/>
  <c r="AB55" i="40"/>
  <c r="AE51" i="40"/>
  <c r="AB54" i="40"/>
  <c r="F30" i="39"/>
  <c r="H30" i="39"/>
  <c r="R30" i="39"/>
  <c r="K30" i="39"/>
  <c r="M30" i="39"/>
  <c r="B35" i="39"/>
  <c r="P30" i="39"/>
  <c r="W30" i="39"/>
  <c r="U30" i="39"/>
  <c r="AJ5" i="39"/>
  <c r="A36" i="39"/>
  <c r="K31" i="39"/>
  <c r="H31" i="39"/>
  <c r="M31" i="39"/>
  <c r="U31" i="39"/>
  <c r="P31" i="39"/>
  <c r="R31" i="39"/>
  <c r="W31" i="39"/>
  <c r="F31" i="39"/>
  <c r="AI8" i="39"/>
  <c r="W39" i="40"/>
  <c r="AL59" i="39"/>
  <c r="AL58" i="39"/>
  <c r="AB59" i="39"/>
  <c r="AB58" i="39"/>
  <c r="AG51" i="39"/>
  <c r="AB39" i="40"/>
  <c r="AB44" i="40"/>
  <c r="AG5" i="40"/>
  <c r="AB35" i="40"/>
  <c r="AB40" i="40"/>
  <c r="AB37" i="40"/>
  <c r="AB38" i="40"/>
  <c r="AB42" i="40"/>
  <c r="AB34" i="40"/>
  <c r="AB45" i="40"/>
  <c r="AQ5" i="39"/>
  <c r="AB55" i="39"/>
  <c r="AB54" i="39"/>
  <c r="AE51" i="39"/>
  <c r="B48" i="39"/>
  <c r="AL50" i="40"/>
  <c r="AG56" i="40"/>
  <c r="AG57" i="40"/>
  <c r="AB61" i="39"/>
  <c r="AG52" i="39"/>
  <c r="AB60" i="39"/>
  <c r="K37" i="40"/>
  <c r="U37" i="40"/>
  <c r="B42" i="40"/>
  <c r="F37" i="40"/>
  <c r="P37" i="40"/>
  <c r="H37" i="40"/>
  <c r="M37" i="40"/>
  <c r="Z37" i="40"/>
  <c r="R37" i="40"/>
  <c r="AE39" i="40"/>
  <c r="Y57" i="39"/>
  <c r="AE52" i="39"/>
  <c r="Y56" i="39"/>
  <c r="F29" i="39"/>
  <c r="M29" i="39"/>
  <c r="B34" i="39"/>
  <c r="H29" i="39"/>
  <c r="R29" i="39"/>
  <c r="K29" i="39"/>
  <c r="P29" i="39"/>
  <c r="W29" i="39"/>
  <c r="U29" i="39"/>
  <c r="W31" i="40"/>
  <c r="AE52" i="40"/>
  <c r="Y56" i="40"/>
  <c r="Y57" i="40"/>
  <c r="BW40" i="8"/>
  <c r="BZ34" i="8"/>
  <c r="BZ95" i="8"/>
  <c r="BW96" i="8"/>
  <c r="BW60" i="8"/>
  <c r="BZ49" i="8"/>
  <c r="BZ76" i="8"/>
  <c r="BZ75" i="8"/>
  <c r="BW23" i="8"/>
  <c r="BW82" i="8"/>
  <c r="BW94" i="8"/>
  <c r="BW33" i="8"/>
  <c r="BW69" i="8"/>
  <c r="BZ78" i="8"/>
  <c r="BZ35" i="8"/>
  <c r="BZ30" i="8"/>
  <c r="BZ19" i="8"/>
  <c r="BW87" i="8"/>
  <c r="BW91" i="8"/>
  <c r="BW38" i="8"/>
  <c r="BZ64" i="8"/>
  <c r="BW9" i="8"/>
  <c r="BZ21" i="8"/>
  <c r="BW10" i="8"/>
  <c r="BZ94" i="8"/>
  <c r="BW67" i="8"/>
  <c r="BZ10" i="8"/>
  <c r="BZ56" i="8"/>
  <c r="BW15" i="8"/>
  <c r="BZ57" i="8"/>
  <c r="BW95" i="8"/>
  <c r="BZ62" i="8"/>
  <c r="BW102" i="8"/>
  <c r="BW17" i="8"/>
  <c r="BW27" i="8"/>
  <c r="BZ63" i="8"/>
  <c r="BZ9" i="8"/>
  <c r="BZ43" i="8"/>
  <c r="BZ102" i="8"/>
  <c r="BW61" i="8"/>
  <c r="BW101" i="8"/>
  <c r="BZ61" i="8"/>
  <c r="BZ72" i="8"/>
  <c r="BW84" i="8"/>
  <c r="BW42" i="8"/>
  <c r="BZ23" i="8"/>
  <c r="BZ92" i="8"/>
  <c r="BZ91" i="8"/>
  <c r="BW80" i="8"/>
  <c r="BW100" i="8"/>
  <c r="BW39" i="8"/>
  <c r="BZ31" i="8"/>
  <c r="BZ80" i="8"/>
  <c r="BW22" i="8"/>
  <c r="BZ44" i="8"/>
  <c r="BZ17" i="8"/>
  <c r="BW70" i="8"/>
  <c r="BW75" i="8"/>
  <c r="BW62" i="8"/>
  <c r="BZ13" i="8"/>
  <c r="BW72" i="8"/>
  <c r="BW63" i="8"/>
  <c r="BW13" i="8"/>
  <c r="BZ40" i="8"/>
  <c r="BZ79" i="8"/>
  <c r="BZ42" i="8"/>
  <c r="BZ70" i="8"/>
  <c r="BW46" i="8"/>
  <c r="BZ71" i="8"/>
  <c r="BZ48" i="8"/>
  <c r="BZ11" i="8"/>
  <c r="BW49" i="8"/>
  <c r="BZ38" i="8"/>
  <c r="BW41" i="8"/>
  <c r="BW56" i="8"/>
  <c r="BW45" i="8"/>
  <c r="BW30" i="8"/>
  <c r="BW59" i="8"/>
  <c r="BW65" i="8"/>
  <c r="BZ20" i="8"/>
  <c r="BZ15" i="8"/>
  <c r="BZ73" i="8"/>
  <c r="BZ25" i="8"/>
  <c r="BZ100" i="8"/>
  <c r="BW64" i="8"/>
  <c r="BW37" i="8"/>
  <c r="BZ22" i="8"/>
  <c r="BZ68" i="8"/>
  <c r="BZ12" i="8"/>
  <c r="BZ99" i="8"/>
  <c r="BW68" i="8"/>
  <c r="BZ69" i="8"/>
  <c r="BZ16" i="8"/>
  <c r="BW52" i="8"/>
  <c r="BW93" i="8"/>
  <c r="BW86" i="8"/>
  <c r="BW73" i="8"/>
  <c r="BZ74" i="8"/>
  <c r="BZ53" i="8"/>
  <c r="BW48" i="8"/>
  <c r="BW79" i="8"/>
  <c r="BZ52" i="8"/>
  <c r="BW78" i="8"/>
  <c r="BW44" i="8"/>
  <c r="BZ14" i="8"/>
  <c r="BZ33" i="8"/>
  <c r="BW43" i="8"/>
  <c r="BZ88" i="8"/>
  <c r="BZ18" i="8"/>
  <c r="BW83" i="8"/>
  <c r="BW51" i="8"/>
  <c r="BZ58" i="8"/>
  <c r="BW28" i="8"/>
  <c r="BW92" i="8"/>
  <c r="BW98" i="8"/>
  <c r="BZ85" i="8"/>
  <c r="BW57" i="8"/>
  <c r="BW24" i="8"/>
  <c r="BZ101" i="8"/>
  <c r="BZ89" i="8"/>
  <c r="BW58" i="8"/>
  <c r="BZ26" i="8"/>
  <c r="BZ60" i="8"/>
  <c r="BW16" i="8"/>
  <c r="BW103" i="8"/>
  <c r="BZ32" i="8"/>
  <c r="BZ83" i="8"/>
  <c r="BZ84" i="8"/>
  <c r="BZ54" i="8"/>
  <c r="BW66" i="8"/>
  <c r="BW12" i="8"/>
  <c r="BZ77" i="8"/>
  <c r="BW19" i="8"/>
  <c r="BZ86" i="8"/>
  <c r="BZ93" i="8"/>
  <c r="BW89" i="8"/>
  <c r="BZ66" i="8"/>
  <c r="BZ103" i="8"/>
  <c r="BZ45" i="8"/>
  <c r="BZ24" i="8"/>
  <c r="BZ67" i="8"/>
  <c r="BW90" i="8"/>
  <c r="BW34" i="8"/>
  <c r="BZ98" i="8"/>
  <c r="BZ81" i="8"/>
  <c r="BZ8" i="8"/>
  <c r="BW26" i="8"/>
  <c r="BW32" i="8"/>
  <c r="BW31" i="8"/>
  <c r="BZ29" i="8"/>
  <c r="BW54" i="8"/>
  <c r="BZ97" i="8"/>
  <c r="BW29" i="8"/>
  <c r="BW74" i="8"/>
  <c r="BZ82" i="8"/>
  <c r="BW36" i="8"/>
  <c r="BZ36" i="8"/>
  <c r="BZ37" i="8"/>
  <c r="BZ96" i="8"/>
  <c r="BW99" i="8"/>
  <c r="BZ39" i="8"/>
  <c r="BW85" i="8"/>
  <c r="BW8" i="8"/>
  <c r="BW97" i="8"/>
  <c r="BZ90" i="8"/>
  <c r="BW88" i="8"/>
  <c r="BW47" i="8"/>
  <c r="BZ47" i="8"/>
  <c r="BZ87" i="8"/>
  <c r="BZ28" i="8"/>
  <c r="BW71" i="8"/>
  <c r="BW53" i="8"/>
  <c r="BZ41" i="8"/>
  <c r="BW55" i="8"/>
  <c r="BZ55" i="8"/>
  <c r="BZ50" i="8"/>
  <c r="BW77" i="8"/>
  <c r="BW50" i="8"/>
  <c r="BZ27" i="8"/>
  <c r="BW11" i="8"/>
  <c r="BW35" i="8"/>
  <c r="BZ59" i="8"/>
  <c r="BW81" i="8"/>
  <c r="BZ46" i="8"/>
  <c r="BW20" i="8"/>
  <c r="AL5" i="40" l="1"/>
  <c r="AG42" i="40"/>
  <c r="AG40" i="40"/>
  <c r="AG44" i="40"/>
  <c r="AG45" i="40"/>
  <c r="AG43" i="40"/>
  <c r="AG39" i="40"/>
  <c r="AL50" i="39"/>
  <c r="AG56" i="39"/>
  <c r="AG57" i="39"/>
  <c r="A41" i="39"/>
  <c r="U36" i="39"/>
  <c r="M36" i="39"/>
  <c r="F36" i="39"/>
  <c r="R36" i="39"/>
  <c r="K36" i="39"/>
  <c r="H36" i="39"/>
  <c r="P36" i="39"/>
  <c r="W36" i="39"/>
  <c r="AB36" i="39"/>
  <c r="Z36" i="39"/>
  <c r="AL59" i="40"/>
  <c r="AL58" i="40"/>
  <c r="AO5" i="39"/>
  <c r="A42" i="39"/>
  <c r="U37" i="39"/>
  <c r="AB37" i="39"/>
  <c r="Z37" i="39"/>
  <c r="H37" i="39"/>
  <c r="P37" i="39"/>
  <c r="W37" i="39"/>
  <c r="M37" i="39"/>
  <c r="K37" i="39"/>
  <c r="F37" i="39"/>
  <c r="R37" i="39"/>
  <c r="K36" i="40"/>
  <c r="U36" i="40"/>
  <c r="F36" i="40"/>
  <c r="P36" i="40"/>
  <c r="B41" i="40"/>
  <c r="H36" i="40"/>
  <c r="M36" i="40"/>
  <c r="Z36" i="40"/>
  <c r="R36" i="40"/>
  <c r="W36" i="40"/>
  <c r="K38" i="40"/>
  <c r="U38" i="40"/>
  <c r="F38" i="40"/>
  <c r="P38" i="40"/>
  <c r="B43" i="40"/>
  <c r="H38" i="40"/>
  <c r="M38" i="40"/>
  <c r="Z38" i="40"/>
  <c r="R38" i="40"/>
  <c r="W38" i="40"/>
  <c r="AD57" i="40"/>
  <c r="AJ52" i="40"/>
  <c r="AD56" i="40"/>
  <c r="AN8" i="39"/>
  <c r="H44" i="40"/>
  <c r="U44" i="40"/>
  <c r="P44" i="40"/>
  <c r="K44" i="40"/>
  <c r="F44" i="40"/>
  <c r="M44" i="40"/>
  <c r="R44" i="40"/>
  <c r="Z44" i="40"/>
  <c r="AE44" i="40"/>
  <c r="W44" i="40"/>
  <c r="AJ51" i="39"/>
  <c r="AG54" i="39"/>
  <c r="AG55" i="39"/>
  <c r="AL57" i="40"/>
  <c r="AL56" i="40"/>
  <c r="A43" i="39"/>
  <c r="AB38" i="39"/>
  <c r="W38" i="39"/>
  <c r="R38" i="39"/>
  <c r="M38" i="39"/>
  <c r="H38" i="39"/>
  <c r="U38" i="39"/>
  <c r="Z38" i="39"/>
  <c r="F38" i="39"/>
  <c r="K38" i="39"/>
  <c r="P38" i="39"/>
  <c r="AT29" i="39"/>
  <c r="AS29" i="39"/>
  <c r="AD59" i="40"/>
  <c r="AD58" i="40"/>
  <c r="AJ53" i="40"/>
  <c r="B39" i="39"/>
  <c r="M34" i="39"/>
  <c r="F34" i="39"/>
  <c r="R34" i="39"/>
  <c r="H34" i="39"/>
  <c r="W34" i="39"/>
  <c r="P34" i="39"/>
  <c r="K34" i="39"/>
  <c r="AB34" i="39"/>
  <c r="U34" i="39"/>
  <c r="Z34" i="39"/>
  <c r="AJ53" i="39"/>
  <c r="AD58" i="39"/>
  <c r="AD59" i="39"/>
  <c r="K42" i="40"/>
  <c r="U42" i="40"/>
  <c r="F42" i="40"/>
  <c r="P42" i="40"/>
  <c r="B47" i="40"/>
  <c r="AG47" i="40" s="1"/>
  <c r="H42" i="40"/>
  <c r="M42" i="40"/>
  <c r="Z42" i="40"/>
  <c r="R42" i="40"/>
  <c r="AE42" i="40"/>
  <c r="W42" i="40"/>
  <c r="AL51" i="39"/>
  <c r="AG58" i="39"/>
  <c r="AG59" i="39"/>
  <c r="AL55" i="40"/>
  <c r="AL54" i="40"/>
  <c r="AJ52" i="39"/>
  <c r="AD56" i="39"/>
  <c r="AD57" i="39"/>
  <c r="AB36" i="40"/>
  <c r="F35" i="39"/>
  <c r="M35" i="39"/>
  <c r="H35" i="39"/>
  <c r="B40" i="39"/>
  <c r="K35" i="39"/>
  <c r="R35" i="39"/>
  <c r="W35" i="39"/>
  <c r="P35" i="39"/>
  <c r="AB35" i="39"/>
  <c r="U35" i="39"/>
  <c r="Z35" i="39"/>
  <c r="AD60" i="39"/>
  <c r="AL53" i="39"/>
  <c r="AD61" i="39"/>
  <c r="AJ44" i="40"/>
  <c r="AL53" i="40"/>
  <c r="AD61" i="40"/>
  <c r="AD60" i="40"/>
  <c r="AI56" i="40"/>
  <c r="AI57" i="40"/>
  <c r="AI57" i="39" l="1"/>
  <c r="AI56" i="39"/>
  <c r="F41" i="40"/>
  <c r="P41" i="40"/>
  <c r="H41" i="40"/>
  <c r="K41" i="40"/>
  <c r="U41" i="40"/>
  <c r="B46" i="40"/>
  <c r="M41" i="40"/>
  <c r="R41" i="40"/>
  <c r="Z41" i="40"/>
  <c r="W41" i="40"/>
  <c r="AE41" i="40"/>
  <c r="AB41" i="40"/>
  <c r="AQ5" i="40"/>
  <c r="AL44" i="40"/>
  <c r="AL47" i="40"/>
  <c r="AL45" i="40"/>
  <c r="AL48" i="40"/>
  <c r="H39" i="39"/>
  <c r="R39" i="39"/>
  <c r="M39" i="39"/>
  <c r="F39" i="39"/>
  <c r="B44" i="39"/>
  <c r="W39" i="39"/>
  <c r="K39" i="39"/>
  <c r="P39" i="39"/>
  <c r="U39" i="39"/>
  <c r="AB39" i="39"/>
  <c r="Z39" i="39"/>
  <c r="AG39" i="39"/>
  <c r="AE39" i="39"/>
  <c r="AL55" i="39"/>
  <c r="AL54" i="39"/>
  <c r="AI58" i="40"/>
  <c r="AI59" i="40"/>
  <c r="F43" i="40"/>
  <c r="P43" i="40"/>
  <c r="H43" i="40"/>
  <c r="K43" i="40"/>
  <c r="U43" i="40"/>
  <c r="B48" i="40"/>
  <c r="M43" i="40"/>
  <c r="Z43" i="40"/>
  <c r="R43" i="40"/>
  <c r="W43" i="40"/>
  <c r="AE43" i="40"/>
  <c r="AB43" i="40"/>
  <c r="AT34" i="40"/>
  <c r="AS34" i="40"/>
  <c r="AU34" i="40" s="1"/>
  <c r="A46" i="39"/>
  <c r="AG41" i="39"/>
  <c r="W41" i="39"/>
  <c r="AB41" i="39"/>
  <c r="AE41" i="39"/>
  <c r="R41" i="39"/>
  <c r="F41" i="39"/>
  <c r="P41" i="39"/>
  <c r="Z41" i="39"/>
  <c r="M41" i="39"/>
  <c r="U41" i="39"/>
  <c r="H41" i="39"/>
  <c r="K41" i="39"/>
  <c r="AL57" i="39"/>
  <c r="AL56" i="39"/>
  <c r="AI61" i="39"/>
  <c r="AI60" i="39"/>
  <c r="AI60" i="40"/>
  <c r="AI61" i="40"/>
  <c r="AL61" i="40"/>
  <c r="AL60" i="40"/>
  <c r="AL61" i="39"/>
  <c r="AL60" i="39"/>
  <c r="F40" i="39"/>
  <c r="R40" i="39"/>
  <c r="B45" i="39"/>
  <c r="M40" i="39"/>
  <c r="H40" i="39"/>
  <c r="P40" i="39"/>
  <c r="W40" i="39"/>
  <c r="K40" i="39"/>
  <c r="U40" i="39"/>
  <c r="AB40" i="39"/>
  <c r="Z40" i="39"/>
  <c r="AG40" i="39"/>
  <c r="AE40" i="39"/>
  <c r="AI59" i="39"/>
  <c r="AI58" i="39"/>
  <c r="K47" i="40"/>
  <c r="U47" i="40"/>
  <c r="P47" i="40"/>
  <c r="F47" i="40"/>
  <c r="H47" i="40"/>
  <c r="M47" i="40"/>
  <c r="R47" i="40"/>
  <c r="Z47" i="40"/>
  <c r="W47" i="40"/>
  <c r="AE47" i="40"/>
  <c r="AJ47" i="40"/>
  <c r="AB47" i="40"/>
  <c r="AT34" i="39"/>
  <c r="AS34" i="39"/>
  <c r="AU29" i="39"/>
  <c r="A48" i="39"/>
  <c r="Z43" i="39"/>
  <c r="AG43" i="39"/>
  <c r="F43" i="39"/>
  <c r="P43" i="39"/>
  <c r="AE43" i="39"/>
  <c r="R43" i="39"/>
  <c r="K43" i="39"/>
  <c r="AB43" i="39"/>
  <c r="M43" i="39"/>
  <c r="H43" i="39"/>
  <c r="U43" i="39"/>
  <c r="W43" i="39"/>
  <c r="A47" i="39"/>
  <c r="Z42" i="39"/>
  <c r="R42" i="39"/>
  <c r="W42" i="39"/>
  <c r="H42" i="39"/>
  <c r="M42" i="39"/>
  <c r="AB42" i="39"/>
  <c r="AG42" i="39"/>
  <c r="P42" i="39"/>
  <c r="F42" i="39"/>
  <c r="K42" i="39"/>
  <c r="U42" i="39"/>
  <c r="AE42" i="39"/>
  <c r="AG41" i="40"/>
  <c r="K46" i="40" l="1"/>
  <c r="AT44" i="40" s="1"/>
  <c r="U46" i="40"/>
  <c r="F46" i="40"/>
  <c r="H46" i="40"/>
  <c r="P46" i="40"/>
  <c r="M46" i="40"/>
  <c r="R46" i="40"/>
  <c r="Z46" i="40"/>
  <c r="W46" i="40"/>
  <c r="AE46" i="40"/>
  <c r="AJ46" i="40"/>
  <c r="AB46" i="40"/>
  <c r="AG46" i="40"/>
  <c r="K48" i="40"/>
  <c r="U48" i="40"/>
  <c r="H48" i="40"/>
  <c r="F48" i="40"/>
  <c r="P48" i="40"/>
  <c r="M48" i="40"/>
  <c r="Z48" i="40"/>
  <c r="R48" i="40"/>
  <c r="W48" i="40"/>
  <c r="AE48" i="40"/>
  <c r="AB48" i="40"/>
  <c r="AJ48" i="40"/>
  <c r="AG48" i="40"/>
  <c r="AS39" i="40"/>
  <c r="AT39" i="40"/>
  <c r="AE46" i="39"/>
  <c r="AL46" i="39"/>
  <c r="K46" i="39"/>
  <c r="R46" i="39"/>
  <c r="AB46" i="39"/>
  <c r="F46" i="39"/>
  <c r="W46" i="39"/>
  <c r="AG46" i="39"/>
  <c r="U46" i="39"/>
  <c r="AJ46" i="39"/>
  <c r="M46" i="39"/>
  <c r="P46" i="39"/>
  <c r="Z46" i="39"/>
  <c r="H46" i="39"/>
  <c r="AS39" i="39"/>
  <c r="AT39" i="39"/>
  <c r="AL47" i="39"/>
  <c r="AE47" i="39"/>
  <c r="M47" i="39"/>
  <c r="F47" i="39"/>
  <c r="AG47" i="39"/>
  <c r="R47" i="39"/>
  <c r="W47" i="39"/>
  <c r="Z47" i="39"/>
  <c r="AJ47" i="39"/>
  <c r="H47" i="39"/>
  <c r="U47" i="39"/>
  <c r="K47" i="39"/>
  <c r="P47" i="39"/>
  <c r="AB47" i="39"/>
  <c r="K48" i="39"/>
  <c r="F48" i="39"/>
  <c r="U48" i="39"/>
  <c r="AE48" i="39"/>
  <c r="M48" i="39"/>
  <c r="H48" i="39"/>
  <c r="Z48" i="39"/>
  <c r="R48" i="39"/>
  <c r="W48" i="39"/>
  <c r="AG48" i="39"/>
  <c r="AB48" i="39"/>
  <c r="AJ48" i="39"/>
  <c r="AL48" i="39"/>
  <c r="P48" i="39"/>
  <c r="H45" i="39"/>
  <c r="M45" i="39"/>
  <c r="R45" i="39"/>
  <c r="K45" i="39"/>
  <c r="F45" i="39"/>
  <c r="P45" i="39"/>
  <c r="W45" i="39"/>
  <c r="AB45" i="39"/>
  <c r="U45" i="39"/>
  <c r="Z45" i="39"/>
  <c r="AL45" i="39"/>
  <c r="AJ45" i="39"/>
  <c r="R44" i="39"/>
  <c r="F44" i="39"/>
  <c r="M44" i="39"/>
  <c r="H44" i="39"/>
  <c r="P44" i="39"/>
  <c r="W44" i="39"/>
  <c r="K44" i="39"/>
  <c r="AB44" i="39"/>
  <c r="U44" i="39"/>
  <c r="Z44" i="39"/>
  <c r="AL44" i="39"/>
  <c r="AJ44" i="39"/>
  <c r="AL46" i="40"/>
  <c r="AT44" i="39" l="1"/>
  <c r="AS44" i="39"/>
  <c r="AU44" i="39" s="1"/>
  <c r="AV44" i="39" s="1"/>
  <c r="AU39" i="40"/>
  <c r="AU39" i="39"/>
  <c r="AS44" i="40"/>
  <c r="AU44" i="40" s="1"/>
  <c r="AV39" i="39" l="1"/>
  <c r="AV24" i="39"/>
  <c r="AV29" i="39"/>
  <c r="AV9" i="39"/>
  <c r="AV19" i="39"/>
  <c r="AV34" i="39"/>
  <c r="AV14" i="39"/>
  <c r="AV39" i="40"/>
  <c r="AV34" i="40"/>
  <c r="AV19" i="40"/>
  <c r="AV9" i="40"/>
  <c r="AV29" i="40"/>
  <c r="AV24" i="40"/>
</calcChain>
</file>

<file path=xl/sharedStrings.xml><?xml version="1.0" encoding="utf-8"?>
<sst xmlns="http://schemas.openxmlformats.org/spreadsheetml/2006/main" count="2636" uniqueCount="515">
  <si>
    <t>参加人数</t>
    <rPh sb="0" eb="2">
      <t>サンカ</t>
    </rPh>
    <rPh sb="2" eb="4">
      <t>ニンズウ</t>
    </rPh>
    <phoneticPr fontId="2"/>
  </si>
  <si>
    <t>回戦</t>
    <rPh sb="0" eb="2">
      <t>カイセン</t>
    </rPh>
    <phoneticPr fontId="2"/>
  </si>
  <si>
    <t>決勝まで</t>
    <rPh sb="0" eb="2">
      <t>ケッショウ</t>
    </rPh>
    <phoneticPr fontId="2"/>
  </si>
  <si>
    <t>最小２乗</t>
    <rPh sb="0" eb="2">
      <t>サイショウ</t>
    </rPh>
    <rPh sb="3" eb="4">
      <t>ジョウ</t>
    </rPh>
    <phoneticPr fontId="2"/>
  </si>
  <si>
    <t>１回戦なし</t>
    <rPh sb="1" eb="3">
      <t>カイセン</t>
    </rPh>
    <phoneticPr fontId="2"/>
  </si>
  <si>
    <t>～</t>
    <phoneticPr fontId="2"/>
  </si>
  <si>
    <t>１回戦から</t>
    <rPh sb="1" eb="3">
      <t>カイセン</t>
    </rPh>
    <phoneticPr fontId="2"/>
  </si>
  <si>
    <t>～</t>
    <phoneticPr fontId="2"/>
  </si>
  <si>
    <t>判別①</t>
    <rPh sb="0" eb="2">
      <t>ハンベツ</t>
    </rPh>
    <phoneticPr fontId="2"/>
  </si>
  <si>
    <t>判別②</t>
    <rPh sb="0" eb="2">
      <t>ハンベツ</t>
    </rPh>
    <phoneticPr fontId="2"/>
  </si>
  <si>
    <t>２回戦から</t>
    <rPh sb="1" eb="3">
      <t>カイセン</t>
    </rPh>
    <phoneticPr fontId="2"/>
  </si>
  <si>
    <t>学　校　名</t>
    <rPh sb="0" eb="3">
      <t>ガッコウ</t>
    </rPh>
    <rPh sb="4" eb="5">
      <t>メイ</t>
    </rPh>
    <phoneticPr fontId="2"/>
  </si>
  <si>
    <t>参加人数</t>
    <rPh sb="0" eb="2">
      <t>サンカ</t>
    </rPh>
    <rPh sb="2" eb="3">
      <t>ニン</t>
    </rPh>
    <rPh sb="3" eb="4">
      <t>スウ</t>
    </rPh>
    <phoneticPr fontId="2"/>
  </si>
  <si>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</si>
  <si>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</si>
  <si>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</si>
  <si>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</si>
  <si>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</si>
  <si>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</si>
  <si>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</si>
  <si>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</si>
  <si>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</si>
  <si>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</si>
  <si>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</si>
  <si>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</si>
  <si>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</si>
  <si>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</si>
  <si>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</si>
  <si>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</si>
  <si>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</si>
  <si>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</si>
  <si>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</si>
  <si>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</si>
  <si>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</si>
  <si>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</si>
  <si>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</si>
  <si>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</si>
  <si>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</si>
  <si>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</si>
  <si>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</si>
  <si>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</si>
  <si>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</si>
  <si>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合計</t>
    <rPh sb="0" eb="2">
      <t>ゴウケイ</t>
    </rPh>
    <phoneticPr fontId="2"/>
  </si>
  <si>
    <t>乱数</t>
    <rPh sb="0" eb="2">
      <t>ランスウ</t>
    </rPh>
    <phoneticPr fontId="2"/>
  </si>
  <si>
    <t>学校No.</t>
    <rPh sb="0" eb="2">
      <t>ガッコウ</t>
    </rPh>
    <phoneticPr fontId="2"/>
  </si>
  <si>
    <t>参加校</t>
    <rPh sb="0" eb="2">
      <t>サンカ</t>
    </rPh>
    <rPh sb="2" eb="3">
      <t>コウ</t>
    </rPh>
    <phoneticPr fontId="2"/>
  </si>
  <si>
    <t>01</t>
    <phoneticPr fontId="2"/>
  </si>
  <si>
    <t>(</t>
  </si>
  <si>
    <t>)</t>
  </si>
  <si>
    <t>観　一</t>
  </si>
  <si>
    <t>シード人数</t>
    <rPh sb="3" eb="5">
      <t>ニンズウ</t>
    </rPh>
    <phoneticPr fontId="2"/>
  </si>
  <si>
    <t>31</t>
  </si>
  <si>
    <t>32</t>
  </si>
  <si>
    <t>前半選択用</t>
    <rPh sb="0" eb="2">
      <t>ゼンハン</t>
    </rPh>
    <rPh sb="2" eb="4">
      <t>センタク</t>
    </rPh>
    <rPh sb="4" eb="5">
      <t>ヨウ</t>
    </rPh>
    <phoneticPr fontId="2"/>
  </si>
  <si>
    <t>ランク４以外</t>
    <rPh sb="4" eb="6">
      <t>イガイ</t>
    </rPh>
    <phoneticPr fontId="2"/>
  </si>
  <si>
    <t>高松西</t>
  </si>
  <si>
    <t>高　松</t>
  </si>
  <si>
    <t>高松一</t>
  </si>
  <si>
    <t>高　瀬</t>
  </si>
  <si>
    <t>坂　出</t>
  </si>
  <si>
    <t>高桜井</t>
  </si>
  <si>
    <t>琴　平</t>
  </si>
  <si>
    <t>高松北</t>
  </si>
  <si>
    <t>飯　山</t>
  </si>
  <si>
    <t>会場：坂出市立体育館</t>
  </si>
  <si>
    <t>丸　亀</t>
  </si>
  <si>
    <t>高工芸</t>
  </si>
  <si>
    <t>多度津</t>
  </si>
  <si>
    <t>丸城西</t>
  </si>
  <si>
    <t>高松東</t>
  </si>
  <si>
    <t>坂出工</t>
  </si>
  <si>
    <t>高松商</t>
  </si>
  <si>
    <t>高中央</t>
  </si>
  <si>
    <t>尽　誠</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</si>
  <si>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</si>
  <si>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</si>
  <si>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</si>
  <si>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</si>
  <si>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</si>
  <si>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</si>
  <si>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</si>
  <si>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</si>
  <si>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</si>
  <si>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</si>
  <si>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</si>
  <si>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</si>
  <si>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</si>
  <si>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</si>
  <si>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</si>
  <si>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</si>
  <si>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</si>
  <si>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</si>
  <si>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</si>
  <si>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</si>
  <si>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</si>
  <si>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</si>
  <si>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</si>
  <si>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</si>
  <si>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</si>
  <si>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</si>
  <si>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</si>
  <si>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</si>
  <si>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</si>
  <si>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</si>
  <si>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</si>
  <si>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</si>
  <si>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前半選択用</t>
    <rPh sb="0" eb="1">
      <t>ゼン</t>
    </rPh>
    <rPh sb="1" eb="2">
      <t>ハン</t>
    </rPh>
    <rPh sb="2" eb="5">
      <t>センタクヨウ</t>
    </rPh>
    <phoneticPr fontId="2"/>
  </si>
  <si>
    <t>前半用</t>
    <rPh sb="0" eb="3">
      <t>ゼンハンヨウ</t>
    </rPh>
    <phoneticPr fontId="2"/>
  </si>
  <si>
    <t>後半用</t>
    <rPh sb="0" eb="3">
      <t>コウハンヨウ</t>
    </rPh>
    <phoneticPr fontId="2"/>
  </si>
  <si>
    <t>前半学校数</t>
    <rPh sb="0" eb="5">
      <t>ゼンハンガッコウスウ</t>
    </rPh>
    <phoneticPr fontId="2"/>
  </si>
  <si>
    <t>前半選択順</t>
    <rPh sb="0" eb="2">
      <t>ゼンハン</t>
    </rPh>
    <rPh sb="2" eb="4">
      <t>センタク</t>
    </rPh>
    <rPh sb="4" eb="5">
      <t>ジュン</t>
    </rPh>
    <phoneticPr fontId="2"/>
  </si>
  <si>
    <t>後半選択用</t>
    <rPh sb="0" eb="2">
      <t>コウハン</t>
    </rPh>
    <rPh sb="2" eb="5">
      <t>センタクヨウ</t>
    </rPh>
    <phoneticPr fontId="2"/>
  </si>
  <si>
    <t>後半選択順</t>
    <rPh sb="0" eb="5">
      <t>コウハンセンタクジュン</t>
    </rPh>
    <phoneticPr fontId="2"/>
  </si>
  <si>
    <t>後半選択用</t>
    <rPh sb="0" eb="5">
      <t>コウハンセンタクヨウ</t>
    </rPh>
    <phoneticPr fontId="2"/>
  </si>
  <si>
    <t>後半学校数</t>
    <rPh sb="0" eb="2">
      <t>コウハン</t>
    </rPh>
    <rPh sb="2" eb="4">
      <t>ガッコウ</t>
    </rPh>
    <rPh sb="4" eb="5">
      <t>カズ</t>
    </rPh>
    <phoneticPr fontId="2"/>
  </si>
  <si>
    <t>入替用</t>
    <rPh sb="0" eb="2">
      <t>イレカ</t>
    </rPh>
    <rPh sb="2" eb="3">
      <t>ヨウ</t>
    </rPh>
    <phoneticPr fontId="2"/>
  </si>
  <si>
    <t>入替学校数</t>
    <rPh sb="0" eb="2">
      <t>イレカ</t>
    </rPh>
    <rPh sb="2" eb="4">
      <t>ガッコウ</t>
    </rPh>
    <rPh sb="4" eb="5">
      <t>カズ</t>
    </rPh>
    <phoneticPr fontId="2"/>
  </si>
  <si>
    <t>入替順</t>
    <rPh sb="0" eb="2">
      <t>イレカ</t>
    </rPh>
    <rPh sb="2" eb="3">
      <t>ジュン</t>
    </rPh>
    <phoneticPr fontId="2"/>
  </si>
  <si>
    <t>入替用</t>
    <rPh sb="0" eb="2">
      <t>イレカエ</t>
    </rPh>
    <rPh sb="2" eb="3">
      <t>ヨウ</t>
    </rPh>
    <phoneticPr fontId="2"/>
  </si>
  <si>
    <t>宮　崎</t>
  </si>
  <si>
    <t>岸　上</t>
  </si>
  <si>
    <t>山　田</t>
  </si>
  <si>
    <t>三　谷</t>
  </si>
  <si>
    <t>木　村</t>
  </si>
  <si>
    <t>岸　下</t>
  </si>
  <si>
    <t>谷　本</t>
  </si>
  <si>
    <t>田　中</t>
  </si>
  <si>
    <t>宮　本</t>
  </si>
  <si>
    <t>善　一</t>
  </si>
  <si>
    <t>川　田</t>
  </si>
  <si>
    <t>井　上</t>
  </si>
  <si>
    <t>割　石</t>
  </si>
  <si>
    <t>藤　重</t>
  </si>
  <si>
    <t>松　原</t>
  </si>
  <si>
    <t>片　桐</t>
  </si>
  <si>
    <t>草　薙</t>
  </si>
  <si>
    <t>阿　治</t>
  </si>
  <si>
    <t>伊　藤</t>
  </si>
  <si>
    <t>前　山</t>
  </si>
  <si>
    <t>筒　井</t>
  </si>
  <si>
    <t>真　鍋</t>
  </si>
  <si>
    <t>川　西</t>
  </si>
  <si>
    <t>松　下</t>
  </si>
  <si>
    <t>齊　藤</t>
  </si>
  <si>
    <t>黒　川</t>
  </si>
  <si>
    <t>山　本</t>
  </si>
  <si>
    <t>宮　内</t>
  </si>
  <si>
    <t>三　宅</t>
  </si>
  <si>
    <t>松　永</t>
  </si>
  <si>
    <t>福　下</t>
  </si>
  <si>
    <t>石　井</t>
  </si>
  <si>
    <t>山　下</t>
  </si>
  <si>
    <t>山　畑</t>
  </si>
  <si>
    <t>吉　田</t>
  </si>
  <si>
    <t>大　西</t>
  </si>
  <si>
    <t>橋　本</t>
  </si>
  <si>
    <t>　森</t>
  </si>
  <si>
    <t>上　村</t>
  </si>
  <si>
    <t>谷　澤</t>
  </si>
  <si>
    <t>西　谷</t>
  </si>
  <si>
    <t>植　松</t>
  </si>
  <si>
    <t>大　林</t>
  </si>
  <si>
    <t>久　保</t>
  </si>
  <si>
    <t>松　岡</t>
  </si>
  <si>
    <t>中　村</t>
  </si>
  <si>
    <t>蓮　井</t>
  </si>
  <si>
    <t>高　橋</t>
  </si>
  <si>
    <t>増　田</t>
  </si>
  <si>
    <t>辰　井</t>
  </si>
  <si>
    <t>井　原</t>
  </si>
  <si>
    <t>笹　田</t>
  </si>
  <si>
    <t>今　村</t>
  </si>
  <si>
    <t>竹　内</t>
  </si>
  <si>
    <t>藤　川</t>
  </si>
  <si>
    <t>石　川</t>
  </si>
  <si>
    <t>松　本</t>
  </si>
  <si>
    <t>礒　野</t>
  </si>
  <si>
    <t>山　口</t>
  </si>
  <si>
    <t>中　平</t>
  </si>
  <si>
    <t>男子シングルス</t>
  </si>
  <si>
    <t>小中央</t>
  </si>
  <si>
    <t>津　田</t>
  </si>
  <si>
    <t>石　田</t>
  </si>
  <si>
    <t>志　度</t>
  </si>
  <si>
    <t>三　木</t>
  </si>
  <si>
    <t>香中央</t>
  </si>
  <si>
    <t>藤　井</t>
  </si>
  <si>
    <t>香川西</t>
  </si>
  <si>
    <t>観総合</t>
  </si>
  <si>
    <t>大川中</t>
  </si>
  <si>
    <t>引田中</t>
  </si>
  <si>
    <t>香南中</t>
  </si>
  <si>
    <t>下笠居中</t>
  </si>
  <si>
    <t>協和中</t>
  </si>
  <si>
    <t>治郎座</t>
  </si>
  <si>
    <t>横　山</t>
  </si>
  <si>
    <t>髙　嶋</t>
  </si>
  <si>
    <t>赤　垣</t>
  </si>
  <si>
    <t>大　黒</t>
  </si>
  <si>
    <t>渡　邉</t>
  </si>
  <si>
    <t>柳　瀬</t>
  </si>
  <si>
    <t>宮　武</t>
  </si>
  <si>
    <t>谷　渕</t>
  </si>
  <si>
    <t>中　野</t>
  </si>
  <si>
    <t>寶　田</t>
  </si>
  <si>
    <t>今　田</t>
  </si>
  <si>
    <t>岩　下</t>
  </si>
  <si>
    <t>圖　子</t>
  </si>
  <si>
    <t>　原</t>
  </si>
  <si>
    <t>赤　松</t>
  </si>
  <si>
    <t>　窪</t>
  </si>
  <si>
    <t>尾　﨑</t>
  </si>
  <si>
    <t>岡　直</t>
  </si>
  <si>
    <t>佐　々</t>
  </si>
  <si>
    <t>山　中</t>
  </si>
  <si>
    <t>多　田</t>
  </si>
  <si>
    <t>吉　見</t>
  </si>
  <si>
    <t>長　田</t>
  </si>
  <si>
    <t>巴　山</t>
  </si>
  <si>
    <t>大　川</t>
  </si>
  <si>
    <t>松　井</t>
  </si>
  <si>
    <t>角　友</t>
  </si>
  <si>
    <t>坂　田</t>
  </si>
  <si>
    <t>大　見</t>
  </si>
  <si>
    <t>富　田</t>
  </si>
  <si>
    <t>藤　阪</t>
  </si>
  <si>
    <t>井　戸</t>
  </si>
  <si>
    <t>藤　原</t>
  </si>
  <si>
    <t>金　丸</t>
  </si>
  <si>
    <t>谷　口</t>
  </si>
  <si>
    <t>前　田</t>
  </si>
  <si>
    <t>赤　木</t>
  </si>
  <si>
    <t>杉　村</t>
  </si>
  <si>
    <t>綾　田</t>
  </si>
  <si>
    <t>速　見</t>
  </si>
  <si>
    <t>鈴　木</t>
  </si>
  <si>
    <t>森　本</t>
  </si>
  <si>
    <t>長　尾</t>
  </si>
  <si>
    <t>和　泉</t>
  </si>
  <si>
    <t>田　村</t>
  </si>
  <si>
    <t>堤　竹</t>
  </si>
  <si>
    <t>稲　田</t>
  </si>
  <si>
    <t>和　田</t>
  </si>
  <si>
    <t>眞　鍋</t>
  </si>
  <si>
    <t>　林</t>
  </si>
  <si>
    <t>入　谷</t>
  </si>
  <si>
    <t>鎌　田</t>
  </si>
  <si>
    <t>山　川</t>
  </si>
  <si>
    <t>多田羅</t>
  </si>
  <si>
    <t>西　川</t>
  </si>
  <si>
    <t>　関</t>
  </si>
  <si>
    <t>岸　川</t>
  </si>
  <si>
    <t>細　川</t>
  </si>
  <si>
    <t>藤　田</t>
  </si>
  <si>
    <t>新　村</t>
  </si>
  <si>
    <t>相　場</t>
  </si>
  <si>
    <t>大　美</t>
  </si>
  <si>
    <t>尾　花</t>
  </si>
  <si>
    <t>片　山</t>
  </si>
  <si>
    <t>濱　井</t>
  </si>
  <si>
    <t>永　吉</t>
  </si>
  <si>
    <t>四　角</t>
  </si>
  <si>
    <t>市　川</t>
  </si>
  <si>
    <t>杉　本</t>
  </si>
  <si>
    <t>中　地</t>
  </si>
  <si>
    <t>奥　村</t>
  </si>
  <si>
    <t>赤　壁</t>
  </si>
  <si>
    <t>藤　澤</t>
  </si>
  <si>
    <t>河　上</t>
  </si>
  <si>
    <t>吉　川</t>
  </si>
  <si>
    <t>平　尾</t>
  </si>
  <si>
    <t>嶋　本</t>
  </si>
  <si>
    <t>町　戸</t>
  </si>
  <si>
    <t>鳥　取</t>
  </si>
  <si>
    <t>萬　年</t>
  </si>
  <si>
    <t>寒　川</t>
  </si>
  <si>
    <t>阪　田</t>
  </si>
  <si>
    <t>岡　正</t>
  </si>
  <si>
    <t>沖　崎</t>
  </si>
  <si>
    <t>上　井</t>
  </si>
  <si>
    <t>川　本</t>
  </si>
  <si>
    <t>小　林</t>
  </si>
  <si>
    <t>守　屋</t>
  </si>
  <si>
    <t>西　村</t>
  </si>
  <si>
    <t>香　川</t>
  </si>
  <si>
    <t>平　木</t>
  </si>
  <si>
    <t>豊　田</t>
  </si>
  <si>
    <t>永　峰</t>
  </si>
  <si>
    <t>牧　野</t>
  </si>
  <si>
    <t>六　車</t>
  </si>
  <si>
    <t>森　口</t>
  </si>
  <si>
    <t>渡　邊</t>
  </si>
  <si>
    <t>小　倉</t>
  </si>
  <si>
    <t>村　角</t>
  </si>
  <si>
    <t>東　条</t>
  </si>
  <si>
    <t>宝　田</t>
  </si>
  <si>
    <t>戸　羽</t>
  </si>
  <si>
    <t>竹　井</t>
  </si>
  <si>
    <t>上　野</t>
  </si>
  <si>
    <t>谷　川</t>
  </si>
  <si>
    <t>　梶</t>
  </si>
  <si>
    <t>大　沢</t>
  </si>
  <si>
    <t>大　恵</t>
  </si>
  <si>
    <t>德　井</t>
  </si>
  <si>
    <t>三　島</t>
  </si>
  <si>
    <t>三　好</t>
  </si>
  <si>
    <t>波　賀</t>
  </si>
  <si>
    <t>野　口</t>
  </si>
  <si>
    <t>西　田</t>
  </si>
  <si>
    <t>横　井</t>
  </si>
  <si>
    <t>大　隅</t>
  </si>
  <si>
    <t>岡　本</t>
  </si>
  <si>
    <t>西　澤</t>
  </si>
  <si>
    <t>丸　山</t>
  </si>
  <si>
    <t>鵜　川</t>
  </si>
  <si>
    <t>川　瀧</t>
  </si>
  <si>
    <t>田　岡</t>
  </si>
  <si>
    <t>數　野</t>
  </si>
  <si>
    <t>兵　頭</t>
  </si>
  <si>
    <t>池　田</t>
  </si>
  <si>
    <t>合　田</t>
  </si>
  <si>
    <t>安　倍</t>
  </si>
  <si>
    <t>渡　瀬</t>
  </si>
  <si>
    <t>村　井</t>
  </si>
  <si>
    <t>木　谷</t>
  </si>
  <si>
    <t>平　田</t>
  </si>
  <si>
    <t>庄　田</t>
  </si>
  <si>
    <t>沖　野</t>
  </si>
  <si>
    <t>徳　永</t>
  </si>
  <si>
    <t>白　川</t>
  </si>
  <si>
    <t>大　谷</t>
  </si>
  <si>
    <t>町　川</t>
  </si>
  <si>
    <t>本　田</t>
  </si>
  <si>
    <t>石　橋</t>
  </si>
  <si>
    <t>須　藤</t>
  </si>
  <si>
    <t>　泉</t>
  </si>
  <si>
    <t>小　野</t>
  </si>
  <si>
    <t>佐　藤</t>
  </si>
  <si>
    <t>深　澤</t>
  </si>
  <si>
    <t>武　本</t>
  </si>
  <si>
    <t>角　田</t>
  </si>
  <si>
    <t>田　辺</t>
  </si>
  <si>
    <t>中　條</t>
  </si>
  <si>
    <t>薄　谷</t>
  </si>
  <si>
    <t>荒　川</t>
  </si>
  <si>
    <t>第72回　国体卓球競技（少年男女）一次選考会</t>
  </si>
  <si>
    <t>期日：平成29年7月15日(土)</t>
  </si>
  <si>
    <r>
      <t>高　橋</t>
    </r>
    <r>
      <rPr>
        <sz val="9"/>
        <rFont val="HG丸ｺﾞｼｯｸM-PRO"/>
        <family val="3"/>
        <charset val="128"/>
      </rPr>
      <t>昴</t>
    </r>
  </si>
  <si>
    <r>
      <t>大　野</t>
    </r>
    <r>
      <rPr>
        <sz val="9"/>
        <rFont val="HG丸ｺﾞｼｯｸM-PRO"/>
        <family val="3"/>
        <charset val="128"/>
      </rPr>
      <t>龍</t>
    </r>
  </si>
  <si>
    <r>
      <t>松　山</t>
    </r>
    <r>
      <rPr>
        <sz val="9"/>
        <rFont val="HG丸ｺﾞｼｯｸM-PRO"/>
        <family val="3"/>
        <charset val="128"/>
      </rPr>
      <t>立</t>
    </r>
  </si>
  <si>
    <r>
      <t>滝　口</t>
    </r>
    <r>
      <rPr>
        <sz val="9"/>
        <rFont val="HG丸ｺﾞｼｯｸM-PRO"/>
        <family val="3"/>
        <charset val="128"/>
      </rPr>
      <t>稜</t>
    </r>
  </si>
  <si>
    <r>
      <t>松　山</t>
    </r>
    <r>
      <rPr>
        <sz val="9"/>
        <rFont val="HG丸ｺﾞｼｯｸM-PRO"/>
        <family val="3"/>
        <charset val="128"/>
      </rPr>
      <t>侑</t>
    </r>
  </si>
  <si>
    <r>
      <t>滝　口</t>
    </r>
    <r>
      <rPr>
        <sz val="9"/>
        <rFont val="HG丸ｺﾞｼｯｸM-PRO"/>
        <family val="3"/>
        <charset val="128"/>
      </rPr>
      <t>響</t>
    </r>
  </si>
  <si>
    <r>
      <t>大　野</t>
    </r>
    <r>
      <rPr>
        <sz val="9"/>
        <rFont val="HG丸ｺﾞｼｯｸM-PRO"/>
        <family val="3"/>
        <charset val="128"/>
      </rPr>
      <t>裕</t>
    </r>
  </si>
  <si>
    <r>
      <t>高　橋</t>
    </r>
    <r>
      <rPr>
        <sz val="9"/>
        <rFont val="HG丸ｺﾞｼｯｸM-PRO"/>
        <family val="3"/>
        <charset val="128"/>
      </rPr>
      <t>一</t>
    </r>
  </si>
  <si>
    <t>女子シングルス</t>
  </si>
  <si>
    <t>三　笘</t>
  </si>
  <si>
    <t>有　本</t>
  </si>
  <si>
    <t>若　林</t>
  </si>
  <si>
    <t>中　川</t>
  </si>
  <si>
    <t>公　文</t>
  </si>
  <si>
    <t>豊　嶋</t>
  </si>
  <si>
    <t>亀　山</t>
  </si>
  <si>
    <t>留　岡</t>
  </si>
  <si>
    <t>橋　村</t>
  </si>
  <si>
    <t>中　橋</t>
  </si>
  <si>
    <t>岡　上</t>
  </si>
  <si>
    <t>来　田</t>
  </si>
  <si>
    <t>貞　中</t>
  </si>
  <si>
    <t>玉　木</t>
  </si>
  <si>
    <t>梶　河</t>
  </si>
  <si>
    <t>河　野</t>
  </si>
  <si>
    <t>廣　田</t>
  </si>
  <si>
    <t>小野瀬</t>
  </si>
  <si>
    <t>髙　橋</t>
  </si>
  <si>
    <t>神　髙</t>
  </si>
  <si>
    <t>渋　谷</t>
  </si>
  <si>
    <t>矢　野</t>
  </si>
  <si>
    <t>植　田</t>
  </si>
  <si>
    <r>
      <t>岸　下</t>
    </r>
    <r>
      <rPr>
        <sz val="9"/>
        <rFont val="HG丸ｺﾞｼｯｸM-PRO"/>
        <family val="3"/>
        <charset val="128"/>
      </rPr>
      <t>佳</t>
    </r>
  </si>
  <si>
    <r>
      <t>松濤流</t>
    </r>
    <r>
      <rPr>
        <sz val="9"/>
        <rFont val="HG丸ｺﾞｼｯｸM-PRO"/>
        <family val="3"/>
        <charset val="128"/>
      </rPr>
      <t>風</t>
    </r>
  </si>
  <si>
    <t>近　井</t>
  </si>
  <si>
    <t>佐々木</t>
  </si>
  <si>
    <t>大　澤</t>
  </si>
  <si>
    <t>雉　鳥</t>
  </si>
  <si>
    <t>安　西</t>
  </si>
  <si>
    <t>上　原</t>
  </si>
  <si>
    <t>露　原</t>
  </si>
  <si>
    <t>福　本</t>
  </si>
  <si>
    <t>岩　田</t>
  </si>
  <si>
    <t>長　町</t>
  </si>
  <si>
    <t>川　上</t>
  </si>
  <si>
    <t>宮　脇</t>
  </si>
  <si>
    <t>幸　藤</t>
  </si>
  <si>
    <t>角　家</t>
  </si>
  <si>
    <t>黒　石</t>
  </si>
  <si>
    <t>鵜　尾</t>
  </si>
  <si>
    <t>岩　﨑</t>
  </si>
  <si>
    <t>安　田</t>
  </si>
  <si>
    <t>近　石</t>
  </si>
  <si>
    <t>　橿</t>
  </si>
  <si>
    <t>高　木</t>
  </si>
  <si>
    <t>糸　川</t>
  </si>
  <si>
    <t>本　條</t>
  </si>
  <si>
    <t>白　井</t>
  </si>
  <si>
    <t>遠　藤</t>
  </si>
  <si>
    <t>森　下</t>
  </si>
  <si>
    <t>苅　山</t>
  </si>
  <si>
    <t>都　丸</t>
  </si>
  <si>
    <t>山　﨑</t>
  </si>
  <si>
    <t>片　岡</t>
  </si>
  <si>
    <t>落　合</t>
  </si>
  <si>
    <t>川　東</t>
  </si>
  <si>
    <t>青　地</t>
  </si>
  <si>
    <r>
      <t>松濤流</t>
    </r>
    <r>
      <rPr>
        <sz val="9"/>
        <rFont val="HG丸ｺﾞｼｯｸM-PRO"/>
        <family val="3"/>
        <charset val="128"/>
      </rPr>
      <t>南</t>
    </r>
  </si>
  <si>
    <t>河　田</t>
  </si>
  <si>
    <t>河　相</t>
  </si>
  <si>
    <r>
      <t>岸　下</t>
    </r>
    <r>
      <rPr>
        <sz val="9"/>
        <rFont val="HG丸ｺﾞｼｯｸM-PRO"/>
        <family val="3"/>
        <charset val="128"/>
      </rPr>
      <t>茉</t>
    </r>
  </si>
  <si>
    <t>松　谷</t>
  </si>
  <si>
    <t>森　髙</t>
  </si>
  <si>
    <t>米　津</t>
  </si>
  <si>
    <t>佐　伯</t>
  </si>
  <si>
    <t>瀧　本</t>
  </si>
  <si>
    <t>高　﨑</t>
  </si>
  <si>
    <t>恵比須</t>
  </si>
  <si>
    <t>市　橋</t>
  </si>
  <si>
    <t>後　藤</t>
  </si>
  <si>
    <t>四　宮</t>
  </si>
  <si>
    <t>田　川</t>
  </si>
  <si>
    <t>井　関</t>
  </si>
  <si>
    <t>　堤</t>
  </si>
  <si>
    <t>川　崎</t>
  </si>
  <si>
    <t>太　田</t>
  </si>
  <si>
    <t>原　岡</t>
  </si>
  <si>
    <t>小　西</t>
  </si>
  <si>
    <t>山　地</t>
  </si>
  <si>
    <t>髙　木</t>
  </si>
  <si>
    <t>戸　田</t>
  </si>
  <si>
    <t>檜　原</t>
  </si>
  <si>
    <t>地　下</t>
  </si>
  <si>
    <t>小　川</t>
  </si>
  <si>
    <t>香南中</t>
    <phoneticPr fontId="2"/>
  </si>
  <si>
    <t>観　一</t>
    <phoneticPr fontId="2"/>
  </si>
  <si>
    <t>高松商</t>
    <phoneticPr fontId="2"/>
  </si>
  <si>
    <t>観　一</t>
    <phoneticPr fontId="2"/>
  </si>
  <si>
    <t>高松西</t>
    <phoneticPr fontId="2"/>
  </si>
  <si>
    <t>尽　誠</t>
    <phoneticPr fontId="2"/>
  </si>
  <si>
    <t>割石</t>
    <rPh sb="0" eb="1">
      <t>ワリ</t>
    </rPh>
    <rPh sb="1" eb="2">
      <t>イシ</t>
    </rPh>
    <phoneticPr fontId="2"/>
  </si>
  <si>
    <t>（尽誠）</t>
    <rPh sb="1" eb="3">
      <t>ジンセイ</t>
    </rPh>
    <phoneticPr fontId="2"/>
  </si>
  <si>
    <t>礒野</t>
    <rPh sb="0" eb="2">
      <t>イソノ</t>
    </rPh>
    <phoneticPr fontId="2"/>
  </si>
  <si>
    <t>前山</t>
    <rPh sb="0" eb="2">
      <t>マエヤマ</t>
    </rPh>
    <phoneticPr fontId="2"/>
  </si>
  <si>
    <t>（高中央）</t>
    <rPh sb="1" eb="2">
      <t>タカ</t>
    </rPh>
    <rPh sb="2" eb="4">
      <t>チュウオウ</t>
    </rPh>
    <phoneticPr fontId="2"/>
  </si>
  <si>
    <t>山下</t>
    <rPh sb="0" eb="2">
      <t>ヤマシタ</t>
    </rPh>
    <phoneticPr fontId="2"/>
  </si>
  <si>
    <t>高橋</t>
    <rPh sb="0" eb="2">
      <t>タカハシ</t>
    </rPh>
    <phoneticPr fontId="2"/>
  </si>
  <si>
    <t>（高松商）</t>
    <rPh sb="1" eb="3">
      <t>タカマツ</t>
    </rPh>
    <rPh sb="3" eb="4">
      <t>ショウ</t>
    </rPh>
    <phoneticPr fontId="2"/>
  </si>
  <si>
    <t>細川</t>
    <rPh sb="0" eb="2">
      <t>ホソカワ</t>
    </rPh>
    <phoneticPr fontId="2"/>
  </si>
  <si>
    <t>西田</t>
    <rPh sb="0" eb="2">
      <t>ニシダ</t>
    </rPh>
    <phoneticPr fontId="2"/>
  </si>
  <si>
    <t>（香川西）</t>
    <rPh sb="1" eb="3">
      <t>カガワ</t>
    </rPh>
    <rPh sb="3" eb="4">
      <t>ニシ</t>
    </rPh>
    <phoneticPr fontId="2"/>
  </si>
  <si>
    <t>笹田</t>
    <rPh sb="0" eb="2">
      <t>ササダ</t>
    </rPh>
    <phoneticPr fontId="2"/>
  </si>
  <si>
    <t>三笘</t>
    <rPh sb="0" eb="2">
      <t>ミトマ</t>
    </rPh>
    <phoneticPr fontId="2"/>
  </si>
  <si>
    <t>小林</t>
    <rPh sb="0" eb="2">
      <t>コバヤシ</t>
    </rPh>
    <phoneticPr fontId="2"/>
  </si>
  <si>
    <t>小川</t>
    <rPh sb="0" eb="2">
      <t>オガワ</t>
    </rPh>
    <phoneticPr fontId="2"/>
  </si>
  <si>
    <t>地下</t>
    <rPh sb="0" eb="2">
      <t>ジゲ</t>
    </rPh>
    <phoneticPr fontId="2"/>
  </si>
  <si>
    <t>久保</t>
    <rPh sb="0" eb="2">
      <t>クボ</t>
    </rPh>
    <phoneticPr fontId="2"/>
  </si>
  <si>
    <t>石川</t>
    <rPh sb="0" eb="2">
      <t>イシカワ</t>
    </rPh>
    <phoneticPr fontId="2"/>
  </si>
  <si>
    <t>有本</t>
    <rPh sb="0" eb="2">
      <t>アリモト</t>
    </rPh>
    <phoneticPr fontId="2"/>
  </si>
  <si>
    <t>若林</t>
    <rPh sb="0" eb="2">
      <t>ワカバヤシ</t>
    </rPh>
    <phoneticPr fontId="2"/>
  </si>
  <si>
    <t>（高松商）</t>
    <rPh sb="1" eb="4">
      <t>タカマツショウ</t>
    </rPh>
    <phoneticPr fontId="2"/>
  </si>
  <si>
    <t>-</t>
    <phoneticPr fontId="2"/>
  </si>
  <si>
    <t>－</t>
  </si>
  <si>
    <t>尽誠</t>
    <rPh sb="0" eb="2">
      <t>ジンセイ</t>
    </rPh>
    <phoneticPr fontId="2"/>
  </si>
  <si>
    <t>礒野</t>
    <rPh sb="0" eb="2">
      <t>イソノ</t>
    </rPh>
    <phoneticPr fontId="2"/>
  </si>
  <si>
    <t>香川西</t>
    <rPh sb="0" eb="2">
      <t>カガワ</t>
    </rPh>
    <rPh sb="2" eb="3">
      <t>ニシ</t>
    </rPh>
    <phoneticPr fontId="2"/>
  </si>
  <si>
    <t>西田</t>
    <rPh sb="0" eb="2">
      <t>ニシダ</t>
    </rPh>
    <phoneticPr fontId="2"/>
  </si>
  <si>
    <t>W</t>
    <phoneticPr fontId="2"/>
  </si>
  <si>
    <t>細川</t>
    <rPh sb="0" eb="2">
      <t>ホソカワ</t>
    </rPh>
    <phoneticPr fontId="2"/>
  </si>
  <si>
    <t>高中央</t>
    <rPh sb="0" eb="1">
      <t>タカ</t>
    </rPh>
    <rPh sb="1" eb="3">
      <t>チュウオウ</t>
    </rPh>
    <phoneticPr fontId="2"/>
  </si>
  <si>
    <t>L</t>
    <phoneticPr fontId="2"/>
  </si>
  <si>
    <t>前山</t>
    <rPh sb="0" eb="2">
      <t>マエヤマ</t>
    </rPh>
    <phoneticPr fontId="2"/>
  </si>
  <si>
    <t>山下</t>
    <rPh sb="0" eb="2">
      <t>ヤマシタ</t>
    </rPh>
    <phoneticPr fontId="2"/>
  </si>
  <si>
    <t>高松商</t>
    <rPh sb="0" eb="2">
      <t>タカマツ</t>
    </rPh>
    <rPh sb="2" eb="3">
      <t>ショウ</t>
    </rPh>
    <phoneticPr fontId="2"/>
  </si>
  <si>
    <t>高橋</t>
    <rPh sb="0" eb="2">
      <t>タカハシ</t>
    </rPh>
    <phoneticPr fontId="2"/>
  </si>
  <si>
    <t>笹田</t>
    <rPh sb="0" eb="2">
      <t>ササダ</t>
    </rPh>
    <phoneticPr fontId="2"/>
  </si>
  <si>
    <t>同じ勝ち点の順位は同じ勝ち点の対戦間の得失ゲーム率による</t>
    <rPh sb="0" eb="1">
      <t>ドウ</t>
    </rPh>
    <rPh sb="2" eb="3">
      <t>カ</t>
    </rPh>
    <rPh sb="4" eb="5">
      <t>テン</t>
    </rPh>
    <rPh sb="6" eb="8">
      <t>ジュンイ</t>
    </rPh>
    <rPh sb="9" eb="10">
      <t>ドウ</t>
    </rPh>
    <rPh sb="11" eb="12">
      <t>カ</t>
    </rPh>
    <rPh sb="13" eb="14">
      <t>テン</t>
    </rPh>
    <rPh sb="15" eb="17">
      <t>タイセン</t>
    </rPh>
    <rPh sb="17" eb="18">
      <t>カン</t>
    </rPh>
    <rPh sb="19" eb="21">
      <t>トクシツ</t>
    </rPh>
    <rPh sb="24" eb="25">
      <t>リツ</t>
    </rPh>
    <phoneticPr fontId="2"/>
  </si>
  <si>
    <t>割石</t>
    <rPh sb="0" eb="2">
      <t>ワリイシ</t>
    </rPh>
    <phoneticPr fontId="2"/>
  </si>
  <si>
    <t>順位</t>
    <rPh sb="0" eb="2">
      <t>ジュンイ</t>
    </rPh>
    <phoneticPr fontId="2"/>
  </si>
  <si>
    <t>勝ち点</t>
    <rPh sb="0" eb="1">
      <t>カ</t>
    </rPh>
    <rPh sb="2" eb="3">
      <t>テン</t>
    </rPh>
    <phoneticPr fontId="2"/>
  </si>
  <si>
    <t>負</t>
    <rPh sb="0" eb="1">
      <t>マ</t>
    </rPh>
    <phoneticPr fontId="2"/>
  </si>
  <si>
    <t>勝</t>
    <rPh sb="0" eb="1">
      <t>カ</t>
    </rPh>
    <phoneticPr fontId="2"/>
  </si>
  <si>
    <t>少年男子</t>
    <rPh sb="0" eb="4">
      <t>ショウネンダンシ</t>
    </rPh>
    <phoneticPr fontId="2"/>
  </si>
  <si>
    <t>期日：平成29年7月15日(土)・16日(日)</t>
    <rPh sb="19" eb="20">
      <t>ニチ</t>
    </rPh>
    <rPh sb="21" eb="22">
      <t>ニチ</t>
    </rPh>
    <phoneticPr fontId="2"/>
  </si>
  <si>
    <t>第72回　国民体育大会卓球競技（少年の部）予選会</t>
    <rPh sb="21" eb="23">
      <t>ヨセン</t>
    </rPh>
    <phoneticPr fontId="2"/>
  </si>
  <si>
    <t>小川</t>
    <rPh sb="0" eb="2">
      <t>オガワ</t>
    </rPh>
    <phoneticPr fontId="2"/>
  </si>
  <si>
    <t>若林</t>
    <rPh sb="0" eb="2">
      <t>ワカバヤシ</t>
    </rPh>
    <phoneticPr fontId="2"/>
  </si>
  <si>
    <t>久保</t>
    <rPh sb="0" eb="2">
      <t>クボ</t>
    </rPh>
    <phoneticPr fontId="2"/>
  </si>
  <si>
    <t>小林</t>
    <rPh sb="0" eb="2">
      <t>コバヤシ</t>
    </rPh>
    <phoneticPr fontId="2"/>
  </si>
  <si>
    <t>地下</t>
    <rPh sb="0" eb="2">
      <t>ジゲ</t>
    </rPh>
    <phoneticPr fontId="2"/>
  </si>
  <si>
    <t>有本</t>
    <rPh sb="0" eb="2">
      <t>アリモト</t>
    </rPh>
    <phoneticPr fontId="2"/>
  </si>
  <si>
    <t>石川</t>
    <rPh sb="0" eb="2">
      <t>イシカワ</t>
    </rPh>
    <phoneticPr fontId="2"/>
  </si>
  <si>
    <t>三笘</t>
    <rPh sb="0" eb="2">
      <t>ミトマ</t>
    </rPh>
    <phoneticPr fontId="2"/>
  </si>
  <si>
    <t>少年女子</t>
    <rPh sb="0" eb="4">
      <t>ショウネンジョシ</t>
    </rPh>
    <phoneticPr fontId="2"/>
  </si>
  <si>
    <t>男子シングルス</t>
    <rPh sb="0" eb="2">
      <t>ダンシ</t>
    </rPh>
    <phoneticPr fontId="2"/>
  </si>
  <si>
    <t>女子シングルス</t>
    <rPh sb="0" eb="2">
      <t>ジョシ</t>
    </rPh>
    <phoneticPr fontId="2"/>
  </si>
  <si>
    <t>順位</t>
    <rPh sb="0" eb="2">
      <t>ジュンイ</t>
    </rPh>
    <phoneticPr fontId="2"/>
  </si>
  <si>
    <t>選手名</t>
    <rPh sb="0" eb="3">
      <t>センシュメイ</t>
    </rPh>
    <phoneticPr fontId="2"/>
  </si>
  <si>
    <t>学校名</t>
    <rPh sb="0" eb="3">
      <t>ガッコウメイ</t>
    </rPh>
    <phoneticPr fontId="2"/>
  </si>
  <si>
    <t>Best16</t>
    <phoneticPr fontId="2"/>
  </si>
  <si>
    <t>Best32</t>
    <phoneticPr fontId="2"/>
  </si>
  <si>
    <t>第7２回　国民体育大会卓球競技（少年の部） 順位</t>
    <rPh sb="0" eb="1">
      <t>ダイ</t>
    </rPh>
    <rPh sb="3" eb="4">
      <t>カイ</t>
    </rPh>
    <rPh sb="5" eb="7">
      <t>コクミン</t>
    </rPh>
    <rPh sb="7" eb="9">
      <t>タイイク</t>
    </rPh>
    <rPh sb="9" eb="11">
      <t>タイカイ</t>
    </rPh>
    <rPh sb="11" eb="13">
      <t>タッキュウ</t>
    </rPh>
    <rPh sb="13" eb="15">
      <t>キョウギ</t>
    </rPh>
    <rPh sb="16" eb="18">
      <t>ショウネン</t>
    </rPh>
    <rPh sb="19" eb="20">
      <t>ブ</t>
    </rPh>
    <rPh sb="22" eb="24">
      <t>ジュンイ</t>
    </rPh>
    <phoneticPr fontId="2"/>
  </si>
  <si>
    <t>窪</t>
    <phoneticPr fontId="2"/>
  </si>
  <si>
    <t>泉</t>
    <phoneticPr fontId="2"/>
  </si>
  <si>
    <r>
      <t>岸　下</t>
    </r>
    <r>
      <rPr>
        <sz val="9"/>
        <rFont val="HG丸ｺﾞｼｯｸM-PRO"/>
        <family val="3"/>
        <charset val="128"/>
      </rPr>
      <t>茉</t>
    </r>
    <phoneticPr fontId="2"/>
  </si>
  <si>
    <r>
      <t>岸　下</t>
    </r>
    <r>
      <rPr>
        <sz val="9"/>
        <rFont val="HG丸ｺﾞｼｯｸM-PRO"/>
        <family val="3"/>
        <charset val="128"/>
      </rPr>
      <t>佳</t>
    </r>
    <phoneticPr fontId="2"/>
  </si>
  <si>
    <r>
      <t>松濤</t>
    </r>
    <r>
      <rPr>
        <sz val="9"/>
        <rFont val="HG丸ｺﾞｼｯｸM-PRO"/>
        <family val="3"/>
        <charset val="128"/>
      </rPr>
      <t>流南</t>
    </r>
    <phoneticPr fontId="2"/>
  </si>
  <si>
    <r>
      <t>松濤</t>
    </r>
    <r>
      <rPr>
        <sz val="9"/>
        <rFont val="HG丸ｺﾞｼｯｸM-PRO"/>
        <family val="3"/>
        <charset val="128"/>
      </rPr>
      <t>流風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</si>
</sst>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80" formatCode="0.00_);[Red]\(0.00\)"/>
    <numFmt numFmtId="182" formatCode="0_);[Red]\(0\)"/>
    <numFmt numFmtId="186" formatCode="&quot;&lt; No.&quot;0&quot; &gt;&quot;"/>
    <numFmt numFmtId="203" formatCode="0.000"/>
    <numFmt numFmtId="205" formatCode="0.000_);[Red]\(0.000\)"/>
    <numFmt numFmtId="208" formatCode="\(@\)"/>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5"/>
      <name val="HG丸ｺﾞｼｯｸM-PRO"/>
      <family val="3"/>
      <charset val="128"/>
    </font>
    <font>
      <sz val="10"/>
      <name val="HG丸ｺﾞｼｯｸM-PRO"/>
      <family val="3"/>
      <charset val="128"/>
    </font>
    <font>
      <sz val="18"/>
      <name val="HG丸ｺﾞｼｯｸM-PRO"/>
      <family val="3"/>
      <charset val="128"/>
    </font>
    <font>
      <sz val="14"/>
      <name val="HG丸ｺﾞｼｯｸM-PRO"/>
      <family val="3"/>
      <charset val="128"/>
    </font>
    <font>
      <sz val="11"/>
      <name val="ＭＳ 明朝"/>
      <family val="1"/>
      <charset val="128"/>
    </font>
    <font>
      <sz val="11"/>
      <name val="Times New Roman"/>
      <family val="1"/>
    </font>
    <font>
      <sz val="11"/>
      <name val="ＭＳ Ｐ明朝"/>
      <family val="1"/>
      <charset val="128"/>
    </font>
    <font>
      <sz val="16"/>
      <name val="Times New Roman"/>
      <family val="1"/>
    </font>
    <font>
      <sz val="20"/>
      <name val="ＭＳ 明朝"/>
      <family val="1"/>
      <charset val="128"/>
    </font>
    <font>
      <sz val="12"/>
      <name val="HG丸ｺﾞｼｯｸM-PRO"/>
      <family val="3"/>
      <charset val="128"/>
    </font>
    <font>
      <sz val="9"/>
      <name val="HG丸ｺﾞｼｯｸM-PRO"/>
      <family val="3"/>
      <charset val="128"/>
    </font>
    <font>
      <sz val="18"/>
      <name val="ＭＳ 明朝"/>
      <family val="1"/>
      <charset val="128"/>
    </font>
    <font>
      <sz val="12"/>
      <name val="ＭＳ 明朝"/>
      <family val="1"/>
      <charset val="128"/>
    </font>
    <font>
      <sz val="18"/>
      <name val="Bookman Old Style"/>
      <family val="1"/>
    </font>
    <font>
      <sz val="11"/>
      <name val="ＭＳ ゴシック"/>
      <family val="3"/>
      <charset val="128"/>
    </font>
    <font>
      <sz val="25"/>
      <name val="ＭＳ Ｐ明朝"/>
      <family val="1"/>
      <charset val="128"/>
    </font>
    <font>
      <sz val="20"/>
      <name val="Times New Roman"/>
      <family val="1"/>
    </font>
    <font>
      <sz val="18"/>
      <name val="ＭＳ Ｐゴシック"/>
      <family val="3"/>
      <charset val="128"/>
    </font>
    <font>
      <sz val="20"/>
      <name val="ＭＳ Ｐゴシック"/>
      <family val="3"/>
      <charset val="128"/>
    </font>
    <font>
      <sz val="11"/>
      <name val="Bookman Old Style"/>
      <family val="1"/>
    </font>
    <font>
      <sz val="20"/>
      <name val="ＭＳ Ｐ明朝"/>
      <family val="1"/>
      <charset val="128"/>
    </font>
    <font>
      <sz val="12"/>
      <name val="ＭＳ Ｐ明朝"/>
      <family val="1"/>
      <charset val="128"/>
    </font>
    <font>
      <sz val="12"/>
      <name val="Bookman Old Style"/>
      <family val="1"/>
    </font>
    <font>
      <sz val="8"/>
      <name val="HG丸ｺﾞｼｯｸM-PRO"/>
      <family val="3"/>
      <charset val="128"/>
    </font>
    <font>
      <b/>
      <sz val="20"/>
      <name val="Bookman Old Style"/>
      <family val="1"/>
    </font>
    <font>
      <sz val="20"/>
      <name val="Bookman Old Style"/>
      <family val="1"/>
    </font>
    <font>
      <sz val="14"/>
      <name val="Bookman Old Style"/>
      <family val="1"/>
    </font>
    <font>
      <sz val="10"/>
      <name val="Bookman Old Style"/>
      <family val="1"/>
    </font>
    <font>
      <sz val="10"/>
      <name val="ＭＳ Ｐ明朝"/>
      <family val="1"/>
      <charset val="128"/>
    </font>
    <font>
      <sz val="16"/>
      <name val="HG丸ｺﾞｼｯｸM-PRO"/>
      <family val="3"/>
      <charset val="128"/>
    </font>
    <font>
      <sz val="28"/>
      <name val="ＭＳ 明朝"/>
      <family val="1"/>
      <charset val="128"/>
    </font>
    <font>
      <sz val="20"/>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CCCC"/>
        <bgColor indexed="64"/>
      </patternFill>
    </fill>
    <fill>
      <patternFill patternType="solid">
        <fgColor rgb="FFCCECFF"/>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tted">
        <color indexed="64"/>
      </left>
      <right style="dotted">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dotted">
        <color indexed="64"/>
      </left>
      <right style="dotted">
        <color indexed="64"/>
      </right>
      <top/>
      <bottom style="thin">
        <color indexed="64"/>
      </bottom>
      <diagonal/>
    </border>
    <border>
      <left/>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tted">
        <color indexed="64"/>
      </left>
      <right/>
      <top style="medium">
        <color indexed="64"/>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dotted">
        <color indexed="64"/>
      </right>
      <top/>
      <bottom style="thin">
        <color indexed="64"/>
      </bottom>
      <diagonal/>
    </border>
    <border>
      <left/>
      <right/>
      <top style="thin">
        <color indexed="64"/>
      </top>
      <bottom style="medium">
        <color indexed="64"/>
      </bottom>
      <diagonal/>
    </border>
    <border>
      <left/>
      <right/>
      <top/>
      <bottom style="thick">
        <color indexed="10"/>
      </bottom>
      <diagonal/>
    </border>
    <border>
      <left style="thin">
        <color indexed="64"/>
      </left>
      <right/>
      <top/>
      <bottom style="thick">
        <color indexed="10"/>
      </bottom>
      <diagonal/>
    </border>
    <border>
      <left style="thick">
        <color indexed="10"/>
      </left>
      <right/>
      <top/>
      <bottom style="thick">
        <color indexed="10"/>
      </bottom>
      <diagonal/>
    </border>
    <border>
      <left style="thick">
        <color indexed="10"/>
      </left>
      <right style="thin">
        <color indexed="64"/>
      </right>
      <top/>
      <bottom style="thick">
        <color indexed="10"/>
      </bottom>
      <diagonal/>
    </border>
    <border>
      <left/>
      <right style="thin">
        <color indexed="64"/>
      </right>
      <top/>
      <bottom style="thick">
        <color indexed="10"/>
      </bottom>
      <diagonal/>
    </border>
    <border>
      <left/>
      <right style="thick">
        <color indexed="10"/>
      </right>
      <top/>
      <bottom style="thick">
        <color indexed="10"/>
      </bottom>
      <diagonal/>
    </border>
    <border>
      <left style="thin">
        <color indexed="64"/>
      </left>
      <right style="thick">
        <color indexed="10"/>
      </right>
      <top/>
      <bottom style="thick">
        <color indexed="10"/>
      </bottom>
      <diagonal/>
    </border>
    <border>
      <left/>
      <right style="thick">
        <color indexed="10"/>
      </right>
      <top style="thick">
        <color indexed="10"/>
      </top>
      <bottom/>
      <diagonal/>
    </border>
    <border>
      <left style="thick">
        <color indexed="10"/>
      </left>
      <right/>
      <top style="thick">
        <color indexed="10"/>
      </top>
      <bottom/>
      <diagonal/>
    </border>
    <border>
      <left style="thick">
        <color indexed="10"/>
      </left>
      <right style="thin">
        <color indexed="64"/>
      </right>
      <top style="thick">
        <color indexed="10"/>
      </top>
      <bottom/>
      <diagonal/>
    </border>
    <border>
      <left style="thin">
        <color indexed="64"/>
      </left>
      <right style="thick">
        <color indexed="10"/>
      </right>
      <top style="thick">
        <color indexed="10"/>
      </top>
      <bottom/>
      <diagonal/>
    </border>
    <border>
      <left style="thick">
        <color indexed="10"/>
      </left>
      <right/>
      <top/>
      <bottom/>
      <diagonal/>
    </border>
    <border>
      <left style="thick">
        <color indexed="10"/>
      </left>
      <right style="thin">
        <color indexed="64"/>
      </right>
      <top/>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ck">
        <color indexed="10"/>
      </right>
      <top/>
      <bottom/>
      <diagonal/>
    </border>
    <border>
      <left style="thin">
        <color indexed="64"/>
      </left>
      <right style="thick">
        <color indexed="10"/>
      </right>
      <top/>
      <bottom/>
      <diagonal/>
    </border>
    <border>
      <left/>
      <right style="thin">
        <color indexed="8"/>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thick">
        <color rgb="FFFF0000"/>
      </top>
      <bottom/>
      <diagonal/>
    </border>
    <border>
      <left style="thin">
        <color indexed="64"/>
      </left>
      <right style="thin">
        <color indexed="64"/>
      </right>
      <top style="thick">
        <color rgb="FFFF0000"/>
      </top>
      <bottom/>
      <diagonal/>
    </border>
    <border>
      <left style="thin">
        <color indexed="64"/>
      </left>
      <right style="thick">
        <color indexed="10"/>
      </right>
      <top style="thick">
        <color rgb="FFFF0000"/>
      </top>
      <bottom/>
      <diagonal/>
    </border>
    <border>
      <left style="thin">
        <color indexed="64"/>
      </left>
      <right/>
      <top/>
      <bottom style="thick">
        <color rgb="FFFF0000"/>
      </bottom>
      <diagonal/>
    </border>
    <border>
      <left style="medium">
        <color indexed="64"/>
      </left>
      <right/>
      <top/>
      <bottom/>
      <diagonal/>
    </border>
    <border diagonalDown="1">
      <left/>
      <right style="medium">
        <color indexed="64"/>
      </right>
      <top/>
      <bottom style="medium">
        <color indexed="64"/>
      </bottom>
      <diagonal style="thin">
        <color indexed="8"/>
      </diagonal>
    </border>
    <border diagonalDown="1">
      <left/>
      <right/>
      <top/>
      <bottom style="medium">
        <color indexed="64"/>
      </bottom>
      <diagonal style="thin">
        <color indexed="8"/>
      </diagonal>
    </border>
    <border diagonalDown="1">
      <left style="thin">
        <color indexed="8"/>
      </left>
      <right/>
      <top/>
      <bottom style="medium">
        <color indexed="64"/>
      </bottom>
      <diagonal style="thin">
        <color indexed="8"/>
      </diagonal>
    </border>
    <border>
      <left style="hair">
        <color indexed="8"/>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bottom style="medium">
        <color indexed="64"/>
      </bottom>
      <diagonal/>
    </border>
    <border>
      <left style="medium">
        <color indexed="64"/>
      </left>
      <right style="hair">
        <color indexed="8"/>
      </right>
      <top/>
      <bottom style="medium">
        <color indexed="64"/>
      </bottom>
      <diagonal/>
    </border>
    <border>
      <left/>
      <right style="medium">
        <color indexed="64"/>
      </right>
      <top/>
      <bottom style="medium">
        <color indexed="64"/>
      </bottom>
      <diagonal/>
    </border>
    <border>
      <left style="medium">
        <color indexed="64"/>
      </left>
      <right/>
      <top style="thin">
        <color indexed="8"/>
      </top>
      <bottom style="medium">
        <color indexed="64"/>
      </bottom>
      <diagonal/>
    </border>
    <border diagonalDown="1">
      <left/>
      <right style="medium">
        <color indexed="64"/>
      </right>
      <top/>
      <bottom/>
      <diagonal style="thin">
        <color indexed="8"/>
      </diagonal>
    </border>
    <border diagonalDown="1">
      <left/>
      <right/>
      <top/>
      <bottom/>
      <diagonal style="thin">
        <color indexed="8"/>
      </diagonal>
    </border>
    <border diagonalDown="1">
      <left style="thin">
        <color indexed="8"/>
      </left>
      <right/>
      <top/>
      <bottom/>
      <diagonal style="thin">
        <color indexed="8"/>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bottom/>
      <diagonal/>
    </border>
    <border>
      <left style="medium">
        <color indexed="64"/>
      </left>
      <right style="hair">
        <color indexed="8"/>
      </right>
      <top/>
      <bottom/>
      <diagonal/>
    </border>
    <border>
      <left/>
      <right style="medium">
        <color indexed="64"/>
      </right>
      <top/>
      <bottom/>
      <diagonal/>
    </border>
    <border>
      <left style="medium">
        <color indexed="64"/>
      </left>
      <right/>
      <top style="thin">
        <color indexed="8"/>
      </top>
      <bottom style="thin">
        <color indexed="8"/>
      </bottom>
      <diagonal/>
    </border>
    <border>
      <left style="thin">
        <color indexed="64"/>
      </left>
      <right style="medium">
        <color indexed="64"/>
      </right>
      <top/>
      <bottom style="thin">
        <color indexed="64"/>
      </bottom>
      <diagonal/>
    </border>
    <border diagonalDown="1">
      <left/>
      <right style="medium">
        <color indexed="64"/>
      </right>
      <top style="thin">
        <color indexed="8"/>
      </top>
      <bottom/>
      <diagonal style="thin">
        <color indexed="8"/>
      </diagonal>
    </border>
    <border diagonalDown="1">
      <left/>
      <right/>
      <top style="thin">
        <color indexed="8"/>
      </top>
      <bottom/>
      <diagonal style="thin">
        <color indexed="8"/>
      </diagonal>
    </border>
    <border diagonalDown="1">
      <left style="thin">
        <color indexed="8"/>
      </left>
      <right/>
      <top style="thin">
        <color indexed="8"/>
      </top>
      <bottom/>
      <diagonal style="thin">
        <color indexed="8"/>
      </diagonal>
    </border>
    <border>
      <left style="hair">
        <color indexed="8"/>
      </left>
      <right style="hair">
        <color indexed="8"/>
      </right>
      <top style="thin">
        <color indexed="8"/>
      </top>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style="medium">
        <color indexed="64"/>
      </left>
      <right/>
      <top style="thin">
        <color indexed="64"/>
      </top>
      <bottom style="thin">
        <color indexed="8"/>
      </bottom>
      <diagonal/>
    </border>
    <border>
      <left style="hair">
        <color indexed="8"/>
      </left>
      <right style="medium">
        <color indexed="64"/>
      </right>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diagonalDown="1">
      <left/>
      <right style="thin">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top/>
      <bottom style="thin">
        <color indexed="8"/>
      </bottom>
      <diagonal style="thin">
        <color indexed="8"/>
      </diagonal>
    </border>
    <border>
      <left style="hair">
        <color indexed="8"/>
      </left>
      <right style="hair">
        <color indexed="8"/>
      </right>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medium">
        <color indexed="64"/>
      </left>
      <right style="hair">
        <color indexed="8"/>
      </right>
      <top/>
      <bottom style="thin">
        <color indexed="8"/>
      </bottom>
      <diagonal/>
    </border>
    <border>
      <left style="medium">
        <color indexed="64"/>
      </left>
      <right/>
      <top style="thin">
        <color indexed="8"/>
      </top>
      <bottom style="thin">
        <color indexed="64"/>
      </bottom>
      <diagonal/>
    </border>
    <border>
      <left style="hair">
        <color indexed="8"/>
      </left>
      <right style="medium">
        <color indexed="64"/>
      </right>
      <top/>
      <bottom/>
      <diagonal/>
    </border>
    <border diagonalDown="1">
      <left/>
      <right style="thin">
        <color indexed="8"/>
      </right>
      <top/>
      <bottom/>
      <diagonal style="thin">
        <color indexed="8"/>
      </diagonal>
    </border>
    <border>
      <left/>
      <right/>
      <top/>
      <bottom style="hair">
        <color indexed="8"/>
      </bottom>
      <diagonal/>
    </border>
    <border diagonalDown="1">
      <left/>
      <right style="thin">
        <color indexed="8"/>
      </right>
      <top style="thin">
        <color indexed="8"/>
      </top>
      <bottom/>
      <diagonal style="thin">
        <color indexed="8"/>
      </diagonal>
    </border>
    <border>
      <left style="medium">
        <color indexed="64"/>
      </left>
      <right/>
      <top/>
      <bottom style="thin">
        <color indexed="8"/>
      </bottom>
      <diagonal/>
    </border>
    <border>
      <left style="hair">
        <color indexed="8"/>
      </left>
      <right/>
      <top style="thin">
        <color indexed="8"/>
      </top>
      <bottom/>
      <diagonal/>
    </border>
    <border diagonalDown="1">
      <left style="medium">
        <color indexed="64"/>
      </left>
      <right/>
      <top/>
      <bottom style="thin">
        <color indexed="8"/>
      </bottom>
      <diagonal style="thin">
        <color indexed="8"/>
      </diagonal>
    </border>
    <border>
      <left style="medium">
        <color indexed="64"/>
      </left>
      <right/>
      <top style="thin">
        <color indexed="8"/>
      </top>
      <bottom/>
      <diagonal/>
    </border>
    <border diagonalDown="1">
      <left style="medium">
        <color indexed="64"/>
      </left>
      <right/>
      <top/>
      <bottom/>
      <diagonal style="thin">
        <color indexed="8"/>
      </diagonal>
    </border>
    <border>
      <left/>
      <right style="medium">
        <color indexed="64"/>
      </right>
      <top style="medium">
        <color indexed="8"/>
      </top>
      <bottom/>
      <diagonal/>
    </border>
    <border>
      <left style="medium">
        <color indexed="64"/>
      </left>
      <right/>
      <top style="medium">
        <color indexed="8"/>
      </top>
      <bottom style="thin">
        <color indexed="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64"/>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medium">
        <color indexed="64"/>
      </top>
      <bottom/>
      <diagonal/>
    </border>
    <border>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4">
    <xf numFmtId="0" fontId="0" fillId="0" borderId="0"/>
    <xf numFmtId="0" fontId="1" fillId="0" borderId="0">
      <alignment vertical="center"/>
    </xf>
    <xf numFmtId="0" fontId="1" fillId="0" borderId="0"/>
    <xf numFmtId="0" fontId="1" fillId="0" borderId="0">
      <alignment vertical="center"/>
    </xf>
  </cellStyleXfs>
  <cellXfs count="407">
    <xf numFmtId="0" fontId="0" fillId="0" borderId="0" xfId="0"/>
    <xf numFmtId="0" fontId="0" fillId="0" borderId="0" xfId="0" applyAlignment="1"/>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xf numFmtId="0" fontId="3" fillId="0" borderId="2"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xf>
    <xf numFmtId="0" fontId="3" fillId="0" borderId="2" xfId="0" applyFont="1" applyBorder="1"/>
    <xf numFmtId="0" fontId="3" fillId="0" borderId="5" xfId="0" applyFont="1" applyBorder="1" applyAlignment="1">
      <alignment horizontal="center"/>
    </xf>
    <xf numFmtId="0" fontId="3" fillId="0" borderId="4" xfId="0" applyFont="1" applyBorder="1"/>
    <xf numFmtId="0" fontId="3" fillId="0" borderId="1" xfId="0" applyFont="1" applyFill="1" applyBorder="1" applyAlignment="1">
      <alignment horizontal="center"/>
    </xf>
    <xf numFmtId="0" fontId="3" fillId="0" borderId="6" xfId="2" applyNumberFormat="1" applyFont="1" applyFill="1" applyBorder="1" applyAlignment="1">
      <alignment horizontal="center" vertical="center" shrinkToFit="1"/>
    </xf>
    <xf numFmtId="0" fontId="3" fillId="0" borderId="7" xfId="2" applyNumberFormat="1" applyFont="1" applyFill="1" applyBorder="1" applyAlignment="1">
      <alignment horizontal="center" vertical="center" shrinkToFit="1"/>
    </xf>
    <xf numFmtId="0" fontId="3" fillId="0" borderId="7" xfId="0" applyNumberFormat="1" applyFont="1" applyFill="1" applyBorder="1" applyAlignment="1">
      <alignment horizontal="center" vertical="center" shrinkToFit="1"/>
    </xf>
    <xf numFmtId="0" fontId="3" fillId="0" borderId="7" xfId="1" applyNumberFormat="1" applyFont="1" applyFill="1" applyBorder="1" applyAlignment="1">
      <alignment horizontal="center" vertical="center" shrinkToFit="1"/>
    </xf>
    <xf numFmtId="0" fontId="3" fillId="0" borderId="8" xfId="1" applyNumberFormat="1" applyFont="1" applyFill="1" applyBorder="1" applyAlignment="1">
      <alignment horizontal="center" vertical="center" shrinkToFit="1"/>
    </xf>
    <xf numFmtId="0" fontId="3" fillId="0" borderId="9" xfId="2" applyNumberFormat="1" applyFont="1" applyFill="1" applyBorder="1" applyAlignment="1">
      <alignment horizontal="center" vertical="center" shrinkToFit="1"/>
    </xf>
    <xf numFmtId="0" fontId="3" fillId="0" borderId="1" xfId="2"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shrinkToFit="1"/>
    </xf>
    <xf numFmtId="0" fontId="3" fillId="0" borderId="1" xfId="1" applyNumberFormat="1" applyFont="1" applyFill="1" applyBorder="1" applyAlignment="1">
      <alignment horizontal="center" vertical="center" shrinkToFit="1"/>
    </xf>
    <xf numFmtId="0" fontId="3" fillId="0" borderId="2" xfId="1" applyNumberFormat="1" applyFont="1" applyFill="1" applyBorder="1" applyAlignment="1">
      <alignment horizontal="center" vertical="center" shrinkToFit="1"/>
    </xf>
    <xf numFmtId="0" fontId="3" fillId="0" borderId="10" xfId="2" applyNumberFormat="1" applyFont="1" applyFill="1" applyBorder="1" applyAlignment="1">
      <alignment horizontal="center" vertical="center" shrinkToFit="1"/>
    </xf>
    <xf numFmtId="0" fontId="3" fillId="0" borderId="11" xfId="2" applyNumberFormat="1" applyFont="1" applyFill="1" applyBorder="1" applyAlignment="1">
      <alignment horizontal="center" vertical="center" shrinkToFit="1"/>
    </xf>
    <xf numFmtId="0" fontId="3" fillId="0" borderId="11" xfId="0" applyNumberFormat="1" applyFont="1" applyFill="1" applyBorder="1" applyAlignment="1">
      <alignment horizontal="center" vertical="center" shrinkToFit="1"/>
    </xf>
    <xf numFmtId="0" fontId="3" fillId="0" borderId="11" xfId="1" applyNumberFormat="1" applyFont="1" applyFill="1" applyBorder="1" applyAlignment="1">
      <alignment horizontal="center" vertical="center" shrinkToFit="1"/>
    </xf>
    <xf numFmtId="0" fontId="3" fillId="0" borderId="12" xfId="1" applyNumberFormat="1" applyFont="1" applyFill="1" applyBorder="1" applyAlignment="1">
      <alignment horizontal="center" vertical="center" shrinkToFit="1"/>
    </xf>
    <xf numFmtId="0" fontId="3" fillId="0" borderId="2" xfId="2" applyNumberFormat="1" applyFont="1" applyFill="1" applyBorder="1" applyAlignment="1">
      <alignment horizontal="center" vertical="center" shrinkToFit="1"/>
    </xf>
    <xf numFmtId="0" fontId="3" fillId="0" borderId="2" xfId="0" applyNumberFormat="1" applyFont="1" applyFill="1" applyBorder="1" applyAlignment="1">
      <alignment horizontal="center" vertical="center" shrinkToFit="1"/>
    </xf>
    <xf numFmtId="0" fontId="3" fillId="0" borderId="0" xfId="0" applyNumberFormat="1" applyFont="1" applyFill="1"/>
    <xf numFmtId="0" fontId="5" fillId="0" borderId="0" xfId="0" applyNumberFormat="1" applyFont="1" applyFill="1"/>
    <xf numFmtId="0" fontId="3" fillId="0" borderId="0" xfId="0" applyNumberFormat="1" applyFont="1" applyFill="1" applyAlignment="1">
      <alignment horizontal="center" shrinkToFit="1"/>
    </xf>
    <xf numFmtId="0" fontId="3" fillId="0" borderId="0" xfId="0" applyNumberFormat="1" applyFont="1" applyFill="1" applyAlignment="1">
      <alignment shrinkToFit="1"/>
    </xf>
    <xf numFmtId="0" fontId="6" fillId="0" borderId="0" xfId="1" applyNumberFormat="1" applyFont="1" applyFill="1" applyBorder="1" applyAlignment="1">
      <alignment horizontal="left" vertical="center"/>
    </xf>
    <xf numFmtId="0" fontId="3" fillId="0" borderId="13" xfId="1" applyNumberFormat="1" applyFont="1" applyFill="1" applyBorder="1" applyAlignment="1">
      <alignment vertical="center"/>
    </xf>
    <xf numFmtId="0" fontId="3" fillId="0" borderId="14" xfId="1" applyNumberFormat="1" applyFont="1" applyFill="1" applyBorder="1" applyAlignment="1">
      <alignment horizontal="center" vertical="center"/>
    </xf>
    <xf numFmtId="0" fontId="3" fillId="0" borderId="15" xfId="1" applyNumberFormat="1" applyFont="1" applyFill="1" applyBorder="1" applyAlignment="1">
      <alignment horizontal="center" vertical="center"/>
    </xf>
    <xf numFmtId="0" fontId="3" fillId="0" borderId="16" xfId="1" quotePrefix="1" applyNumberFormat="1" applyFont="1" applyFill="1" applyBorder="1" applyAlignment="1">
      <alignment horizontal="center" vertical="center" shrinkToFit="1"/>
    </xf>
    <xf numFmtId="0" fontId="3" fillId="0" borderId="17" xfId="1" quotePrefix="1" applyNumberFormat="1" applyFont="1" applyFill="1" applyBorder="1" applyAlignment="1">
      <alignment horizontal="center" vertical="center" shrinkToFit="1"/>
    </xf>
    <xf numFmtId="0" fontId="3" fillId="0" borderId="18" xfId="1" quotePrefix="1" applyNumberFormat="1" applyFont="1" applyFill="1" applyBorder="1" applyAlignment="1">
      <alignment horizontal="center" vertical="center" shrinkToFit="1"/>
    </xf>
    <xf numFmtId="0" fontId="3" fillId="0" borderId="19" xfId="1" applyNumberFormat="1" applyFont="1" applyFill="1" applyBorder="1" applyAlignment="1">
      <alignment horizontal="center" vertical="center" shrinkToFit="1"/>
    </xf>
    <xf numFmtId="0" fontId="3" fillId="0" borderId="20" xfId="0" applyNumberFormat="1" applyFont="1" applyFill="1" applyBorder="1" applyAlignment="1">
      <alignment horizontal="center" vertical="center"/>
    </xf>
    <xf numFmtId="0" fontId="3" fillId="0" borderId="21" xfId="1" applyNumberFormat="1" applyFont="1" applyFill="1" applyBorder="1" applyAlignment="1">
      <alignment vertical="center"/>
    </xf>
    <xf numFmtId="0" fontId="3" fillId="0" borderId="22" xfId="0" applyNumberFormat="1" applyFont="1" applyFill="1" applyBorder="1" applyAlignment="1">
      <alignment horizontal="center" vertical="center"/>
    </xf>
    <xf numFmtId="0" fontId="3" fillId="0" borderId="23" xfId="1" applyNumberFormat="1" applyFont="1" applyFill="1" applyBorder="1" applyAlignment="1">
      <alignment vertical="center"/>
    </xf>
    <xf numFmtId="0" fontId="3" fillId="0" borderId="24" xfId="0" applyNumberFormat="1" applyFont="1" applyFill="1" applyBorder="1" applyAlignment="1">
      <alignment horizontal="center" vertical="center"/>
    </xf>
    <xf numFmtId="0" fontId="3" fillId="0" borderId="25" xfId="1" applyNumberFormat="1" applyFont="1" applyFill="1" applyBorder="1" applyAlignment="1">
      <alignment vertical="center"/>
    </xf>
    <xf numFmtId="0" fontId="3" fillId="0" borderId="26" xfId="0" applyNumberFormat="1" applyFont="1" applyFill="1" applyBorder="1" applyAlignment="1">
      <alignment horizontal="center" vertical="center"/>
    </xf>
    <xf numFmtId="0" fontId="3" fillId="0" borderId="27" xfId="0" applyNumberFormat="1" applyFont="1" applyFill="1" applyBorder="1" applyAlignment="1">
      <alignment horizontal="center" vertical="center"/>
    </xf>
    <xf numFmtId="0" fontId="3" fillId="0" borderId="28" xfId="0" applyNumberFormat="1" applyFont="1" applyFill="1" applyBorder="1" applyAlignment="1">
      <alignment horizontal="center" vertical="center"/>
    </xf>
    <xf numFmtId="0" fontId="3" fillId="0" borderId="29" xfId="0" applyNumberFormat="1" applyFont="1" applyFill="1" applyBorder="1" applyAlignment="1">
      <alignment horizontal="center" vertical="center"/>
    </xf>
    <xf numFmtId="0" fontId="3" fillId="0" borderId="30" xfId="0" applyNumberFormat="1" applyFont="1" applyFill="1" applyBorder="1" applyAlignment="1">
      <alignment horizontal="center" vertical="center"/>
    </xf>
    <xf numFmtId="0" fontId="3" fillId="0" borderId="13" xfId="0" applyNumberFormat="1" applyFont="1" applyFill="1" applyBorder="1"/>
    <xf numFmtId="0" fontId="3" fillId="0" borderId="22" xfId="0" applyNumberFormat="1" applyFont="1" applyFill="1" applyBorder="1" applyAlignment="1">
      <alignment horizontal="center" vertical="center" shrinkToFit="1"/>
    </xf>
    <xf numFmtId="0" fontId="3" fillId="0" borderId="24" xfId="0" applyNumberFormat="1" applyFont="1" applyFill="1" applyBorder="1" applyAlignment="1">
      <alignment horizontal="center" vertical="center" shrinkToFit="1"/>
    </xf>
    <xf numFmtId="0" fontId="3" fillId="0" borderId="31" xfId="1" applyNumberFormat="1" applyFont="1" applyFill="1" applyBorder="1" applyAlignment="1">
      <alignment horizontal="center" vertical="center" shrinkToFit="1"/>
    </xf>
    <xf numFmtId="0" fontId="3" fillId="0" borderId="20" xfId="0" applyNumberFormat="1" applyFont="1" applyFill="1" applyBorder="1" applyAlignment="1">
      <alignment horizontal="center" vertical="center" shrinkToFit="1"/>
    </xf>
    <xf numFmtId="0" fontId="3" fillId="0" borderId="32" xfId="1" applyNumberFormat="1" applyFont="1" applyFill="1" applyBorder="1" applyAlignment="1">
      <alignment horizontal="center" vertical="center" shrinkToFit="1"/>
    </xf>
    <xf numFmtId="0" fontId="3" fillId="0" borderId="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shrinkToFit="1"/>
    </xf>
    <xf numFmtId="0" fontId="5" fillId="0" borderId="0" xfId="0" applyFont="1"/>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8"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0" fontId="15" fillId="0" borderId="0" xfId="0" applyFont="1" applyAlignment="1">
      <alignment horizontal="center" vertical="center" shrinkToFit="1"/>
    </xf>
    <xf numFmtId="203" fontId="3" fillId="0" borderId="7" xfId="0" applyNumberFormat="1" applyFont="1" applyFill="1" applyBorder="1" applyAlignment="1">
      <alignment shrinkToFit="1"/>
    </xf>
    <xf numFmtId="203" fontId="3" fillId="0" borderId="1" xfId="0" applyNumberFormat="1" applyFont="1" applyFill="1" applyBorder="1" applyAlignment="1">
      <alignment shrinkToFit="1"/>
    </xf>
    <xf numFmtId="203" fontId="3" fillId="0" borderId="11" xfId="0" applyNumberFormat="1" applyFont="1" applyFill="1" applyBorder="1" applyAlignment="1">
      <alignment shrinkToFit="1"/>
    </xf>
    <xf numFmtId="205" fontId="3" fillId="0" borderId="41" xfId="0" applyNumberFormat="1" applyFont="1" applyFill="1" applyBorder="1" applyAlignment="1">
      <alignment horizontal="center" shrinkToFit="1"/>
    </xf>
    <xf numFmtId="0" fontId="7" fillId="0" borderId="42" xfId="1" applyNumberFormat="1" applyFont="1" applyFill="1" applyBorder="1" applyAlignment="1">
      <alignment horizontal="center" vertical="center" shrinkToFit="1"/>
    </xf>
    <xf numFmtId="0" fontId="3" fillId="0" borderId="43" xfId="1" applyNumberFormat="1" applyFont="1" applyFill="1" applyBorder="1" applyAlignment="1">
      <alignment horizontal="center" vertical="center" shrinkToFit="1"/>
    </xf>
    <xf numFmtId="0" fontId="3" fillId="0" borderId="44" xfId="1" applyNumberFormat="1" applyFont="1" applyFill="1" applyBorder="1" applyAlignment="1">
      <alignment horizontal="center" vertical="center" shrinkToFit="1"/>
    </xf>
    <xf numFmtId="0" fontId="3" fillId="0" borderId="45" xfId="1" applyNumberFormat="1" applyFont="1" applyFill="1" applyBorder="1" applyAlignment="1">
      <alignment horizontal="center" vertical="center" shrinkToFit="1"/>
    </xf>
    <xf numFmtId="0" fontId="3" fillId="0" borderId="46" xfId="1" applyNumberFormat="1" applyFont="1" applyFill="1" applyBorder="1" applyAlignment="1">
      <alignment horizontal="center" vertical="center" shrinkToFit="1"/>
    </xf>
    <xf numFmtId="0" fontId="3" fillId="0" borderId="47" xfId="1" applyNumberFormat="1" applyFont="1" applyFill="1" applyBorder="1" applyAlignment="1">
      <alignment horizontal="center" vertical="center" shrinkToFit="1"/>
    </xf>
    <xf numFmtId="0" fontId="3" fillId="0" borderId="48" xfId="1" applyNumberFormat="1" applyFont="1" applyFill="1" applyBorder="1" applyAlignment="1">
      <alignment horizontal="center" vertical="center" shrinkToFit="1"/>
    </xf>
    <xf numFmtId="0" fontId="3" fillId="0" borderId="4" xfId="1" applyNumberFormat="1" applyFont="1" applyFill="1" applyBorder="1" applyAlignment="1">
      <alignment horizontal="center" vertical="center" shrinkToFit="1"/>
    </xf>
    <xf numFmtId="0" fontId="3" fillId="0" borderId="49" xfId="1" applyNumberFormat="1" applyFont="1" applyFill="1" applyBorder="1" applyAlignment="1">
      <alignment horizontal="center" vertical="center" shrinkToFit="1"/>
    </xf>
    <xf numFmtId="0" fontId="3" fillId="0" borderId="50" xfId="1" applyNumberFormat="1" applyFont="1" applyFill="1" applyBorder="1" applyAlignment="1">
      <alignment horizontal="center" vertical="center" shrinkToFit="1"/>
    </xf>
    <xf numFmtId="0" fontId="3" fillId="0" borderId="51" xfId="0" applyNumberFormat="1" applyFont="1" applyFill="1" applyBorder="1" applyAlignment="1">
      <alignment horizontal="center"/>
    </xf>
    <xf numFmtId="0" fontId="3" fillId="0" borderId="52" xfId="0" applyNumberFormat="1" applyFont="1" applyFill="1" applyBorder="1" applyAlignment="1">
      <alignment horizontal="center"/>
    </xf>
    <xf numFmtId="0" fontId="3" fillId="0" borderId="53" xfId="0"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Border="1" applyAlignment="1">
      <alignment horizontal="left" vertical="center" shrinkToFit="1"/>
    </xf>
    <xf numFmtId="0" fontId="18" fillId="0" borderId="0" xfId="0" applyFont="1" applyBorder="1" applyAlignment="1">
      <alignment horizontal="center" vertical="center" shrinkToFit="1"/>
    </xf>
    <xf numFmtId="0" fontId="8" fillId="0" borderId="35" xfId="0" applyFont="1" applyBorder="1" applyAlignment="1">
      <alignment horizontal="center" vertical="center" shrinkToFit="1"/>
    </xf>
    <xf numFmtId="0" fontId="15" fillId="0" borderId="0" xfId="0" applyFont="1" applyBorder="1" applyAlignment="1">
      <alignment horizontal="center" vertical="center" textRotation="255" shrinkToFit="1"/>
    </xf>
    <xf numFmtId="0" fontId="3" fillId="0" borderId="54" xfId="0" applyNumberFormat="1" applyFont="1" applyFill="1" applyBorder="1" applyAlignment="1">
      <alignment vertical="center" shrinkToFit="1"/>
    </xf>
    <xf numFmtId="0" fontId="3" fillId="0" borderId="22" xfId="0" applyNumberFormat="1" applyFont="1" applyFill="1" applyBorder="1" applyAlignment="1">
      <alignment vertical="center" shrinkToFit="1"/>
    </xf>
    <xf numFmtId="0" fontId="3" fillId="0" borderId="24" xfId="0" applyNumberFormat="1" applyFont="1" applyFill="1" applyBorder="1" applyAlignment="1">
      <alignment vertical="center" shrinkToFit="1"/>
    </xf>
    <xf numFmtId="0" fontId="3" fillId="0" borderId="55" xfId="0" applyNumberFormat="1" applyFont="1" applyFill="1" applyBorder="1" applyAlignment="1">
      <alignment vertical="center" shrinkToFit="1"/>
    </xf>
    <xf numFmtId="0" fontId="3" fillId="0" borderId="20" xfId="0" applyNumberFormat="1" applyFont="1" applyFill="1" applyBorder="1" applyAlignment="1">
      <alignment vertical="center" shrinkToFit="1"/>
    </xf>
    <xf numFmtId="0" fontId="3" fillId="0" borderId="56" xfId="1" applyNumberFormat="1" applyFont="1" applyFill="1" applyBorder="1" applyAlignment="1">
      <alignment horizontal="center" vertical="center" shrinkToFit="1"/>
    </xf>
    <xf numFmtId="0" fontId="3" fillId="2" borderId="57" xfId="1" applyNumberFormat="1" applyFont="1" applyFill="1" applyBorder="1" applyAlignment="1">
      <alignment horizontal="center" vertical="center" shrinkToFit="1"/>
    </xf>
    <xf numFmtId="0" fontId="3" fillId="2" borderId="58" xfId="0" applyNumberFormat="1" applyFont="1" applyFill="1" applyBorder="1" applyAlignment="1">
      <alignment horizontal="center"/>
    </xf>
    <xf numFmtId="0" fontId="3" fillId="2" borderId="59" xfId="0" applyNumberFormat="1" applyFont="1" applyFill="1" applyBorder="1" applyAlignment="1">
      <alignment horizontal="center"/>
    </xf>
    <xf numFmtId="0" fontId="3" fillId="2" borderId="60" xfId="0" applyNumberFormat="1" applyFont="1" applyFill="1" applyBorder="1" applyAlignment="1">
      <alignment horizontal="center"/>
    </xf>
    <xf numFmtId="205" fontId="3" fillId="0" borderId="61" xfId="0" applyNumberFormat="1" applyFont="1" applyFill="1" applyBorder="1" applyAlignment="1">
      <alignment horizontal="center" shrinkToFit="1"/>
    </xf>
    <xf numFmtId="205" fontId="3" fillId="0" borderId="62" xfId="0" applyNumberFormat="1" applyFont="1" applyFill="1" applyBorder="1" applyAlignment="1">
      <alignment horizontal="center" shrinkToFit="1"/>
    </xf>
    <xf numFmtId="182" fontId="13" fillId="0" borderId="57" xfId="1" applyNumberFormat="1" applyFont="1" applyFill="1" applyBorder="1" applyAlignment="1">
      <alignment horizontal="center" vertical="center" shrinkToFit="1"/>
    </xf>
    <xf numFmtId="180" fontId="3" fillId="0" borderId="63" xfId="0" applyNumberFormat="1" applyFont="1" applyFill="1" applyBorder="1" applyAlignment="1">
      <alignment horizontal="center" shrinkToFit="1"/>
    </xf>
    <xf numFmtId="180" fontId="3" fillId="0" borderId="3" xfId="0" applyNumberFormat="1" applyFont="1" applyFill="1" applyBorder="1" applyAlignment="1">
      <alignment horizontal="center" shrinkToFit="1"/>
    </xf>
    <xf numFmtId="180" fontId="3" fillId="0" borderId="64" xfId="0" applyNumberFormat="1" applyFont="1" applyFill="1" applyBorder="1" applyAlignment="1">
      <alignment horizontal="center" shrinkToFit="1"/>
    </xf>
    <xf numFmtId="180" fontId="3" fillId="0" borderId="38" xfId="0" applyNumberFormat="1" applyFont="1" applyFill="1" applyBorder="1" applyAlignment="1">
      <alignment horizontal="center" shrinkToFit="1"/>
    </xf>
    <xf numFmtId="0" fontId="12" fillId="0" borderId="0" xfId="0" applyFont="1" applyBorder="1" applyAlignment="1">
      <alignment horizontal="center" vertical="center" textRotation="255" shrinkToFit="1"/>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8" fillId="0" borderId="81" xfId="0" applyFont="1" applyBorder="1" applyAlignment="1">
      <alignment horizontal="center" vertical="center" shrinkToFit="1"/>
    </xf>
    <xf numFmtId="0" fontId="8" fillId="0" borderId="76" xfId="0" applyFont="1" applyBorder="1" applyAlignment="1">
      <alignment horizontal="center" vertical="center" shrinkToFit="1"/>
    </xf>
    <xf numFmtId="0" fontId="3" fillId="0" borderId="83" xfId="0" applyFont="1" applyBorder="1" applyAlignment="1">
      <alignment horizontal="center" vertical="center"/>
    </xf>
    <xf numFmtId="0" fontId="15" fillId="0" borderId="0" xfId="0" applyFont="1" applyBorder="1" applyAlignment="1">
      <alignment vertical="center" textRotation="255" shrinkToFit="1"/>
    </xf>
    <xf numFmtId="0" fontId="21" fillId="0" borderId="0" xfId="0" applyFont="1" applyBorder="1" applyAlignment="1">
      <alignment vertical="center" textRotation="255" shrinkToFit="1"/>
    </xf>
    <xf numFmtId="0" fontId="12" fillId="0" borderId="0" xfId="0" applyFont="1" applyBorder="1" applyAlignment="1">
      <alignment vertical="center" textRotation="255" shrinkToFit="1"/>
    </xf>
    <xf numFmtId="0" fontId="22" fillId="0" borderId="0" xfId="0" applyFont="1" applyBorder="1" applyAlignment="1">
      <alignment vertical="center" textRotation="255" shrinkToFit="1"/>
    </xf>
    <xf numFmtId="0" fontId="11" fillId="0" borderId="0" xfId="0" applyFont="1" applyBorder="1" applyAlignment="1">
      <alignment vertical="center" shrinkToFit="1"/>
    </xf>
    <xf numFmtId="0" fontId="0" fillId="0" borderId="0" xfId="0" applyBorder="1" applyAlignment="1">
      <alignment vertical="center" shrinkToFit="1"/>
    </xf>
    <xf numFmtId="0" fontId="23" fillId="0" borderId="84" xfId="0" applyFont="1" applyBorder="1" applyAlignment="1">
      <alignment horizontal="center" vertical="center" shrinkToFit="1"/>
    </xf>
    <xf numFmtId="0" fontId="8" fillId="0" borderId="33" xfId="0" applyFont="1" applyBorder="1" applyAlignment="1">
      <alignment vertical="center" shrinkToFit="1"/>
    </xf>
    <xf numFmtId="0" fontId="12" fillId="0" borderId="34" xfId="0" applyFont="1" applyBorder="1" applyAlignment="1">
      <alignment vertical="center" textRotation="255" shrinkToFit="1"/>
    </xf>
    <xf numFmtId="0" fontId="24" fillId="0" borderId="0" xfId="0" applyFont="1" applyBorder="1" applyAlignment="1">
      <alignment horizontal="center" vertical="center" shrinkToFit="1"/>
    </xf>
    <xf numFmtId="0" fontId="24" fillId="0" borderId="0" xfId="0" applyFont="1" applyBorder="1" applyAlignment="1">
      <alignment vertical="center" shrinkToFit="1"/>
    </xf>
    <xf numFmtId="0" fontId="24" fillId="0" borderId="35" xfId="0" applyFont="1" applyBorder="1" applyAlignment="1">
      <alignment vertical="center" shrinkToFit="1"/>
    </xf>
    <xf numFmtId="0" fontId="24" fillId="0" borderId="0" xfId="0" applyFont="1" applyBorder="1" applyAlignment="1">
      <alignment horizontal="center" vertical="center" justifyLastLine="1" shrinkToFit="1"/>
    </xf>
    <xf numFmtId="0" fontId="25" fillId="0" borderId="0" xfId="0" applyNumberFormat="1" applyFont="1" applyBorder="1" applyAlignment="1">
      <alignment horizontal="center" vertical="center" justifyLastLine="1" shrinkToFit="1"/>
    </xf>
    <xf numFmtId="0" fontId="7" fillId="0" borderId="0" xfId="0" applyFont="1" applyBorder="1" applyAlignment="1">
      <alignment vertical="center" textRotation="255" shrinkToFit="1"/>
    </xf>
    <xf numFmtId="0" fontId="17" fillId="0" borderId="0" xfId="0" applyFont="1" applyBorder="1" applyAlignment="1">
      <alignment vertical="center" shrinkToFit="1"/>
    </xf>
    <xf numFmtId="0" fontId="3" fillId="0" borderId="0" xfId="0" applyFont="1" applyBorder="1"/>
    <xf numFmtId="0" fontId="16" fillId="0" borderId="0" xfId="0" applyFont="1" applyBorder="1" applyAlignment="1">
      <alignment vertical="center" shrinkToFit="1"/>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89"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0" xfId="0" applyFont="1" applyBorder="1" applyAlignment="1">
      <alignment horizontal="distributed" vertical="center" justifyLastLine="1" shrinkToFit="1"/>
    </xf>
    <xf numFmtId="0" fontId="26" fillId="0" borderId="0" xfId="0" applyNumberFormat="1" applyFont="1" applyBorder="1" applyAlignment="1">
      <alignment horizontal="distributed" vertical="center" justifyLastLine="1" shrinkToFit="1"/>
    </xf>
    <xf numFmtId="0" fontId="3" fillId="0" borderId="90" xfId="0" applyFont="1" applyBorder="1" applyAlignment="1">
      <alignment horizontal="center" vertical="center"/>
    </xf>
    <xf numFmtId="0" fontId="3" fillId="0" borderId="0" xfId="0" applyFont="1" applyAlignment="1">
      <alignment horizontal="left" vertical="center" shrinkToFit="1"/>
    </xf>
    <xf numFmtId="0" fontId="11" fillId="0" borderId="40" xfId="0" applyFont="1" applyBorder="1" applyAlignment="1">
      <alignment horizontal="center" vertical="center" shrinkToFit="1"/>
    </xf>
    <xf numFmtId="0" fontId="0" fillId="0" borderId="0" xfId="0" applyAlignment="1">
      <alignment horizontal="center" vertical="center" shrinkToFit="1"/>
    </xf>
    <xf numFmtId="0" fontId="0" fillId="0" borderId="40" xfId="0" applyBorder="1" applyAlignment="1">
      <alignment horizontal="center" vertical="center" shrinkToFit="1"/>
    </xf>
    <xf numFmtId="0" fontId="11" fillId="0" borderId="0" xfId="0" applyFont="1" applyBorder="1" applyAlignment="1">
      <alignment horizontal="center" vertical="center" shrinkToFit="1"/>
    </xf>
    <xf numFmtId="0" fontId="0" fillId="0" borderId="35" xfId="0" applyBorder="1" applyAlignment="1">
      <alignment horizontal="center" vertical="center" shrinkToFit="1"/>
    </xf>
    <xf numFmtId="0" fontId="7" fillId="0" borderId="0" xfId="0" applyFont="1" applyBorder="1" applyAlignment="1">
      <alignment horizontal="center" vertical="center" textRotation="255" shrinkToFit="1"/>
    </xf>
    <xf numFmtId="0" fontId="7" fillId="0" borderId="35"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17" fillId="0" borderId="0"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0" xfId="0" applyFont="1" applyAlignment="1">
      <alignment horizontal="center" vertical="center" shrinkToFit="1"/>
    </xf>
    <xf numFmtId="0" fontId="17" fillId="0" borderId="40" xfId="0" applyFont="1" applyBorder="1" applyAlignment="1">
      <alignment horizontal="center" vertical="center" shrinkToFit="1"/>
    </xf>
    <xf numFmtId="0" fontId="16" fillId="0" borderId="0" xfId="0" applyFont="1" applyAlignment="1">
      <alignment horizontal="center" vertical="center" shrinkToFit="1"/>
    </xf>
    <xf numFmtId="0" fontId="3" fillId="0" borderId="85" xfId="0" applyNumberFormat="1" applyFont="1" applyFill="1" applyBorder="1" applyAlignment="1">
      <alignment horizontal="center"/>
    </xf>
    <xf numFmtId="0" fontId="3" fillId="0" borderId="56" xfId="0" applyNumberFormat="1" applyFont="1" applyFill="1" applyBorder="1" applyAlignment="1">
      <alignment horizontal="center"/>
    </xf>
    <xf numFmtId="0" fontId="13" fillId="0" borderId="85" xfId="1" applyNumberFormat="1" applyFont="1" applyFill="1" applyBorder="1" applyAlignment="1">
      <alignment horizontal="center" vertical="center"/>
    </xf>
    <xf numFmtId="0" fontId="13" fillId="0" borderId="86" xfId="1" applyNumberFormat="1" applyFont="1" applyFill="1" applyBorder="1" applyAlignment="1">
      <alignment horizontal="center" vertical="center"/>
    </xf>
    <xf numFmtId="0" fontId="3" fillId="0" borderId="0" xfId="0" applyFont="1" applyBorder="1" applyAlignment="1">
      <alignment horizontal="left" vertical="center" shrinkToFit="1"/>
    </xf>
    <xf numFmtId="0" fontId="3" fillId="0" borderId="0" xfId="0" applyFont="1" applyAlignment="1">
      <alignment horizontal="left" vertical="center" shrinkToFit="1"/>
    </xf>
    <xf numFmtId="0" fontId="18" fillId="0" borderId="0" xfId="0" applyFont="1" applyBorder="1" applyAlignment="1">
      <alignment horizontal="center" vertical="center" shrinkToFit="1"/>
    </xf>
    <xf numFmtId="0" fontId="18" fillId="0" borderId="0" xfId="0" applyFont="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Alignment="1">
      <alignment horizontal="center" vertical="center" shrinkToFit="1"/>
    </xf>
    <xf numFmtId="0" fontId="19" fillId="0" borderId="0" xfId="0" applyFont="1" applyBorder="1" applyAlignment="1">
      <alignment horizontal="center" vertical="center" shrinkToFit="1"/>
    </xf>
    <xf numFmtId="0" fontId="0" fillId="0" borderId="0" xfId="0" applyAlignment="1">
      <alignment vertical="center" shrinkToFit="1"/>
    </xf>
    <xf numFmtId="0" fontId="10" fillId="0" borderId="0" xfId="0" applyFont="1" applyBorder="1" applyAlignment="1">
      <alignment horizontal="right" vertical="center" shrinkToFit="1"/>
    </xf>
    <xf numFmtId="0" fontId="12" fillId="0" borderId="0" xfId="0" applyFont="1" applyBorder="1" applyAlignment="1">
      <alignment horizontal="distributed"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186" fontId="20" fillId="0" borderId="0" xfId="0" applyNumberFormat="1"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40" xfId="0" applyFont="1" applyBorder="1" applyAlignment="1">
      <alignment horizontal="center" vertical="center" shrinkToFit="1"/>
    </xf>
    <xf numFmtId="0" fontId="24" fillId="0" borderId="40" xfId="0" applyFont="1" applyBorder="1" applyAlignment="1">
      <alignment horizontal="center" vertical="center" justifyLastLine="1" shrinkToFit="1"/>
    </xf>
    <xf numFmtId="0" fontId="24" fillId="0" borderId="0" xfId="0" applyFont="1" applyBorder="1" applyAlignment="1">
      <alignment horizontal="center" vertical="center" justifyLastLine="1" shrinkToFit="1"/>
    </xf>
    <xf numFmtId="0" fontId="24" fillId="0" borderId="35" xfId="0" applyFont="1" applyBorder="1" applyAlignment="1">
      <alignment horizontal="center" vertical="center" justifyLastLine="1" shrinkToFit="1"/>
    </xf>
    <xf numFmtId="0" fontId="25" fillId="0" borderId="40" xfId="0" applyNumberFormat="1" applyFont="1" applyBorder="1" applyAlignment="1">
      <alignment horizontal="distributed" vertical="center" justifyLastLine="1" shrinkToFit="1"/>
    </xf>
    <xf numFmtId="0" fontId="25" fillId="0" borderId="0" xfId="0" applyNumberFormat="1" applyFont="1" applyBorder="1" applyAlignment="1">
      <alignment horizontal="distributed" vertical="center" justifyLastLine="1" shrinkToFit="1"/>
    </xf>
    <xf numFmtId="0" fontId="25" fillId="0" borderId="35" xfId="0" applyNumberFormat="1" applyFont="1" applyBorder="1" applyAlignment="1">
      <alignment horizontal="distributed" vertical="center" justifyLastLine="1" shrinkToFit="1"/>
    </xf>
    <xf numFmtId="0" fontId="25" fillId="0" borderId="39" xfId="0" applyNumberFormat="1" applyFont="1" applyBorder="1" applyAlignment="1">
      <alignment horizontal="distributed" vertical="center" justifyLastLine="1" shrinkToFit="1"/>
    </xf>
    <xf numFmtId="0" fontId="25" fillId="0" borderId="38" xfId="0" applyNumberFormat="1" applyFont="1" applyBorder="1" applyAlignment="1">
      <alignment horizontal="distributed" vertical="center" justifyLastLine="1" shrinkToFit="1"/>
    </xf>
    <xf numFmtId="0" fontId="25" fillId="0" borderId="37" xfId="0" applyNumberFormat="1" applyFont="1" applyBorder="1" applyAlignment="1">
      <alignment horizontal="distributed" vertical="center" justifyLastLine="1" shrinkToFit="1"/>
    </xf>
    <xf numFmtId="0" fontId="24" fillId="0" borderId="40" xfId="0" applyFont="1" applyBorder="1" applyAlignment="1">
      <alignment horizontal="distributed" vertical="center" justifyLastLine="1" shrinkToFit="1"/>
    </xf>
    <xf numFmtId="0" fontId="24" fillId="0" borderId="0" xfId="0" applyFont="1" applyBorder="1" applyAlignment="1">
      <alignment horizontal="distributed" vertical="center" justifyLastLine="1" shrinkToFit="1"/>
    </xf>
    <xf numFmtId="0" fontId="24" fillId="0" borderId="35" xfId="0" applyFont="1" applyBorder="1" applyAlignment="1">
      <alignment horizontal="distributed" vertical="center" justifyLastLine="1" shrinkToFit="1"/>
    </xf>
    <xf numFmtId="0" fontId="26" fillId="0" borderId="0" xfId="0" applyNumberFormat="1" applyFont="1" applyBorder="1" applyAlignment="1">
      <alignment horizontal="distributed" vertical="center" justifyLastLine="1" shrinkToFit="1"/>
    </xf>
    <xf numFmtId="0" fontId="26" fillId="0" borderId="35" xfId="0" applyNumberFormat="1" applyFont="1" applyBorder="1" applyAlignment="1">
      <alignment horizontal="distributed" vertical="center" justifyLastLine="1" shrinkToFit="1"/>
    </xf>
    <xf numFmtId="0" fontId="26" fillId="0" borderId="39" xfId="0" applyNumberFormat="1" applyFont="1" applyBorder="1" applyAlignment="1">
      <alignment horizontal="distributed" vertical="center" justifyLastLine="1" shrinkToFit="1"/>
    </xf>
    <xf numFmtId="0" fontId="26" fillId="0" borderId="38" xfId="0" applyNumberFormat="1" applyFont="1" applyBorder="1" applyAlignment="1">
      <alignment horizontal="distributed" vertical="center" justifyLastLine="1" shrinkToFit="1"/>
    </xf>
    <xf numFmtId="0" fontId="26" fillId="0" borderId="37" xfId="0" applyNumberFormat="1" applyFont="1" applyBorder="1" applyAlignment="1">
      <alignment horizontal="distributed" vertical="center" justifyLastLine="1" shrinkToFit="1"/>
    </xf>
    <xf numFmtId="0" fontId="3" fillId="0" borderId="0" xfId="0" applyFont="1" applyAlignment="1">
      <alignment vertical="center"/>
    </xf>
    <xf numFmtId="0" fontId="27" fillId="0" borderId="0" xfId="0" applyFont="1" applyAlignment="1">
      <alignment vertical="center"/>
    </xf>
    <xf numFmtId="0" fontId="3" fillId="3" borderId="37" xfId="0" applyFont="1" applyFill="1" applyBorder="1" applyAlignment="1">
      <alignment horizontal="center" vertical="center" shrinkToFit="1"/>
    </xf>
    <xf numFmtId="0" fontId="3" fillId="3" borderId="38" xfId="0" applyFont="1" applyFill="1" applyBorder="1" applyAlignment="1">
      <alignment horizontal="center" vertical="center" shrinkToFit="1"/>
    </xf>
    <xf numFmtId="0" fontId="3" fillId="3" borderId="39"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3" borderId="33" xfId="0" applyFont="1" applyFill="1" applyBorder="1" applyAlignment="1">
      <alignment horizontal="center" vertical="center" shrinkToFit="1"/>
    </xf>
    <xf numFmtId="0" fontId="3" fillId="3" borderId="84" xfId="0" applyFont="1" applyFill="1" applyBorder="1" applyAlignment="1">
      <alignment horizontal="center" vertical="center" shrinkToFit="1"/>
    </xf>
    <xf numFmtId="0" fontId="3" fillId="0" borderId="91" xfId="0" applyFont="1" applyBorder="1" applyAlignment="1">
      <alignment horizontal="center" vertical="center" textRotation="255"/>
    </xf>
    <xf numFmtId="0" fontId="28" fillId="0" borderId="25" xfId="0" applyFont="1" applyBorder="1" applyAlignment="1">
      <alignment horizontal="center" vertical="center"/>
    </xf>
    <xf numFmtId="0" fontId="29" fillId="0" borderId="11" xfId="0" applyFont="1" applyBorder="1" applyAlignment="1">
      <alignment horizontal="center" vertical="center"/>
    </xf>
    <xf numFmtId="0" fontId="30" fillId="0" borderId="11" xfId="0" applyFont="1" applyBorder="1" applyAlignment="1">
      <alignment horizontal="center" vertical="center"/>
    </xf>
    <xf numFmtId="0" fontId="30" fillId="0" borderId="49"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23" fillId="0" borderId="95" xfId="0" applyFont="1" applyBorder="1" applyAlignment="1">
      <alignment horizontal="center" vertical="center"/>
    </xf>
    <xf numFmtId="0" fontId="31" fillId="0" borderId="96" xfId="0" applyFont="1" applyBorder="1" applyAlignment="1">
      <alignment horizontal="center" vertical="center" shrinkToFit="1"/>
    </xf>
    <xf numFmtId="0" fontId="32" fillId="0" borderId="97" xfId="0" applyFont="1" applyBorder="1" applyAlignment="1">
      <alignment horizontal="center" vertical="center" shrinkToFit="1"/>
    </xf>
    <xf numFmtId="0" fontId="31" fillId="0" borderId="98" xfId="0" applyFont="1" applyBorder="1" applyAlignment="1">
      <alignment horizontal="center" vertical="center" shrinkToFit="1"/>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208" fontId="3" fillId="0" borderId="101" xfId="0" applyNumberFormat="1" applyFont="1" applyBorder="1" applyAlignment="1">
      <alignment horizontal="distributed" vertical="center" justifyLastLine="1"/>
    </xf>
    <xf numFmtId="0" fontId="23" fillId="0" borderId="102" xfId="0" applyFont="1" applyBorder="1" applyAlignment="1">
      <alignment horizontal="left" vertical="top"/>
    </xf>
    <xf numFmtId="0" fontId="28" fillId="0" borderId="23" xfId="0" applyFont="1" applyBorder="1" applyAlignment="1">
      <alignment horizontal="center" vertical="center"/>
    </xf>
    <xf numFmtId="0" fontId="29" fillId="0" borderId="1" xfId="0" applyFont="1" applyBorder="1" applyAlignment="1">
      <alignment horizontal="center" vertical="center"/>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23" fillId="0" borderId="106" xfId="0" applyFont="1" applyBorder="1" applyAlignment="1">
      <alignment horizontal="center" vertical="center"/>
    </xf>
    <xf numFmtId="0" fontId="31" fillId="0" borderId="107" xfId="0" applyFont="1" applyBorder="1" applyAlignment="1">
      <alignment horizontal="center" vertical="center" shrinkToFit="1"/>
    </xf>
    <xf numFmtId="0" fontId="32" fillId="0" borderId="108" xfId="0" applyFont="1" applyBorder="1" applyAlignment="1">
      <alignment horizontal="center" vertical="center" shrinkToFit="1"/>
    </xf>
    <xf numFmtId="0" fontId="31" fillId="0" borderId="109" xfId="0" applyFont="1" applyBorder="1" applyAlignment="1">
      <alignment horizontal="center" vertical="center" shrinkToFit="1"/>
    </xf>
    <xf numFmtId="0" fontId="23" fillId="0" borderId="110" xfId="0" applyFont="1" applyBorder="1" applyAlignment="1">
      <alignment horizontal="center" vertical="center"/>
    </xf>
    <xf numFmtId="0" fontId="23" fillId="0" borderId="111" xfId="0" applyFont="1" applyBorder="1" applyAlignment="1">
      <alignment horizontal="center" vertical="center"/>
    </xf>
    <xf numFmtId="208" fontId="3" fillId="0" borderId="112" xfId="0" applyNumberFormat="1" applyFont="1" applyBorder="1" applyAlignment="1">
      <alignment horizontal="distributed" vertical="center" justifyLastLine="1"/>
    </xf>
    <xf numFmtId="0" fontId="23" fillId="0" borderId="113" xfId="0" applyFont="1" applyBorder="1" applyAlignment="1">
      <alignment horizontal="left" vertical="top"/>
    </xf>
    <xf numFmtId="0" fontId="33" fillId="0" borderId="112" xfId="0" applyFont="1" applyBorder="1"/>
    <xf numFmtId="0" fontId="28" fillId="0" borderId="114" xfId="0" applyFont="1" applyBorder="1" applyAlignment="1">
      <alignment horizontal="center" vertical="center"/>
    </xf>
    <xf numFmtId="0" fontId="29" fillId="0" borderId="5" xfId="0" applyFont="1" applyBorder="1" applyAlignment="1">
      <alignment horizontal="center" vertical="center"/>
    </xf>
    <xf numFmtId="0" fontId="30" fillId="0" borderId="5" xfId="0" applyFont="1" applyBorder="1" applyAlignment="1">
      <alignment horizontal="center" vertical="center"/>
    </xf>
    <xf numFmtId="0" fontId="30" fillId="0" borderId="37"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23" fillId="0" borderId="118" xfId="0" applyFont="1" applyBorder="1" applyAlignment="1">
      <alignment vertical="center"/>
    </xf>
    <xf numFmtId="0" fontId="31" fillId="0" borderId="119" xfId="0" applyFont="1" applyBorder="1" applyAlignment="1">
      <alignment horizontal="center" vertical="center" shrinkToFit="1"/>
    </xf>
    <xf numFmtId="0" fontId="32" fillId="0" borderId="120" xfId="0" applyFont="1" applyBorder="1" applyAlignment="1">
      <alignment horizontal="center" vertical="center" shrinkToFit="1"/>
    </xf>
    <xf numFmtId="0" fontId="31" fillId="0" borderId="121" xfId="0" applyFont="1" applyBorder="1" applyAlignment="1">
      <alignment horizontal="center" vertical="center" shrinkToFit="1"/>
    </xf>
    <xf numFmtId="0" fontId="3" fillId="0" borderId="110" xfId="0" applyFont="1" applyBorder="1" applyAlignment="1">
      <alignment horizontal="center" vertical="center"/>
    </xf>
    <xf numFmtId="0" fontId="33" fillId="0" borderId="28" xfId="0" applyFont="1" applyBorder="1" applyAlignment="1">
      <alignment horizontal="center" vertical="center" wrapText="1"/>
    </xf>
    <xf numFmtId="0" fontId="23" fillId="0" borderId="122" xfId="0" applyFont="1" applyBorder="1" applyAlignment="1">
      <alignment horizontal="left" vertical="top"/>
    </xf>
    <xf numFmtId="0" fontId="23" fillId="0" borderId="123" xfId="0" applyFont="1" applyBorder="1" applyAlignment="1">
      <alignment horizontal="center" vertical="center"/>
    </xf>
    <xf numFmtId="0" fontId="31" fillId="0" borderId="124" xfId="0" applyFont="1" applyBorder="1" applyAlignment="1">
      <alignment horizontal="center" vertical="center" shrinkToFit="1"/>
    </xf>
    <xf numFmtId="0" fontId="32" fillId="0" borderId="124" xfId="0" applyFont="1" applyBorder="1" applyAlignment="1">
      <alignment horizontal="center" vertical="center" shrinkToFit="1"/>
    </xf>
    <xf numFmtId="0" fontId="23" fillId="0" borderId="125" xfId="0" applyFont="1" applyBorder="1" applyAlignment="1">
      <alignment horizontal="center" vertical="center"/>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3" fillId="0" borderId="128" xfId="0" applyFont="1" applyBorder="1" applyAlignment="1">
      <alignment horizontal="center" vertical="center"/>
    </xf>
    <xf numFmtId="0" fontId="23" fillId="0" borderId="129" xfId="0" applyFont="1" applyBorder="1" applyAlignment="1">
      <alignment horizontal="center" vertical="center"/>
    </xf>
    <xf numFmtId="0" fontId="31" fillId="0" borderId="130" xfId="0" applyFont="1" applyBorder="1" applyAlignment="1">
      <alignment horizontal="center" vertical="center" shrinkToFit="1"/>
    </xf>
    <xf numFmtId="0" fontId="31" fillId="0" borderId="131" xfId="0" applyFont="1" applyBorder="1" applyAlignment="1">
      <alignment horizontal="center" vertical="center" shrinkToFit="1"/>
    </xf>
    <xf numFmtId="0" fontId="23" fillId="0" borderId="132" xfId="0" applyFont="1" applyBorder="1" applyAlignment="1">
      <alignment horizontal="center" vertical="center"/>
    </xf>
    <xf numFmtId="208" fontId="3" fillId="0" borderId="26" xfId="0" applyNumberFormat="1" applyFont="1" applyBorder="1" applyAlignment="1">
      <alignment horizontal="distributed" vertical="center" justifyLastLine="1"/>
    </xf>
    <xf numFmtId="0" fontId="23" fillId="0" borderId="133" xfId="0" applyFont="1" applyBorder="1" applyAlignment="1">
      <alignment horizontal="left" vertical="top"/>
    </xf>
    <xf numFmtId="0" fontId="23" fillId="0" borderId="134" xfId="0" applyFont="1" applyBorder="1" applyAlignment="1">
      <alignment horizontal="center" vertical="center"/>
    </xf>
    <xf numFmtId="0" fontId="31" fillId="0" borderId="108" xfId="0" applyFont="1" applyBorder="1" applyAlignment="1">
      <alignment horizontal="center" vertical="center" shrinkToFit="1"/>
    </xf>
    <xf numFmtId="0" fontId="3" fillId="0" borderId="135" xfId="0" applyFont="1" applyBorder="1" applyAlignment="1">
      <alignment horizontal="center" vertical="center"/>
    </xf>
    <xf numFmtId="0" fontId="23" fillId="0" borderId="134" xfId="0" applyFont="1" applyBorder="1" applyAlignment="1">
      <alignment vertical="center"/>
    </xf>
    <xf numFmtId="0" fontId="31" fillId="0" borderId="136" xfId="0" applyFont="1" applyBorder="1" applyAlignment="1">
      <alignment horizontal="center" vertical="center" shrinkToFit="1"/>
    </xf>
    <xf numFmtId="0" fontId="32" fillId="0" borderId="136" xfId="0" applyFont="1" applyBorder="1" applyAlignment="1">
      <alignment horizontal="center" vertical="center" shrinkToFit="1"/>
    </xf>
    <xf numFmtId="0" fontId="3" fillId="0" borderId="137" xfId="0" applyFont="1" applyBorder="1" applyAlignment="1">
      <alignment horizontal="center" vertical="center"/>
    </xf>
    <xf numFmtId="0" fontId="23" fillId="0" borderId="106" xfId="0" applyFont="1" applyBorder="1" applyAlignment="1">
      <alignment vertical="center"/>
    </xf>
    <xf numFmtId="0" fontId="33" fillId="0" borderId="112" xfId="0" applyFont="1" applyBorder="1" applyAlignment="1">
      <alignment horizontal="center" vertical="center" wrapText="1"/>
    </xf>
    <xf numFmtId="0" fontId="23" fillId="0" borderId="138" xfId="0" applyFont="1" applyBorder="1" applyAlignment="1">
      <alignment horizontal="left" vertical="top"/>
    </xf>
    <xf numFmtId="0" fontId="23" fillId="0" borderId="139" xfId="0" applyFont="1" applyBorder="1" applyAlignment="1">
      <alignment vertical="center"/>
    </xf>
    <xf numFmtId="0" fontId="3" fillId="0" borderId="140" xfId="0" applyFont="1" applyBorder="1" applyAlignment="1">
      <alignment horizontal="center" vertical="center"/>
    </xf>
    <xf numFmtId="0" fontId="23" fillId="0" borderId="141" xfId="0" applyFont="1" applyBorder="1" applyAlignment="1">
      <alignment horizontal="left" vertical="top"/>
    </xf>
    <xf numFmtId="0" fontId="3" fillId="0" borderId="142" xfId="0" applyFont="1" applyBorder="1" applyAlignment="1">
      <alignment horizontal="center" vertical="center"/>
    </xf>
    <xf numFmtId="0" fontId="33" fillId="0" borderId="143" xfId="0" applyFont="1" applyBorder="1" applyAlignment="1">
      <alignment horizontal="center" vertical="center" wrapText="1"/>
    </xf>
    <xf numFmtId="0" fontId="23" fillId="0" borderId="144" xfId="0" applyFont="1" applyBorder="1" applyAlignment="1">
      <alignment horizontal="left" vertical="top"/>
    </xf>
    <xf numFmtId="0" fontId="3" fillId="0" borderId="145" xfId="0" applyFont="1" applyBorder="1" applyAlignment="1">
      <alignment horizontal="center" vertical="center"/>
    </xf>
    <xf numFmtId="0" fontId="3" fillId="0" borderId="146" xfId="0" applyFont="1" applyBorder="1" applyAlignment="1">
      <alignment horizontal="center" vertical="center"/>
    </xf>
    <xf numFmtId="0" fontId="3" fillId="0" borderId="147" xfId="0" applyFont="1" applyBorder="1" applyAlignment="1">
      <alignment horizontal="center" vertical="center"/>
    </xf>
    <xf numFmtId="0" fontId="33" fillId="0" borderId="148" xfId="0" applyFont="1" applyBorder="1" applyAlignment="1">
      <alignment horizontal="center" vertical="center"/>
    </xf>
    <xf numFmtId="0" fontId="33" fillId="0" borderId="149" xfId="0" applyFont="1" applyBorder="1" applyAlignment="1">
      <alignment horizontal="center" vertical="center"/>
    </xf>
    <xf numFmtId="0" fontId="33" fillId="0" borderId="150" xfId="0" applyFont="1" applyBorder="1" applyAlignment="1">
      <alignment horizontal="center" vertical="center"/>
    </xf>
    <xf numFmtId="0" fontId="33" fillId="0" borderId="151" xfId="0" applyFont="1" applyBorder="1" applyAlignment="1">
      <alignment horizontal="center" vertical="center"/>
    </xf>
    <xf numFmtId="0" fontId="5" fillId="0" borderId="152" xfId="0" applyFont="1" applyBorder="1" applyAlignment="1">
      <alignment horizontal="center" vertical="center" wrapText="1" shrinkToFit="1"/>
    </xf>
    <xf numFmtId="0" fontId="5" fillId="0" borderId="153" xfId="0" applyFont="1" applyBorder="1" applyAlignment="1">
      <alignment horizontal="center" vertical="center" wrapText="1" shrinkToFit="1"/>
    </xf>
    <xf numFmtId="0" fontId="3" fillId="0" borderId="154" xfId="0" applyFont="1" applyBorder="1" applyAlignment="1">
      <alignment horizontal="center" vertical="center"/>
    </xf>
    <xf numFmtId="0" fontId="3" fillId="0" borderId="19" xfId="0" applyFont="1" applyBorder="1" applyAlignment="1">
      <alignment horizontal="center" vertical="center"/>
    </xf>
    <xf numFmtId="0" fontId="3" fillId="0" borderId="155" xfId="0" applyFont="1" applyBorder="1" applyAlignment="1">
      <alignment horizontal="center" vertical="center"/>
    </xf>
    <xf numFmtId="0" fontId="23" fillId="0" borderId="156" xfId="0" applyFont="1" applyBorder="1" applyAlignment="1">
      <alignment horizontal="left" vertical="center" shrinkToFit="1"/>
    </xf>
    <xf numFmtId="0" fontId="23" fillId="0" borderId="157" xfId="0" applyFont="1" applyBorder="1" applyAlignment="1">
      <alignment horizontal="left" vertical="center" shrinkToFit="1"/>
    </xf>
    <xf numFmtId="0" fontId="23" fillId="0" borderId="158" xfId="0" applyFont="1" applyBorder="1" applyAlignment="1">
      <alignment horizontal="left" vertical="center" shrinkToFit="1"/>
    </xf>
    <xf numFmtId="0" fontId="23" fillId="0" borderId="159" xfId="0" applyFont="1" applyBorder="1" applyAlignment="1">
      <alignment horizontal="left" vertical="center" shrinkToFit="1"/>
    </xf>
    <xf numFmtId="0" fontId="23" fillId="0" borderId="160" xfId="0" applyFont="1" applyBorder="1" applyAlignment="1">
      <alignment horizontal="left" vertical="center" shrinkToFit="1"/>
    </xf>
    <xf numFmtId="0" fontId="5" fillId="0" borderId="157" xfId="0" applyFont="1" applyBorder="1" applyAlignment="1">
      <alignment horizontal="center" vertical="center" wrapText="1" shrinkToFit="1"/>
    </xf>
    <xf numFmtId="0" fontId="5" fillId="0" borderId="160" xfId="0" applyFont="1" applyBorder="1" applyAlignment="1">
      <alignment horizontal="center" vertical="center" wrapText="1" shrinkToFit="1"/>
    </xf>
    <xf numFmtId="0" fontId="3" fillId="0" borderId="0" xfId="0" applyFont="1" applyAlignment="1">
      <alignment horizontal="left" vertical="center"/>
    </xf>
    <xf numFmtId="0" fontId="33" fillId="0" borderId="0" xfId="0" applyFont="1" applyAlignment="1">
      <alignment horizontal="center" vertical="center" shrinkToFit="1"/>
    </xf>
    <xf numFmtId="0" fontId="10" fillId="0" borderId="0" xfId="0" applyFont="1" applyAlignment="1">
      <alignment horizontal="right" vertical="center" shrinkToFit="1"/>
    </xf>
    <xf numFmtId="0" fontId="12" fillId="0" borderId="0" xfId="0" applyFont="1" applyAlignment="1">
      <alignment horizontal="distributed" vertical="center" shrinkToFit="1"/>
    </xf>
    <xf numFmtId="0" fontId="34" fillId="0" borderId="0" xfId="0" applyFont="1" applyAlignment="1">
      <alignment horizontal="center" vertical="center"/>
    </xf>
    <xf numFmtId="0" fontId="23" fillId="4" borderId="95" xfId="0" applyFont="1" applyFill="1" applyBorder="1" applyAlignment="1">
      <alignment horizontal="center" vertical="center"/>
    </xf>
    <xf numFmtId="0" fontId="31" fillId="4" borderId="96" xfId="0" applyFont="1" applyFill="1" applyBorder="1" applyAlignment="1">
      <alignment horizontal="center" vertical="center" shrinkToFit="1"/>
    </xf>
    <xf numFmtId="0" fontId="32" fillId="4" borderId="97" xfId="0" applyFont="1" applyFill="1" applyBorder="1" applyAlignment="1">
      <alignment horizontal="center" vertical="center" shrinkToFit="1"/>
    </xf>
    <xf numFmtId="0" fontId="31" fillId="4" borderId="98" xfId="0" applyFont="1" applyFill="1" applyBorder="1" applyAlignment="1">
      <alignment horizontal="center" vertical="center" shrinkToFit="1"/>
    </xf>
    <xf numFmtId="0" fontId="23" fillId="4" borderId="99" xfId="0" applyFont="1" applyFill="1" applyBorder="1" applyAlignment="1">
      <alignment horizontal="center" vertical="center"/>
    </xf>
    <xf numFmtId="0" fontId="23" fillId="4" borderId="106" xfId="0" applyFont="1" applyFill="1" applyBorder="1" applyAlignment="1">
      <alignment horizontal="center" vertical="center"/>
    </xf>
    <xf numFmtId="0" fontId="31" fillId="4" borderId="107" xfId="0" applyFont="1" applyFill="1" applyBorder="1" applyAlignment="1">
      <alignment horizontal="center" vertical="center" shrinkToFit="1"/>
    </xf>
    <xf numFmtId="0" fontId="32" fillId="4" borderId="108" xfId="0" applyFont="1" applyFill="1" applyBorder="1" applyAlignment="1">
      <alignment horizontal="center" vertical="center" shrinkToFit="1"/>
    </xf>
    <xf numFmtId="0" fontId="31" fillId="4" borderId="109" xfId="0" applyFont="1" applyFill="1" applyBorder="1" applyAlignment="1">
      <alignment horizontal="center" vertical="center" shrinkToFit="1"/>
    </xf>
    <xf numFmtId="0" fontId="23" fillId="4" borderId="110" xfId="0" applyFont="1" applyFill="1" applyBorder="1" applyAlignment="1">
      <alignment horizontal="center" vertical="center"/>
    </xf>
    <xf numFmtId="0" fontId="23" fillId="4" borderId="118" xfId="0" applyFont="1" applyFill="1" applyBorder="1" applyAlignment="1">
      <alignment vertical="center"/>
    </xf>
    <xf numFmtId="0" fontId="31" fillId="4" borderId="119" xfId="0" applyFont="1" applyFill="1" applyBorder="1" applyAlignment="1">
      <alignment horizontal="center" vertical="center" shrinkToFit="1"/>
    </xf>
    <xf numFmtId="0" fontId="32" fillId="4" borderId="120" xfId="0" applyFont="1" applyFill="1" applyBorder="1" applyAlignment="1">
      <alignment horizontal="center" vertical="center" shrinkToFit="1"/>
    </xf>
    <xf numFmtId="0" fontId="31" fillId="4" borderId="121" xfId="0" applyFont="1" applyFill="1" applyBorder="1" applyAlignment="1">
      <alignment horizontal="center" vertical="center" shrinkToFit="1"/>
    </xf>
    <xf numFmtId="0" fontId="3" fillId="4" borderId="110" xfId="0" applyFont="1" applyFill="1" applyBorder="1" applyAlignment="1">
      <alignment horizontal="center" vertical="center"/>
    </xf>
    <xf numFmtId="0" fontId="23" fillId="5" borderId="129" xfId="0" applyFont="1" applyFill="1" applyBorder="1" applyAlignment="1">
      <alignment horizontal="center" vertical="center"/>
    </xf>
    <xf numFmtId="0" fontId="31" fillId="5" borderId="130" xfId="0" applyFont="1" applyFill="1" applyBorder="1" applyAlignment="1">
      <alignment horizontal="center" vertical="center" shrinkToFit="1"/>
    </xf>
    <xf numFmtId="0" fontId="32" fillId="5" borderId="124" xfId="0" applyFont="1" applyFill="1" applyBorder="1" applyAlignment="1">
      <alignment horizontal="center" vertical="center" shrinkToFit="1"/>
    </xf>
    <xf numFmtId="0" fontId="31" fillId="5" borderId="131" xfId="0" applyFont="1" applyFill="1" applyBorder="1" applyAlignment="1">
      <alignment horizontal="center" vertical="center" shrinkToFit="1"/>
    </xf>
    <xf numFmtId="0" fontId="23" fillId="5" borderId="125" xfId="0" applyFont="1" applyFill="1" applyBorder="1" applyAlignment="1">
      <alignment horizontal="center" vertical="center"/>
    </xf>
    <xf numFmtId="0" fontId="23" fillId="5" borderId="106" xfId="0" applyFont="1" applyFill="1" applyBorder="1" applyAlignment="1">
      <alignment horizontal="center" vertical="center"/>
    </xf>
    <xf numFmtId="0" fontId="31" fillId="5" borderId="107" xfId="0" applyFont="1" applyFill="1" applyBorder="1" applyAlignment="1">
      <alignment horizontal="center" vertical="center" shrinkToFit="1"/>
    </xf>
    <xf numFmtId="0" fontId="32" fillId="5" borderId="108" xfId="0" applyFont="1" applyFill="1" applyBorder="1" applyAlignment="1">
      <alignment horizontal="center" vertical="center" shrinkToFit="1"/>
    </xf>
    <xf numFmtId="0" fontId="31" fillId="5" borderId="109" xfId="0" applyFont="1" applyFill="1" applyBorder="1" applyAlignment="1">
      <alignment horizontal="center" vertical="center" shrinkToFit="1"/>
    </xf>
    <xf numFmtId="0" fontId="23" fillId="5" borderId="110" xfId="0" applyFont="1" applyFill="1" applyBorder="1" applyAlignment="1">
      <alignment horizontal="center" vertical="center"/>
    </xf>
    <xf numFmtId="0" fontId="23" fillId="5" borderId="118" xfId="0" applyFont="1" applyFill="1" applyBorder="1" applyAlignment="1">
      <alignment vertical="center"/>
    </xf>
    <xf numFmtId="0" fontId="31" fillId="5" borderId="119" xfId="0" applyFont="1" applyFill="1" applyBorder="1" applyAlignment="1">
      <alignment horizontal="center" vertical="center" shrinkToFit="1"/>
    </xf>
    <xf numFmtId="0" fontId="32" fillId="5" borderId="120" xfId="0" applyFont="1" applyFill="1" applyBorder="1" applyAlignment="1">
      <alignment horizontal="center" vertical="center" shrinkToFit="1"/>
    </xf>
    <xf numFmtId="0" fontId="31" fillId="5" borderId="121" xfId="0" applyFont="1" applyFill="1" applyBorder="1" applyAlignment="1">
      <alignment horizontal="center" vertical="center" shrinkToFit="1"/>
    </xf>
    <xf numFmtId="0" fontId="3" fillId="5" borderId="110" xfId="0" applyFont="1" applyFill="1" applyBorder="1" applyAlignment="1">
      <alignment horizontal="center" vertical="center"/>
    </xf>
    <xf numFmtId="0" fontId="23" fillId="4" borderId="123" xfId="0" applyFont="1" applyFill="1" applyBorder="1" applyAlignment="1">
      <alignment horizontal="center" vertical="center"/>
    </xf>
    <xf numFmtId="0" fontId="31" fillId="4" borderId="124" xfId="0" applyFont="1" applyFill="1" applyBorder="1" applyAlignment="1">
      <alignment horizontal="center" vertical="center" shrinkToFit="1"/>
    </xf>
    <xf numFmtId="0" fontId="32" fillId="4" borderId="124" xfId="0" applyFont="1" applyFill="1" applyBorder="1" applyAlignment="1">
      <alignment horizontal="center" vertical="center" shrinkToFit="1"/>
    </xf>
    <xf numFmtId="0" fontId="23" fillId="4" borderId="125" xfId="0" applyFont="1" applyFill="1" applyBorder="1" applyAlignment="1">
      <alignment horizontal="center" vertical="center"/>
    </xf>
    <xf numFmtId="0" fontId="23" fillId="4" borderId="134" xfId="0" applyFont="1" applyFill="1" applyBorder="1" applyAlignment="1">
      <alignment horizontal="center" vertical="center"/>
    </xf>
    <xf numFmtId="0" fontId="31" fillId="4" borderId="108" xfId="0" applyFont="1" applyFill="1" applyBorder="1" applyAlignment="1">
      <alignment horizontal="center" vertical="center" shrinkToFit="1"/>
    </xf>
    <xf numFmtId="0" fontId="23" fillId="4" borderId="134" xfId="0" applyFont="1" applyFill="1" applyBorder="1" applyAlignment="1">
      <alignment vertical="center"/>
    </xf>
    <xf numFmtId="0" fontId="31" fillId="4" borderId="136" xfId="0" applyFont="1" applyFill="1" applyBorder="1" applyAlignment="1">
      <alignment horizontal="center" vertical="center" shrinkToFit="1"/>
    </xf>
    <xf numFmtId="0" fontId="32" fillId="4" borderId="136" xfId="0" applyFont="1" applyFill="1" applyBorder="1" applyAlignment="1">
      <alignment horizontal="center" vertical="center" shrinkToFit="1"/>
    </xf>
    <xf numFmtId="0" fontId="31" fillId="5" borderId="124" xfId="0" applyFont="1" applyFill="1" applyBorder="1" applyAlignment="1">
      <alignment horizontal="center" vertical="center" shrinkToFit="1"/>
    </xf>
    <xf numFmtId="0" fontId="31" fillId="5" borderId="108" xfId="0" applyFont="1" applyFill="1" applyBorder="1" applyAlignment="1">
      <alignment horizontal="center" vertical="center" shrinkToFit="1"/>
    </xf>
    <xf numFmtId="0" fontId="23" fillId="5" borderId="106" xfId="0" applyFont="1" applyFill="1" applyBorder="1" applyAlignment="1">
      <alignment vertical="center"/>
    </xf>
    <xf numFmtId="0" fontId="31" fillId="5" borderId="136" xfId="0" applyFont="1" applyFill="1" applyBorder="1" applyAlignment="1">
      <alignment horizontal="center" vertical="center" shrinkToFit="1"/>
    </xf>
    <xf numFmtId="0" fontId="32" fillId="5" borderId="136" xfId="0" applyFont="1" applyFill="1" applyBorder="1" applyAlignment="1">
      <alignment horizontal="center" vertical="center" shrinkToFit="1"/>
    </xf>
    <xf numFmtId="0" fontId="35" fillId="0" borderId="0" xfId="3" applyFont="1">
      <alignment vertical="center"/>
    </xf>
    <xf numFmtId="0" fontId="3" fillId="0" borderId="0" xfId="3" applyFont="1" applyAlignment="1">
      <alignment horizontal="center" vertical="center"/>
    </xf>
    <xf numFmtId="0" fontId="3" fillId="0" borderId="0" xfId="3" applyFont="1">
      <alignment vertical="center"/>
    </xf>
    <xf numFmtId="0" fontId="3" fillId="0" borderId="0" xfId="3" applyFont="1" applyAlignment="1">
      <alignment horizontal="center" vertical="center"/>
    </xf>
    <xf numFmtId="0" fontId="3" fillId="0" borderId="13" xfId="3" applyFont="1" applyBorder="1" applyAlignment="1">
      <alignment horizontal="center" vertical="center"/>
    </xf>
    <xf numFmtId="0" fontId="3" fillId="0" borderId="86" xfId="3" applyFont="1" applyBorder="1" applyAlignment="1">
      <alignment horizontal="center" vertical="center"/>
    </xf>
    <xf numFmtId="0" fontId="3" fillId="0" borderId="57" xfId="3" applyFont="1" applyBorder="1" applyAlignment="1">
      <alignment horizontal="center" vertical="center"/>
    </xf>
    <xf numFmtId="0" fontId="3" fillId="0" borderId="20" xfId="3" applyFont="1" applyBorder="1" applyAlignment="1">
      <alignment horizontal="center" vertical="center"/>
    </xf>
    <xf numFmtId="0" fontId="3" fillId="0" borderId="161" xfId="3" applyFont="1" applyBorder="1" applyAlignment="1">
      <alignment horizontal="center" vertical="center"/>
    </xf>
    <xf numFmtId="0" fontId="3" fillId="0" borderId="162" xfId="3" applyFont="1" applyBorder="1" applyAlignment="1">
      <alignment horizontal="center" vertical="center" shrinkToFit="1"/>
    </xf>
    <xf numFmtId="0" fontId="3" fillId="0" borderId="22" xfId="3" applyFont="1" applyBorder="1" applyAlignment="1">
      <alignment horizontal="center" vertical="center"/>
    </xf>
    <xf numFmtId="0" fontId="3" fillId="0" borderId="163" xfId="3" applyFont="1" applyBorder="1" applyAlignment="1">
      <alignment horizontal="center" vertical="center"/>
    </xf>
    <xf numFmtId="0" fontId="3" fillId="0" borderId="59" xfId="3" applyFont="1" applyBorder="1" applyAlignment="1">
      <alignment horizontal="center" vertical="center" shrinkToFit="1"/>
    </xf>
    <xf numFmtId="0" fontId="3" fillId="0" borderId="55" xfId="3" applyFont="1" applyBorder="1" applyAlignment="1">
      <alignment horizontal="center" vertical="center"/>
    </xf>
    <xf numFmtId="0" fontId="3" fillId="0" borderId="164" xfId="3" applyFont="1" applyBorder="1" applyAlignment="1">
      <alignment horizontal="center" vertical="center"/>
    </xf>
    <xf numFmtId="0" fontId="3" fillId="0" borderId="165" xfId="3" applyFont="1" applyBorder="1" applyAlignment="1">
      <alignment horizontal="center" vertical="center" shrinkToFit="1"/>
    </xf>
    <xf numFmtId="0" fontId="3" fillId="0" borderId="165" xfId="3" applyFont="1" applyBorder="1" applyAlignment="1">
      <alignment horizontal="center" vertical="center"/>
    </xf>
    <xf numFmtId="0" fontId="3" fillId="0" borderId="166" xfId="3" applyFont="1" applyBorder="1" applyAlignment="1">
      <alignment horizontal="center" vertical="center"/>
    </xf>
    <xf numFmtId="0" fontId="3" fillId="0" borderId="167" xfId="3" applyFont="1" applyBorder="1" applyAlignment="1">
      <alignment horizontal="center" vertical="center"/>
    </xf>
    <xf numFmtId="0" fontId="3" fillId="0" borderId="168" xfId="3" applyFont="1" applyBorder="1" applyAlignment="1">
      <alignment horizontal="center" vertical="center" shrinkToFit="1"/>
    </xf>
    <xf numFmtId="0" fontId="3" fillId="0" borderId="168" xfId="3" applyFont="1" applyBorder="1" applyAlignment="1">
      <alignment horizontal="center" vertical="center"/>
    </xf>
    <xf numFmtId="0" fontId="3" fillId="0" borderId="169" xfId="3" applyFont="1" applyBorder="1" applyAlignment="1">
      <alignment horizontal="center" vertical="center"/>
    </xf>
    <xf numFmtId="0" fontId="3" fillId="0" borderId="170" xfId="3" applyFont="1" applyBorder="1" applyAlignment="1">
      <alignment horizontal="center" vertical="center" shrinkToFit="1"/>
    </xf>
    <xf numFmtId="0" fontId="3" fillId="0" borderId="170" xfId="3" applyFont="1" applyBorder="1" applyAlignment="1">
      <alignment horizontal="center" vertical="center"/>
    </xf>
    <xf numFmtId="0" fontId="3" fillId="0" borderId="171" xfId="3" applyFont="1" applyBorder="1" applyAlignment="1">
      <alignment horizontal="center" vertical="center"/>
    </xf>
    <xf numFmtId="0" fontId="3" fillId="0" borderId="172" xfId="3" applyFont="1" applyBorder="1" applyAlignment="1">
      <alignment horizontal="center" vertical="center" shrinkToFit="1"/>
    </xf>
    <xf numFmtId="0" fontId="3" fillId="0" borderId="172" xfId="3" applyFont="1" applyBorder="1" applyAlignment="1">
      <alignment horizontal="center" vertical="center"/>
    </xf>
    <xf numFmtId="0" fontId="3" fillId="0" borderId="173" xfId="3" applyFont="1" applyBorder="1" applyAlignment="1">
      <alignment horizontal="center" vertical="center"/>
    </xf>
    <xf numFmtId="0" fontId="3" fillId="0" borderId="174" xfId="3" applyFont="1" applyBorder="1" applyAlignment="1">
      <alignment horizontal="center" vertical="center"/>
    </xf>
    <xf numFmtId="0" fontId="3" fillId="0" borderId="175" xfId="3" applyFont="1" applyBorder="1" applyAlignment="1">
      <alignment horizontal="center" vertical="center"/>
    </xf>
    <xf numFmtId="0" fontId="3" fillId="0" borderId="176" xfId="3" applyFont="1" applyBorder="1" applyAlignment="1">
      <alignment horizontal="center" vertical="center" shrinkToFit="1"/>
    </xf>
    <xf numFmtId="0" fontId="3" fillId="0" borderId="176" xfId="3" applyFont="1" applyBorder="1" applyAlignment="1">
      <alignment horizontal="center" vertical="center"/>
    </xf>
    <xf numFmtId="0" fontId="35" fillId="0" borderId="0" xfId="3" applyFont="1" applyAlignment="1">
      <alignment horizontal="center" vertical="center" shrinkToFit="1"/>
    </xf>
    <xf numFmtId="0" fontId="35" fillId="0" borderId="0" xfId="3" applyFont="1" applyAlignment="1">
      <alignment vertical="center" shrinkToFit="1"/>
    </xf>
  </cellXfs>
  <cellStyles count="4">
    <cellStyle name="標準" xfId="0" builtinId="0"/>
    <cellStyle name="標準_新人大会結果（決勝リーグも）２１" xfId="3" xr:uid="{A2919D73-842F-4FE1-8F68-FD0ED26BC76B}"/>
    <cellStyle name="標準_申し込み一覧のみ１６" xfId="1" xr:uid="{CDB4FB21-3797-48C6-B732-1C82E6E7D7ED}"/>
    <cellStyle name="標準_日卓協登録・大会申し込み" xfId="2" xr:uid="{22D30336-5FB5-42E2-B9E7-0450A6600C7B}"/>
  </cellStyles>
  <dxfs count="28">
    <dxf>
      <fill>
        <patternFill>
          <bgColor indexed="34"/>
        </patternFill>
      </fill>
    </dxf>
    <dxf>
      <font>
        <condense val="0"/>
        <extend val="0"/>
        <color auto="1"/>
      </font>
      <fill>
        <patternFill>
          <bgColor indexed="9"/>
        </patternFill>
      </fill>
    </dxf>
    <dxf>
      <fill>
        <patternFill>
          <bgColor indexed="34"/>
        </patternFill>
      </fill>
    </dxf>
    <dxf>
      <font>
        <condense val="0"/>
        <extend val="0"/>
        <color auto="1"/>
      </font>
      <fill>
        <patternFill>
          <bgColor indexed="9"/>
        </patternFill>
      </fill>
    </dxf>
    <dxf>
      <fill>
        <patternFill>
          <bgColor indexed="34"/>
        </patternFill>
      </fill>
    </dxf>
    <dxf>
      <font>
        <condense val="0"/>
        <extend val="0"/>
        <color auto="1"/>
      </font>
      <fill>
        <patternFill>
          <bgColor indexed="9"/>
        </patternFill>
      </fill>
    </dxf>
    <dxf>
      <fill>
        <patternFill>
          <bgColor indexed="34"/>
        </patternFill>
      </fill>
    </dxf>
    <dxf>
      <font>
        <condense val="0"/>
        <extend val="0"/>
        <color auto="1"/>
      </font>
      <fill>
        <patternFill>
          <bgColor indexed="9"/>
        </patternFill>
      </fill>
    </dxf>
    <dxf>
      <fill>
        <patternFill>
          <bgColor indexed="34"/>
        </patternFill>
      </fill>
    </dxf>
    <dxf>
      <font>
        <condense val="0"/>
        <extend val="0"/>
        <color auto="1"/>
      </font>
      <fill>
        <patternFill>
          <bgColor indexed="9"/>
        </patternFill>
      </fill>
    </dxf>
    <dxf>
      <font>
        <condense val="0"/>
        <extend val="0"/>
        <color auto="1"/>
      </font>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
      <fill>
        <patternFill>
          <bgColor indexed="34"/>
        </patternFill>
      </fill>
    </dxf>
    <dxf>
      <font>
        <condense val="0"/>
        <extend val="0"/>
        <color auto="1"/>
      </font>
      <fill>
        <patternFill>
          <bgColor indexed="9"/>
        </patternFill>
      </fill>
    </dxf>
    <dxf>
      <fill>
        <patternFill>
          <bgColor indexed="34"/>
        </patternFill>
      </fill>
    </dxf>
    <dxf>
      <font>
        <condense val="0"/>
        <extend val="0"/>
        <color auto="1"/>
      </font>
      <fill>
        <patternFill>
          <bgColor indexed="9"/>
        </patternFill>
      </fill>
    </dxf>
    <dxf>
      <fill>
        <patternFill>
          <bgColor indexed="34"/>
        </patternFill>
      </fill>
    </dxf>
    <dxf>
      <font>
        <condense val="0"/>
        <extend val="0"/>
        <color auto="1"/>
      </font>
      <fill>
        <patternFill>
          <bgColor indexed="9"/>
        </patternFill>
      </fill>
    </dxf>
    <dxf>
      <fill>
        <patternFill>
          <bgColor indexed="34"/>
        </patternFill>
      </fill>
    </dxf>
    <dxf>
      <font>
        <condense val="0"/>
        <extend val="0"/>
        <color auto="1"/>
      </font>
      <fill>
        <patternFill>
          <bgColor indexed="9"/>
        </patternFill>
      </fill>
    </dxf>
    <dxf>
      <fill>
        <patternFill>
          <bgColor indexed="34"/>
        </patternFill>
      </fill>
    </dxf>
    <dxf>
      <font>
        <condense val="0"/>
        <extend val="0"/>
        <color auto="1"/>
      </font>
      <fill>
        <patternFill>
          <bgColor indexed="9"/>
        </patternFill>
      </fill>
    </dxf>
    <dxf>
      <font>
        <condense val="0"/>
        <extend val="0"/>
        <color auto="1"/>
      </font>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9</xdr:row>
      <xdr:rowOff>0</xdr:rowOff>
    </xdr:from>
    <xdr:to>
      <xdr:col>12</xdr:col>
      <xdr:colOff>0</xdr:colOff>
      <xdr:row>11</xdr:row>
      <xdr:rowOff>0</xdr:rowOff>
    </xdr:to>
    <xdr:sp macro="" textlink="">
      <xdr:nvSpPr>
        <xdr:cNvPr id="2" name="テキスト ボックス 1">
          <a:extLst>
            <a:ext uri="{FF2B5EF4-FFF2-40B4-BE49-F238E27FC236}">
              <a16:creationId xmlns:a16="http://schemas.microsoft.com/office/drawing/2014/main" id="{A6845882-A85A-47EC-AD97-E4F10A2D449B}"/>
            </a:ext>
          </a:extLst>
        </xdr:cNvPr>
        <xdr:cNvSpPr txBox="1"/>
      </xdr:nvSpPr>
      <xdr:spPr>
        <a:xfrm>
          <a:off x="2546350" y="1816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18</xdr:row>
      <xdr:rowOff>0</xdr:rowOff>
    </xdr:from>
    <xdr:to>
      <xdr:col>12</xdr:col>
      <xdr:colOff>0</xdr:colOff>
      <xdr:row>20</xdr:row>
      <xdr:rowOff>0</xdr:rowOff>
    </xdr:to>
    <xdr:sp macro="" textlink="">
      <xdr:nvSpPr>
        <xdr:cNvPr id="3" name="テキスト ボックス 2">
          <a:extLst>
            <a:ext uri="{FF2B5EF4-FFF2-40B4-BE49-F238E27FC236}">
              <a16:creationId xmlns:a16="http://schemas.microsoft.com/office/drawing/2014/main" id="{272B2309-12E4-47FD-BE02-00F26C1D1744}"/>
            </a:ext>
          </a:extLst>
        </xdr:cNvPr>
        <xdr:cNvSpPr txBox="1"/>
      </xdr:nvSpPr>
      <xdr:spPr>
        <a:xfrm>
          <a:off x="2546350" y="3130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12</xdr:col>
      <xdr:colOff>0</xdr:colOff>
      <xdr:row>14</xdr:row>
      <xdr:rowOff>0</xdr:rowOff>
    </xdr:from>
    <xdr:to>
      <xdr:col>13</xdr:col>
      <xdr:colOff>0</xdr:colOff>
      <xdr:row>16</xdr:row>
      <xdr:rowOff>0</xdr:rowOff>
    </xdr:to>
    <xdr:sp macro="" textlink="">
      <xdr:nvSpPr>
        <xdr:cNvPr id="4" name="テキスト ボックス 3">
          <a:extLst>
            <a:ext uri="{FF2B5EF4-FFF2-40B4-BE49-F238E27FC236}">
              <a16:creationId xmlns:a16="http://schemas.microsoft.com/office/drawing/2014/main" id="{8521B8AD-4919-4DFF-8BA6-36FC2AF865AC}"/>
            </a:ext>
          </a:extLst>
        </xdr:cNvPr>
        <xdr:cNvSpPr txBox="1"/>
      </xdr:nvSpPr>
      <xdr:spPr>
        <a:xfrm>
          <a:off x="2730500" y="2546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13</xdr:col>
      <xdr:colOff>0</xdr:colOff>
      <xdr:row>22</xdr:row>
      <xdr:rowOff>0</xdr:rowOff>
    </xdr:from>
    <xdr:to>
      <xdr:col>14</xdr:col>
      <xdr:colOff>0</xdr:colOff>
      <xdr:row>24</xdr:row>
      <xdr:rowOff>0</xdr:rowOff>
    </xdr:to>
    <xdr:sp macro="" textlink="">
      <xdr:nvSpPr>
        <xdr:cNvPr id="5" name="テキスト ボックス 4">
          <a:extLst>
            <a:ext uri="{FF2B5EF4-FFF2-40B4-BE49-F238E27FC236}">
              <a16:creationId xmlns:a16="http://schemas.microsoft.com/office/drawing/2014/main" id="{0C03DB9A-86F7-4FB6-B6EB-FB8FDAEF78E5}"/>
            </a:ext>
          </a:extLst>
        </xdr:cNvPr>
        <xdr:cNvSpPr txBox="1"/>
      </xdr:nvSpPr>
      <xdr:spPr>
        <a:xfrm>
          <a:off x="2914650" y="3714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26</xdr:row>
      <xdr:rowOff>0</xdr:rowOff>
    </xdr:from>
    <xdr:to>
      <xdr:col>12</xdr:col>
      <xdr:colOff>0</xdr:colOff>
      <xdr:row>28</xdr:row>
      <xdr:rowOff>0</xdr:rowOff>
    </xdr:to>
    <xdr:sp macro="" textlink="">
      <xdr:nvSpPr>
        <xdr:cNvPr id="6" name="テキスト ボックス 5">
          <a:extLst>
            <a:ext uri="{FF2B5EF4-FFF2-40B4-BE49-F238E27FC236}">
              <a16:creationId xmlns:a16="http://schemas.microsoft.com/office/drawing/2014/main" id="{84C23198-B119-4A28-B980-D4848E23D529}"/>
            </a:ext>
          </a:extLst>
        </xdr:cNvPr>
        <xdr:cNvSpPr txBox="1"/>
      </xdr:nvSpPr>
      <xdr:spPr>
        <a:xfrm>
          <a:off x="2546350" y="4298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34</xdr:row>
      <xdr:rowOff>0</xdr:rowOff>
    </xdr:from>
    <xdr:to>
      <xdr:col>12</xdr:col>
      <xdr:colOff>0</xdr:colOff>
      <xdr:row>36</xdr:row>
      <xdr:rowOff>0</xdr:rowOff>
    </xdr:to>
    <xdr:sp macro="" textlink="">
      <xdr:nvSpPr>
        <xdr:cNvPr id="7" name="テキスト ボックス 6">
          <a:extLst>
            <a:ext uri="{FF2B5EF4-FFF2-40B4-BE49-F238E27FC236}">
              <a16:creationId xmlns:a16="http://schemas.microsoft.com/office/drawing/2014/main" id="{3977D096-C728-447C-983C-1247624DDAB0}"/>
            </a:ext>
          </a:extLst>
        </xdr:cNvPr>
        <xdr:cNvSpPr txBox="1"/>
      </xdr:nvSpPr>
      <xdr:spPr>
        <a:xfrm>
          <a:off x="2546350" y="5467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0</xdr:colOff>
      <xdr:row>30</xdr:row>
      <xdr:rowOff>0</xdr:rowOff>
    </xdr:from>
    <xdr:to>
      <xdr:col>13</xdr:col>
      <xdr:colOff>0</xdr:colOff>
      <xdr:row>32</xdr:row>
      <xdr:rowOff>0</xdr:rowOff>
    </xdr:to>
    <xdr:sp macro="" textlink="">
      <xdr:nvSpPr>
        <xdr:cNvPr id="8" name="テキスト ボックス 7">
          <a:extLst>
            <a:ext uri="{FF2B5EF4-FFF2-40B4-BE49-F238E27FC236}">
              <a16:creationId xmlns:a16="http://schemas.microsoft.com/office/drawing/2014/main" id="{BE63AA10-4250-4761-BEE3-E22321CC1302}"/>
            </a:ext>
          </a:extLst>
        </xdr:cNvPr>
        <xdr:cNvSpPr txBox="1"/>
      </xdr:nvSpPr>
      <xdr:spPr>
        <a:xfrm>
          <a:off x="2730500" y="4883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42</xdr:row>
      <xdr:rowOff>0</xdr:rowOff>
    </xdr:from>
    <xdr:to>
      <xdr:col>12</xdr:col>
      <xdr:colOff>0</xdr:colOff>
      <xdr:row>44</xdr:row>
      <xdr:rowOff>0</xdr:rowOff>
    </xdr:to>
    <xdr:sp macro="" textlink="">
      <xdr:nvSpPr>
        <xdr:cNvPr id="9" name="テキスト ボックス 8">
          <a:extLst>
            <a:ext uri="{FF2B5EF4-FFF2-40B4-BE49-F238E27FC236}">
              <a16:creationId xmlns:a16="http://schemas.microsoft.com/office/drawing/2014/main" id="{1064606B-2F39-4133-8B3B-20CF0555EC3B}"/>
            </a:ext>
          </a:extLst>
        </xdr:cNvPr>
        <xdr:cNvSpPr txBox="1"/>
      </xdr:nvSpPr>
      <xdr:spPr>
        <a:xfrm>
          <a:off x="2546350" y="6635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11</xdr:col>
      <xdr:colOff>0</xdr:colOff>
      <xdr:row>50</xdr:row>
      <xdr:rowOff>0</xdr:rowOff>
    </xdr:from>
    <xdr:to>
      <xdr:col>12</xdr:col>
      <xdr:colOff>0</xdr:colOff>
      <xdr:row>52</xdr:row>
      <xdr:rowOff>0</xdr:rowOff>
    </xdr:to>
    <xdr:sp macro="" textlink="">
      <xdr:nvSpPr>
        <xdr:cNvPr id="10" name="テキスト ボックス 9">
          <a:extLst>
            <a:ext uri="{FF2B5EF4-FFF2-40B4-BE49-F238E27FC236}">
              <a16:creationId xmlns:a16="http://schemas.microsoft.com/office/drawing/2014/main" id="{AF01C3AF-5783-4374-93A8-B7CEEB90AD39}"/>
            </a:ext>
          </a:extLst>
        </xdr:cNvPr>
        <xdr:cNvSpPr txBox="1"/>
      </xdr:nvSpPr>
      <xdr:spPr>
        <a:xfrm>
          <a:off x="2546350" y="7804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0</xdr:colOff>
      <xdr:row>47</xdr:row>
      <xdr:rowOff>0</xdr:rowOff>
    </xdr:from>
    <xdr:to>
      <xdr:col>13</xdr:col>
      <xdr:colOff>0</xdr:colOff>
      <xdr:row>49</xdr:row>
      <xdr:rowOff>0</xdr:rowOff>
    </xdr:to>
    <xdr:sp macro="" textlink="">
      <xdr:nvSpPr>
        <xdr:cNvPr id="11" name="テキスト ボックス 10">
          <a:extLst>
            <a:ext uri="{FF2B5EF4-FFF2-40B4-BE49-F238E27FC236}">
              <a16:creationId xmlns:a16="http://schemas.microsoft.com/office/drawing/2014/main" id="{DC33B76A-8E74-496B-B03D-B521B21DC322}"/>
            </a:ext>
          </a:extLst>
        </xdr:cNvPr>
        <xdr:cNvSpPr txBox="1"/>
      </xdr:nvSpPr>
      <xdr:spPr>
        <a:xfrm>
          <a:off x="2730500" y="73660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13</xdr:col>
      <xdr:colOff>0</xdr:colOff>
      <xdr:row>54</xdr:row>
      <xdr:rowOff>0</xdr:rowOff>
    </xdr:from>
    <xdr:to>
      <xdr:col>14</xdr:col>
      <xdr:colOff>0</xdr:colOff>
      <xdr:row>56</xdr:row>
      <xdr:rowOff>0</xdr:rowOff>
    </xdr:to>
    <xdr:sp macro="" textlink="">
      <xdr:nvSpPr>
        <xdr:cNvPr id="12" name="テキスト ボックス 11">
          <a:extLst>
            <a:ext uri="{FF2B5EF4-FFF2-40B4-BE49-F238E27FC236}">
              <a16:creationId xmlns:a16="http://schemas.microsoft.com/office/drawing/2014/main" id="{B7BD103E-F33C-40B4-A147-57A112C0D9DD}"/>
            </a:ext>
          </a:extLst>
        </xdr:cNvPr>
        <xdr:cNvSpPr txBox="1"/>
      </xdr:nvSpPr>
      <xdr:spPr>
        <a:xfrm>
          <a:off x="2914650" y="8388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58</xdr:row>
      <xdr:rowOff>0</xdr:rowOff>
    </xdr:from>
    <xdr:to>
      <xdr:col>12</xdr:col>
      <xdr:colOff>0</xdr:colOff>
      <xdr:row>60</xdr:row>
      <xdr:rowOff>0</xdr:rowOff>
    </xdr:to>
    <xdr:sp macro="" textlink="">
      <xdr:nvSpPr>
        <xdr:cNvPr id="13" name="テキスト ボックス 12">
          <a:extLst>
            <a:ext uri="{FF2B5EF4-FFF2-40B4-BE49-F238E27FC236}">
              <a16:creationId xmlns:a16="http://schemas.microsoft.com/office/drawing/2014/main" id="{7B94128F-B214-4A67-B228-FACCAC8C20DA}"/>
            </a:ext>
          </a:extLst>
        </xdr:cNvPr>
        <xdr:cNvSpPr txBox="1"/>
      </xdr:nvSpPr>
      <xdr:spPr>
        <a:xfrm>
          <a:off x="2546350" y="8972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66</xdr:row>
      <xdr:rowOff>0</xdr:rowOff>
    </xdr:from>
    <xdr:to>
      <xdr:col>12</xdr:col>
      <xdr:colOff>0</xdr:colOff>
      <xdr:row>68</xdr:row>
      <xdr:rowOff>0</xdr:rowOff>
    </xdr:to>
    <xdr:sp macro="" textlink="">
      <xdr:nvSpPr>
        <xdr:cNvPr id="14" name="テキスト ボックス 13">
          <a:extLst>
            <a:ext uri="{FF2B5EF4-FFF2-40B4-BE49-F238E27FC236}">
              <a16:creationId xmlns:a16="http://schemas.microsoft.com/office/drawing/2014/main" id="{8259DB49-0E9B-47A9-A5CF-1CD9DE5F426B}"/>
            </a:ext>
          </a:extLst>
        </xdr:cNvPr>
        <xdr:cNvSpPr txBox="1"/>
      </xdr:nvSpPr>
      <xdr:spPr>
        <a:xfrm>
          <a:off x="2546350" y="10140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0</xdr:colOff>
      <xdr:row>62</xdr:row>
      <xdr:rowOff>0</xdr:rowOff>
    </xdr:from>
    <xdr:to>
      <xdr:col>13</xdr:col>
      <xdr:colOff>0</xdr:colOff>
      <xdr:row>64</xdr:row>
      <xdr:rowOff>0</xdr:rowOff>
    </xdr:to>
    <xdr:sp macro="" textlink="">
      <xdr:nvSpPr>
        <xdr:cNvPr id="15" name="テキスト ボックス 14">
          <a:extLst>
            <a:ext uri="{FF2B5EF4-FFF2-40B4-BE49-F238E27FC236}">
              <a16:creationId xmlns:a16="http://schemas.microsoft.com/office/drawing/2014/main" id="{02AD23EB-BD04-4231-90EE-3CE177EB5A5D}"/>
            </a:ext>
          </a:extLst>
        </xdr:cNvPr>
        <xdr:cNvSpPr txBox="1"/>
      </xdr:nvSpPr>
      <xdr:spPr>
        <a:xfrm>
          <a:off x="2730500" y="9556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42</xdr:row>
      <xdr:rowOff>0</xdr:rowOff>
    </xdr:from>
    <xdr:to>
      <xdr:col>51</xdr:col>
      <xdr:colOff>0</xdr:colOff>
      <xdr:row>44</xdr:row>
      <xdr:rowOff>0</xdr:rowOff>
    </xdr:to>
    <xdr:sp macro="" textlink="">
      <xdr:nvSpPr>
        <xdr:cNvPr id="16" name="テキスト ボックス 15">
          <a:extLst>
            <a:ext uri="{FF2B5EF4-FFF2-40B4-BE49-F238E27FC236}">
              <a16:creationId xmlns:a16="http://schemas.microsoft.com/office/drawing/2014/main" id="{3120A1DF-334B-4DE4-9E7C-B8979CB3D96A}"/>
            </a:ext>
          </a:extLst>
        </xdr:cNvPr>
        <xdr:cNvSpPr txBox="1"/>
      </xdr:nvSpPr>
      <xdr:spPr>
        <a:xfrm>
          <a:off x="10401300" y="6635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50</xdr:row>
      <xdr:rowOff>0</xdr:rowOff>
    </xdr:from>
    <xdr:to>
      <xdr:col>51</xdr:col>
      <xdr:colOff>0</xdr:colOff>
      <xdr:row>52</xdr:row>
      <xdr:rowOff>0</xdr:rowOff>
    </xdr:to>
    <xdr:sp macro="" textlink="">
      <xdr:nvSpPr>
        <xdr:cNvPr id="17" name="テキスト ボックス 16">
          <a:extLst>
            <a:ext uri="{FF2B5EF4-FFF2-40B4-BE49-F238E27FC236}">
              <a16:creationId xmlns:a16="http://schemas.microsoft.com/office/drawing/2014/main" id="{F62D8678-AED9-4B78-98DA-88B5EC809830}"/>
            </a:ext>
          </a:extLst>
        </xdr:cNvPr>
        <xdr:cNvSpPr txBox="1"/>
      </xdr:nvSpPr>
      <xdr:spPr>
        <a:xfrm>
          <a:off x="10401300" y="7804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51</xdr:col>
      <xdr:colOff>0</xdr:colOff>
      <xdr:row>47</xdr:row>
      <xdr:rowOff>0</xdr:rowOff>
    </xdr:from>
    <xdr:to>
      <xdr:col>52</xdr:col>
      <xdr:colOff>0</xdr:colOff>
      <xdr:row>49</xdr:row>
      <xdr:rowOff>0</xdr:rowOff>
    </xdr:to>
    <xdr:sp macro="" textlink="">
      <xdr:nvSpPr>
        <xdr:cNvPr id="18" name="テキスト ボックス 17">
          <a:extLst>
            <a:ext uri="{FF2B5EF4-FFF2-40B4-BE49-F238E27FC236}">
              <a16:creationId xmlns:a16="http://schemas.microsoft.com/office/drawing/2014/main" id="{C48AAC29-93C6-41DD-B2F9-E364D78F6558}"/>
            </a:ext>
          </a:extLst>
        </xdr:cNvPr>
        <xdr:cNvSpPr txBox="1"/>
      </xdr:nvSpPr>
      <xdr:spPr>
        <a:xfrm>
          <a:off x="10585450" y="73660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52</xdr:col>
      <xdr:colOff>0</xdr:colOff>
      <xdr:row>54</xdr:row>
      <xdr:rowOff>0</xdr:rowOff>
    </xdr:from>
    <xdr:to>
      <xdr:col>53</xdr:col>
      <xdr:colOff>0</xdr:colOff>
      <xdr:row>56</xdr:row>
      <xdr:rowOff>0</xdr:rowOff>
    </xdr:to>
    <xdr:sp macro="" textlink="">
      <xdr:nvSpPr>
        <xdr:cNvPr id="19" name="テキスト ボックス 18">
          <a:extLst>
            <a:ext uri="{FF2B5EF4-FFF2-40B4-BE49-F238E27FC236}">
              <a16:creationId xmlns:a16="http://schemas.microsoft.com/office/drawing/2014/main" id="{1E549E13-FEE9-4958-926B-E2E30D507970}"/>
            </a:ext>
          </a:extLst>
        </xdr:cNvPr>
        <xdr:cNvSpPr txBox="1"/>
      </xdr:nvSpPr>
      <xdr:spPr>
        <a:xfrm>
          <a:off x="10769600" y="8388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50</xdr:col>
      <xdr:colOff>0</xdr:colOff>
      <xdr:row>58</xdr:row>
      <xdr:rowOff>0</xdr:rowOff>
    </xdr:from>
    <xdr:to>
      <xdr:col>51</xdr:col>
      <xdr:colOff>0</xdr:colOff>
      <xdr:row>60</xdr:row>
      <xdr:rowOff>0</xdr:rowOff>
    </xdr:to>
    <xdr:sp macro="" textlink="">
      <xdr:nvSpPr>
        <xdr:cNvPr id="20" name="テキスト ボックス 19">
          <a:extLst>
            <a:ext uri="{FF2B5EF4-FFF2-40B4-BE49-F238E27FC236}">
              <a16:creationId xmlns:a16="http://schemas.microsoft.com/office/drawing/2014/main" id="{D2F0B169-7BDD-4474-9596-D492A416ACA5}"/>
            </a:ext>
          </a:extLst>
        </xdr:cNvPr>
        <xdr:cNvSpPr txBox="1"/>
      </xdr:nvSpPr>
      <xdr:spPr>
        <a:xfrm>
          <a:off x="10401300" y="8972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67</xdr:row>
      <xdr:rowOff>0</xdr:rowOff>
    </xdr:from>
    <xdr:to>
      <xdr:col>51</xdr:col>
      <xdr:colOff>0</xdr:colOff>
      <xdr:row>69</xdr:row>
      <xdr:rowOff>0</xdr:rowOff>
    </xdr:to>
    <xdr:sp macro="" textlink="">
      <xdr:nvSpPr>
        <xdr:cNvPr id="21" name="テキスト ボックス 20">
          <a:extLst>
            <a:ext uri="{FF2B5EF4-FFF2-40B4-BE49-F238E27FC236}">
              <a16:creationId xmlns:a16="http://schemas.microsoft.com/office/drawing/2014/main" id="{03E49310-57F3-4294-B856-C311C0A9C3BF}"/>
            </a:ext>
          </a:extLst>
        </xdr:cNvPr>
        <xdr:cNvSpPr txBox="1"/>
      </xdr:nvSpPr>
      <xdr:spPr>
        <a:xfrm>
          <a:off x="10401300" y="102870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51</xdr:col>
      <xdr:colOff>0</xdr:colOff>
      <xdr:row>62</xdr:row>
      <xdr:rowOff>0</xdr:rowOff>
    </xdr:from>
    <xdr:to>
      <xdr:col>52</xdr:col>
      <xdr:colOff>0</xdr:colOff>
      <xdr:row>64</xdr:row>
      <xdr:rowOff>0</xdr:rowOff>
    </xdr:to>
    <xdr:sp macro="" textlink="">
      <xdr:nvSpPr>
        <xdr:cNvPr id="22" name="テキスト ボックス 21">
          <a:extLst>
            <a:ext uri="{FF2B5EF4-FFF2-40B4-BE49-F238E27FC236}">
              <a16:creationId xmlns:a16="http://schemas.microsoft.com/office/drawing/2014/main" id="{EFC2B492-8DF8-44DD-910D-372ECB5AB18E}"/>
            </a:ext>
          </a:extLst>
        </xdr:cNvPr>
        <xdr:cNvSpPr txBox="1"/>
      </xdr:nvSpPr>
      <xdr:spPr>
        <a:xfrm>
          <a:off x="10585450" y="9556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50</xdr:col>
      <xdr:colOff>0</xdr:colOff>
      <xdr:row>9</xdr:row>
      <xdr:rowOff>0</xdr:rowOff>
    </xdr:from>
    <xdr:to>
      <xdr:col>51</xdr:col>
      <xdr:colOff>0</xdr:colOff>
      <xdr:row>11</xdr:row>
      <xdr:rowOff>0</xdr:rowOff>
    </xdr:to>
    <xdr:sp macro="" textlink="">
      <xdr:nvSpPr>
        <xdr:cNvPr id="23" name="テキスト ボックス 22">
          <a:extLst>
            <a:ext uri="{FF2B5EF4-FFF2-40B4-BE49-F238E27FC236}">
              <a16:creationId xmlns:a16="http://schemas.microsoft.com/office/drawing/2014/main" id="{163E9C76-04EE-43E7-815C-107725E2BDC0}"/>
            </a:ext>
          </a:extLst>
        </xdr:cNvPr>
        <xdr:cNvSpPr txBox="1"/>
      </xdr:nvSpPr>
      <xdr:spPr>
        <a:xfrm>
          <a:off x="10401300" y="1816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50</xdr:col>
      <xdr:colOff>0</xdr:colOff>
      <xdr:row>18</xdr:row>
      <xdr:rowOff>0</xdr:rowOff>
    </xdr:from>
    <xdr:to>
      <xdr:col>51</xdr:col>
      <xdr:colOff>0</xdr:colOff>
      <xdr:row>20</xdr:row>
      <xdr:rowOff>0</xdr:rowOff>
    </xdr:to>
    <xdr:sp macro="" textlink="">
      <xdr:nvSpPr>
        <xdr:cNvPr id="24" name="テキスト ボックス 23">
          <a:extLst>
            <a:ext uri="{FF2B5EF4-FFF2-40B4-BE49-F238E27FC236}">
              <a16:creationId xmlns:a16="http://schemas.microsoft.com/office/drawing/2014/main" id="{2630A99A-35CA-4A8D-9BC7-2F90D8EFB04E}"/>
            </a:ext>
          </a:extLst>
        </xdr:cNvPr>
        <xdr:cNvSpPr txBox="1"/>
      </xdr:nvSpPr>
      <xdr:spPr>
        <a:xfrm>
          <a:off x="10401300" y="3130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51</xdr:col>
      <xdr:colOff>0</xdr:colOff>
      <xdr:row>14</xdr:row>
      <xdr:rowOff>0</xdr:rowOff>
    </xdr:from>
    <xdr:to>
      <xdr:col>52</xdr:col>
      <xdr:colOff>0</xdr:colOff>
      <xdr:row>16</xdr:row>
      <xdr:rowOff>0</xdr:rowOff>
    </xdr:to>
    <xdr:sp macro="" textlink="">
      <xdr:nvSpPr>
        <xdr:cNvPr id="25" name="テキスト ボックス 24">
          <a:extLst>
            <a:ext uri="{FF2B5EF4-FFF2-40B4-BE49-F238E27FC236}">
              <a16:creationId xmlns:a16="http://schemas.microsoft.com/office/drawing/2014/main" id="{6D925207-4360-490A-98DF-607D016D0668}"/>
            </a:ext>
          </a:extLst>
        </xdr:cNvPr>
        <xdr:cNvSpPr txBox="1"/>
      </xdr:nvSpPr>
      <xdr:spPr>
        <a:xfrm>
          <a:off x="10585450" y="2546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52</xdr:col>
      <xdr:colOff>0</xdr:colOff>
      <xdr:row>22</xdr:row>
      <xdr:rowOff>0</xdr:rowOff>
    </xdr:from>
    <xdr:to>
      <xdr:col>53</xdr:col>
      <xdr:colOff>0</xdr:colOff>
      <xdr:row>24</xdr:row>
      <xdr:rowOff>0</xdr:rowOff>
    </xdr:to>
    <xdr:sp macro="" textlink="">
      <xdr:nvSpPr>
        <xdr:cNvPr id="26" name="テキスト ボックス 25">
          <a:extLst>
            <a:ext uri="{FF2B5EF4-FFF2-40B4-BE49-F238E27FC236}">
              <a16:creationId xmlns:a16="http://schemas.microsoft.com/office/drawing/2014/main" id="{279EEB49-43B4-4B84-8073-21C743F33434}"/>
            </a:ext>
          </a:extLst>
        </xdr:cNvPr>
        <xdr:cNvSpPr txBox="1"/>
      </xdr:nvSpPr>
      <xdr:spPr>
        <a:xfrm>
          <a:off x="10769600" y="3714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50</xdr:col>
      <xdr:colOff>0</xdr:colOff>
      <xdr:row>26</xdr:row>
      <xdr:rowOff>0</xdr:rowOff>
    </xdr:from>
    <xdr:to>
      <xdr:col>51</xdr:col>
      <xdr:colOff>0</xdr:colOff>
      <xdr:row>28</xdr:row>
      <xdr:rowOff>0</xdr:rowOff>
    </xdr:to>
    <xdr:sp macro="" textlink="">
      <xdr:nvSpPr>
        <xdr:cNvPr id="27" name="テキスト ボックス 26">
          <a:extLst>
            <a:ext uri="{FF2B5EF4-FFF2-40B4-BE49-F238E27FC236}">
              <a16:creationId xmlns:a16="http://schemas.microsoft.com/office/drawing/2014/main" id="{5708ED1C-8234-454E-8666-7C29B9CC3187}"/>
            </a:ext>
          </a:extLst>
        </xdr:cNvPr>
        <xdr:cNvSpPr txBox="1"/>
      </xdr:nvSpPr>
      <xdr:spPr>
        <a:xfrm>
          <a:off x="10401300" y="4298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34</xdr:row>
      <xdr:rowOff>0</xdr:rowOff>
    </xdr:from>
    <xdr:to>
      <xdr:col>51</xdr:col>
      <xdr:colOff>0</xdr:colOff>
      <xdr:row>36</xdr:row>
      <xdr:rowOff>0</xdr:rowOff>
    </xdr:to>
    <xdr:sp macro="" textlink="">
      <xdr:nvSpPr>
        <xdr:cNvPr id="28" name="テキスト ボックス 27">
          <a:extLst>
            <a:ext uri="{FF2B5EF4-FFF2-40B4-BE49-F238E27FC236}">
              <a16:creationId xmlns:a16="http://schemas.microsoft.com/office/drawing/2014/main" id="{1E800197-6ABA-4951-A878-109EB8B008F8}"/>
            </a:ext>
          </a:extLst>
        </xdr:cNvPr>
        <xdr:cNvSpPr txBox="1"/>
      </xdr:nvSpPr>
      <xdr:spPr>
        <a:xfrm>
          <a:off x="10401300" y="5467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51</xdr:col>
      <xdr:colOff>0</xdr:colOff>
      <xdr:row>30</xdr:row>
      <xdr:rowOff>0</xdr:rowOff>
    </xdr:from>
    <xdr:to>
      <xdr:col>52</xdr:col>
      <xdr:colOff>0</xdr:colOff>
      <xdr:row>32</xdr:row>
      <xdr:rowOff>0</xdr:rowOff>
    </xdr:to>
    <xdr:sp macro="" textlink="">
      <xdr:nvSpPr>
        <xdr:cNvPr id="29" name="テキスト ボックス 28">
          <a:extLst>
            <a:ext uri="{FF2B5EF4-FFF2-40B4-BE49-F238E27FC236}">
              <a16:creationId xmlns:a16="http://schemas.microsoft.com/office/drawing/2014/main" id="{E5DB9292-6CA6-4EA0-AE59-9052849B8812}"/>
            </a:ext>
          </a:extLst>
        </xdr:cNvPr>
        <xdr:cNvSpPr txBox="1"/>
      </xdr:nvSpPr>
      <xdr:spPr>
        <a:xfrm>
          <a:off x="10585450" y="4883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87</xdr:row>
      <xdr:rowOff>0</xdr:rowOff>
    </xdr:from>
    <xdr:to>
      <xdr:col>51</xdr:col>
      <xdr:colOff>0</xdr:colOff>
      <xdr:row>89</xdr:row>
      <xdr:rowOff>0</xdr:rowOff>
    </xdr:to>
    <xdr:sp macro="" textlink="">
      <xdr:nvSpPr>
        <xdr:cNvPr id="30" name="テキスト ボックス 29">
          <a:extLst>
            <a:ext uri="{FF2B5EF4-FFF2-40B4-BE49-F238E27FC236}">
              <a16:creationId xmlns:a16="http://schemas.microsoft.com/office/drawing/2014/main" id="{4DB79D59-4B92-4FFB-8DF0-27C4AAEB3392}"/>
            </a:ext>
          </a:extLst>
        </xdr:cNvPr>
        <xdr:cNvSpPr txBox="1"/>
      </xdr:nvSpPr>
      <xdr:spPr>
        <a:xfrm>
          <a:off x="10401300" y="137096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50</xdr:col>
      <xdr:colOff>0</xdr:colOff>
      <xdr:row>96</xdr:row>
      <xdr:rowOff>0</xdr:rowOff>
    </xdr:from>
    <xdr:to>
      <xdr:col>51</xdr:col>
      <xdr:colOff>0</xdr:colOff>
      <xdr:row>98</xdr:row>
      <xdr:rowOff>0</xdr:rowOff>
    </xdr:to>
    <xdr:sp macro="" textlink="">
      <xdr:nvSpPr>
        <xdr:cNvPr id="31" name="テキスト ボックス 30">
          <a:extLst>
            <a:ext uri="{FF2B5EF4-FFF2-40B4-BE49-F238E27FC236}">
              <a16:creationId xmlns:a16="http://schemas.microsoft.com/office/drawing/2014/main" id="{79BCB4A1-FE89-4C29-9632-F59164670269}"/>
            </a:ext>
          </a:extLst>
        </xdr:cNvPr>
        <xdr:cNvSpPr txBox="1"/>
      </xdr:nvSpPr>
      <xdr:spPr>
        <a:xfrm>
          <a:off x="10401300" y="15024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51</xdr:col>
      <xdr:colOff>0</xdr:colOff>
      <xdr:row>92</xdr:row>
      <xdr:rowOff>0</xdr:rowOff>
    </xdr:from>
    <xdr:to>
      <xdr:col>52</xdr:col>
      <xdr:colOff>0</xdr:colOff>
      <xdr:row>94</xdr:row>
      <xdr:rowOff>0</xdr:rowOff>
    </xdr:to>
    <xdr:sp macro="" textlink="">
      <xdr:nvSpPr>
        <xdr:cNvPr id="32" name="テキスト ボックス 31">
          <a:extLst>
            <a:ext uri="{FF2B5EF4-FFF2-40B4-BE49-F238E27FC236}">
              <a16:creationId xmlns:a16="http://schemas.microsoft.com/office/drawing/2014/main" id="{FC62F875-3505-47C6-8465-BAFFC34CC7CA}"/>
            </a:ext>
          </a:extLst>
        </xdr:cNvPr>
        <xdr:cNvSpPr txBox="1"/>
      </xdr:nvSpPr>
      <xdr:spPr>
        <a:xfrm>
          <a:off x="10585450" y="14439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52</xdr:col>
      <xdr:colOff>0</xdr:colOff>
      <xdr:row>100</xdr:row>
      <xdr:rowOff>0</xdr:rowOff>
    </xdr:from>
    <xdr:to>
      <xdr:col>53</xdr:col>
      <xdr:colOff>0</xdr:colOff>
      <xdr:row>102</xdr:row>
      <xdr:rowOff>0</xdr:rowOff>
    </xdr:to>
    <xdr:sp macro="" textlink="">
      <xdr:nvSpPr>
        <xdr:cNvPr id="33" name="テキスト ボックス 32">
          <a:extLst>
            <a:ext uri="{FF2B5EF4-FFF2-40B4-BE49-F238E27FC236}">
              <a16:creationId xmlns:a16="http://schemas.microsoft.com/office/drawing/2014/main" id="{E0FA82A2-5927-4D9F-A1EE-12B810F499F9}"/>
            </a:ext>
          </a:extLst>
        </xdr:cNvPr>
        <xdr:cNvSpPr txBox="1"/>
      </xdr:nvSpPr>
      <xdr:spPr>
        <a:xfrm>
          <a:off x="10769600" y="156083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50</xdr:col>
      <xdr:colOff>0</xdr:colOff>
      <xdr:row>104</xdr:row>
      <xdr:rowOff>0</xdr:rowOff>
    </xdr:from>
    <xdr:to>
      <xdr:col>51</xdr:col>
      <xdr:colOff>0</xdr:colOff>
      <xdr:row>106</xdr:row>
      <xdr:rowOff>0</xdr:rowOff>
    </xdr:to>
    <xdr:sp macro="" textlink="">
      <xdr:nvSpPr>
        <xdr:cNvPr id="34" name="テキスト ボックス 33">
          <a:extLst>
            <a:ext uri="{FF2B5EF4-FFF2-40B4-BE49-F238E27FC236}">
              <a16:creationId xmlns:a16="http://schemas.microsoft.com/office/drawing/2014/main" id="{BE67739A-1C1C-4E20-B3F2-362F01EDFD7A}"/>
            </a:ext>
          </a:extLst>
        </xdr:cNvPr>
        <xdr:cNvSpPr txBox="1"/>
      </xdr:nvSpPr>
      <xdr:spPr>
        <a:xfrm>
          <a:off x="10401300" y="161925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112</xdr:row>
      <xdr:rowOff>0</xdr:rowOff>
    </xdr:from>
    <xdr:to>
      <xdr:col>51</xdr:col>
      <xdr:colOff>0</xdr:colOff>
      <xdr:row>114</xdr:row>
      <xdr:rowOff>0</xdr:rowOff>
    </xdr:to>
    <xdr:sp macro="" textlink="">
      <xdr:nvSpPr>
        <xdr:cNvPr id="35" name="テキスト ボックス 34">
          <a:extLst>
            <a:ext uri="{FF2B5EF4-FFF2-40B4-BE49-F238E27FC236}">
              <a16:creationId xmlns:a16="http://schemas.microsoft.com/office/drawing/2014/main" id="{71D9A201-0C90-4571-BD92-7A37302A6B22}"/>
            </a:ext>
          </a:extLst>
        </xdr:cNvPr>
        <xdr:cNvSpPr txBox="1"/>
      </xdr:nvSpPr>
      <xdr:spPr>
        <a:xfrm>
          <a:off x="10401300" y="17360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51</xdr:col>
      <xdr:colOff>0</xdr:colOff>
      <xdr:row>108</xdr:row>
      <xdr:rowOff>0</xdr:rowOff>
    </xdr:from>
    <xdr:to>
      <xdr:col>52</xdr:col>
      <xdr:colOff>0</xdr:colOff>
      <xdr:row>110</xdr:row>
      <xdr:rowOff>0</xdr:rowOff>
    </xdr:to>
    <xdr:sp macro="" textlink="">
      <xdr:nvSpPr>
        <xdr:cNvPr id="36" name="テキスト ボックス 35">
          <a:extLst>
            <a:ext uri="{FF2B5EF4-FFF2-40B4-BE49-F238E27FC236}">
              <a16:creationId xmlns:a16="http://schemas.microsoft.com/office/drawing/2014/main" id="{2C4F8AEF-8255-4A19-9872-2DA902AD0C21}"/>
            </a:ext>
          </a:extLst>
        </xdr:cNvPr>
        <xdr:cNvSpPr txBox="1"/>
      </xdr:nvSpPr>
      <xdr:spPr>
        <a:xfrm>
          <a:off x="10585450" y="167767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50</xdr:col>
      <xdr:colOff>0</xdr:colOff>
      <xdr:row>120</xdr:row>
      <xdr:rowOff>0</xdr:rowOff>
    </xdr:from>
    <xdr:to>
      <xdr:col>51</xdr:col>
      <xdr:colOff>0</xdr:colOff>
      <xdr:row>122</xdr:row>
      <xdr:rowOff>0</xdr:rowOff>
    </xdr:to>
    <xdr:sp macro="" textlink="">
      <xdr:nvSpPr>
        <xdr:cNvPr id="37" name="テキスト ボックス 36">
          <a:extLst>
            <a:ext uri="{FF2B5EF4-FFF2-40B4-BE49-F238E27FC236}">
              <a16:creationId xmlns:a16="http://schemas.microsoft.com/office/drawing/2014/main" id="{0A1C8064-1983-433A-AC44-52F1E182944D}"/>
            </a:ext>
          </a:extLst>
        </xdr:cNvPr>
        <xdr:cNvSpPr txBox="1"/>
      </xdr:nvSpPr>
      <xdr:spPr>
        <a:xfrm>
          <a:off x="10401300" y="185293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50</xdr:col>
      <xdr:colOff>0</xdr:colOff>
      <xdr:row>128</xdr:row>
      <xdr:rowOff>0</xdr:rowOff>
    </xdr:from>
    <xdr:to>
      <xdr:col>51</xdr:col>
      <xdr:colOff>0</xdr:colOff>
      <xdr:row>130</xdr:row>
      <xdr:rowOff>0</xdr:rowOff>
    </xdr:to>
    <xdr:sp macro="" textlink="">
      <xdr:nvSpPr>
        <xdr:cNvPr id="38" name="テキスト ボックス 37">
          <a:extLst>
            <a:ext uri="{FF2B5EF4-FFF2-40B4-BE49-F238E27FC236}">
              <a16:creationId xmlns:a16="http://schemas.microsoft.com/office/drawing/2014/main" id="{BECFAF70-83AD-49DE-AD17-675BCFCD089F}"/>
            </a:ext>
          </a:extLst>
        </xdr:cNvPr>
        <xdr:cNvSpPr txBox="1"/>
      </xdr:nvSpPr>
      <xdr:spPr>
        <a:xfrm>
          <a:off x="10401300" y="196977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51</xdr:col>
      <xdr:colOff>0</xdr:colOff>
      <xdr:row>124</xdr:row>
      <xdr:rowOff>0</xdr:rowOff>
    </xdr:from>
    <xdr:to>
      <xdr:col>52</xdr:col>
      <xdr:colOff>0</xdr:colOff>
      <xdr:row>126</xdr:row>
      <xdr:rowOff>0</xdr:rowOff>
    </xdr:to>
    <xdr:sp macro="" textlink="">
      <xdr:nvSpPr>
        <xdr:cNvPr id="39" name="テキスト ボックス 38">
          <a:extLst>
            <a:ext uri="{FF2B5EF4-FFF2-40B4-BE49-F238E27FC236}">
              <a16:creationId xmlns:a16="http://schemas.microsoft.com/office/drawing/2014/main" id="{04D81F8C-9488-4EC0-AAFE-01415B1FC939}"/>
            </a:ext>
          </a:extLst>
        </xdr:cNvPr>
        <xdr:cNvSpPr txBox="1"/>
      </xdr:nvSpPr>
      <xdr:spPr>
        <a:xfrm>
          <a:off x="10585450" y="191135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52</xdr:col>
      <xdr:colOff>0</xdr:colOff>
      <xdr:row>132</xdr:row>
      <xdr:rowOff>0</xdr:rowOff>
    </xdr:from>
    <xdr:to>
      <xdr:col>53</xdr:col>
      <xdr:colOff>0</xdr:colOff>
      <xdr:row>134</xdr:row>
      <xdr:rowOff>0</xdr:rowOff>
    </xdr:to>
    <xdr:sp macro="" textlink="">
      <xdr:nvSpPr>
        <xdr:cNvPr id="40" name="テキスト ボックス 39">
          <a:extLst>
            <a:ext uri="{FF2B5EF4-FFF2-40B4-BE49-F238E27FC236}">
              <a16:creationId xmlns:a16="http://schemas.microsoft.com/office/drawing/2014/main" id="{0A291B3F-11D8-42A7-B996-1343DD101D79}"/>
            </a:ext>
          </a:extLst>
        </xdr:cNvPr>
        <xdr:cNvSpPr txBox="1"/>
      </xdr:nvSpPr>
      <xdr:spPr>
        <a:xfrm>
          <a:off x="10769600" y="20281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50</xdr:col>
      <xdr:colOff>0</xdr:colOff>
      <xdr:row>136</xdr:row>
      <xdr:rowOff>0</xdr:rowOff>
    </xdr:from>
    <xdr:to>
      <xdr:col>51</xdr:col>
      <xdr:colOff>0</xdr:colOff>
      <xdr:row>138</xdr:row>
      <xdr:rowOff>0</xdr:rowOff>
    </xdr:to>
    <xdr:sp macro="" textlink="">
      <xdr:nvSpPr>
        <xdr:cNvPr id="41" name="テキスト ボックス 40">
          <a:extLst>
            <a:ext uri="{FF2B5EF4-FFF2-40B4-BE49-F238E27FC236}">
              <a16:creationId xmlns:a16="http://schemas.microsoft.com/office/drawing/2014/main" id="{9909C983-3400-4553-A18F-351133CE885C}"/>
            </a:ext>
          </a:extLst>
        </xdr:cNvPr>
        <xdr:cNvSpPr txBox="1"/>
      </xdr:nvSpPr>
      <xdr:spPr>
        <a:xfrm>
          <a:off x="10401300" y="20866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50</xdr:col>
      <xdr:colOff>0</xdr:colOff>
      <xdr:row>145</xdr:row>
      <xdr:rowOff>0</xdr:rowOff>
    </xdr:from>
    <xdr:to>
      <xdr:col>51</xdr:col>
      <xdr:colOff>0</xdr:colOff>
      <xdr:row>147</xdr:row>
      <xdr:rowOff>0</xdr:rowOff>
    </xdr:to>
    <xdr:sp macro="" textlink="">
      <xdr:nvSpPr>
        <xdr:cNvPr id="42" name="テキスト ボックス 41">
          <a:extLst>
            <a:ext uri="{FF2B5EF4-FFF2-40B4-BE49-F238E27FC236}">
              <a16:creationId xmlns:a16="http://schemas.microsoft.com/office/drawing/2014/main" id="{66C9981D-67FA-4374-8485-76727DFF5B0E}"/>
            </a:ext>
          </a:extLst>
        </xdr:cNvPr>
        <xdr:cNvSpPr txBox="1"/>
      </xdr:nvSpPr>
      <xdr:spPr>
        <a:xfrm>
          <a:off x="10401300" y="22180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51</xdr:col>
      <xdr:colOff>0</xdr:colOff>
      <xdr:row>140</xdr:row>
      <xdr:rowOff>0</xdr:rowOff>
    </xdr:from>
    <xdr:to>
      <xdr:col>52</xdr:col>
      <xdr:colOff>0</xdr:colOff>
      <xdr:row>142</xdr:row>
      <xdr:rowOff>0</xdr:rowOff>
    </xdr:to>
    <xdr:sp macro="" textlink="">
      <xdr:nvSpPr>
        <xdr:cNvPr id="43" name="テキスト ボックス 42">
          <a:extLst>
            <a:ext uri="{FF2B5EF4-FFF2-40B4-BE49-F238E27FC236}">
              <a16:creationId xmlns:a16="http://schemas.microsoft.com/office/drawing/2014/main" id="{9B43818E-CA5E-4F35-8833-FC7E61452D84}"/>
            </a:ext>
          </a:extLst>
        </xdr:cNvPr>
        <xdr:cNvSpPr txBox="1"/>
      </xdr:nvSpPr>
      <xdr:spPr>
        <a:xfrm>
          <a:off x="10585450" y="214503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120</xdr:row>
      <xdr:rowOff>0</xdr:rowOff>
    </xdr:from>
    <xdr:to>
      <xdr:col>12</xdr:col>
      <xdr:colOff>0</xdr:colOff>
      <xdr:row>122</xdr:row>
      <xdr:rowOff>0</xdr:rowOff>
    </xdr:to>
    <xdr:sp macro="" textlink="">
      <xdr:nvSpPr>
        <xdr:cNvPr id="44" name="テキスト ボックス 43">
          <a:extLst>
            <a:ext uri="{FF2B5EF4-FFF2-40B4-BE49-F238E27FC236}">
              <a16:creationId xmlns:a16="http://schemas.microsoft.com/office/drawing/2014/main" id="{7F3C47F5-8A02-4119-8D12-670E7C9D3836}"/>
            </a:ext>
          </a:extLst>
        </xdr:cNvPr>
        <xdr:cNvSpPr txBox="1"/>
      </xdr:nvSpPr>
      <xdr:spPr>
        <a:xfrm>
          <a:off x="2546350" y="185293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11</xdr:col>
      <xdr:colOff>0</xdr:colOff>
      <xdr:row>128</xdr:row>
      <xdr:rowOff>0</xdr:rowOff>
    </xdr:from>
    <xdr:to>
      <xdr:col>12</xdr:col>
      <xdr:colOff>0</xdr:colOff>
      <xdr:row>130</xdr:row>
      <xdr:rowOff>0</xdr:rowOff>
    </xdr:to>
    <xdr:sp macro="" textlink="">
      <xdr:nvSpPr>
        <xdr:cNvPr id="45" name="テキスト ボックス 44">
          <a:extLst>
            <a:ext uri="{FF2B5EF4-FFF2-40B4-BE49-F238E27FC236}">
              <a16:creationId xmlns:a16="http://schemas.microsoft.com/office/drawing/2014/main" id="{2A4FAA13-4FEB-46EA-B557-A8EF591A1F50}"/>
            </a:ext>
          </a:extLst>
        </xdr:cNvPr>
        <xdr:cNvSpPr txBox="1"/>
      </xdr:nvSpPr>
      <xdr:spPr>
        <a:xfrm>
          <a:off x="2546350" y="196977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0</xdr:colOff>
      <xdr:row>124</xdr:row>
      <xdr:rowOff>0</xdr:rowOff>
    </xdr:from>
    <xdr:to>
      <xdr:col>13</xdr:col>
      <xdr:colOff>0</xdr:colOff>
      <xdr:row>126</xdr:row>
      <xdr:rowOff>0</xdr:rowOff>
    </xdr:to>
    <xdr:sp macro="" textlink="">
      <xdr:nvSpPr>
        <xdr:cNvPr id="46" name="テキスト ボックス 45">
          <a:extLst>
            <a:ext uri="{FF2B5EF4-FFF2-40B4-BE49-F238E27FC236}">
              <a16:creationId xmlns:a16="http://schemas.microsoft.com/office/drawing/2014/main" id="{CA16E0C5-45C3-40D5-88F3-3F4E2CC20920}"/>
            </a:ext>
          </a:extLst>
        </xdr:cNvPr>
        <xdr:cNvSpPr txBox="1"/>
      </xdr:nvSpPr>
      <xdr:spPr>
        <a:xfrm>
          <a:off x="2730500" y="191135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13</xdr:col>
      <xdr:colOff>0</xdr:colOff>
      <xdr:row>132</xdr:row>
      <xdr:rowOff>0</xdr:rowOff>
    </xdr:from>
    <xdr:to>
      <xdr:col>14</xdr:col>
      <xdr:colOff>0</xdr:colOff>
      <xdr:row>134</xdr:row>
      <xdr:rowOff>0</xdr:rowOff>
    </xdr:to>
    <xdr:sp macro="" textlink="">
      <xdr:nvSpPr>
        <xdr:cNvPr id="47" name="テキスト ボックス 46">
          <a:extLst>
            <a:ext uri="{FF2B5EF4-FFF2-40B4-BE49-F238E27FC236}">
              <a16:creationId xmlns:a16="http://schemas.microsoft.com/office/drawing/2014/main" id="{D4F62F19-1F1C-4C3F-8C23-AF32678486F4}"/>
            </a:ext>
          </a:extLst>
        </xdr:cNvPr>
        <xdr:cNvSpPr txBox="1"/>
      </xdr:nvSpPr>
      <xdr:spPr>
        <a:xfrm>
          <a:off x="2914650" y="20281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136</xdr:row>
      <xdr:rowOff>0</xdr:rowOff>
    </xdr:from>
    <xdr:to>
      <xdr:col>12</xdr:col>
      <xdr:colOff>0</xdr:colOff>
      <xdr:row>138</xdr:row>
      <xdr:rowOff>0</xdr:rowOff>
    </xdr:to>
    <xdr:sp macro="" textlink="">
      <xdr:nvSpPr>
        <xdr:cNvPr id="48" name="テキスト ボックス 47">
          <a:extLst>
            <a:ext uri="{FF2B5EF4-FFF2-40B4-BE49-F238E27FC236}">
              <a16:creationId xmlns:a16="http://schemas.microsoft.com/office/drawing/2014/main" id="{E617A9C4-1CDD-418F-87D5-0AB2FC587B8B}"/>
            </a:ext>
          </a:extLst>
        </xdr:cNvPr>
        <xdr:cNvSpPr txBox="1"/>
      </xdr:nvSpPr>
      <xdr:spPr>
        <a:xfrm>
          <a:off x="2546350" y="20866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11</xdr:col>
      <xdr:colOff>0</xdr:colOff>
      <xdr:row>144</xdr:row>
      <xdr:rowOff>0</xdr:rowOff>
    </xdr:from>
    <xdr:to>
      <xdr:col>12</xdr:col>
      <xdr:colOff>0</xdr:colOff>
      <xdr:row>146</xdr:row>
      <xdr:rowOff>0</xdr:rowOff>
    </xdr:to>
    <xdr:sp macro="" textlink="">
      <xdr:nvSpPr>
        <xdr:cNvPr id="49" name="テキスト ボックス 48">
          <a:extLst>
            <a:ext uri="{FF2B5EF4-FFF2-40B4-BE49-F238E27FC236}">
              <a16:creationId xmlns:a16="http://schemas.microsoft.com/office/drawing/2014/main" id="{90D18F4B-2C01-4589-A053-8354496BAE62}"/>
            </a:ext>
          </a:extLst>
        </xdr:cNvPr>
        <xdr:cNvSpPr txBox="1"/>
      </xdr:nvSpPr>
      <xdr:spPr>
        <a:xfrm>
          <a:off x="2546350" y="220345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0</xdr:colOff>
      <xdr:row>140</xdr:row>
      <xdr:rowOff>0</xdr:rowOff>
    </xdr:from>
    <xdr:to>
      <xdr:col>13</xdr:col>
      <xdr:colOff>0</xdr:colOff>
      <xdr:row>142</xdr:row>
      <xdr:rowOff>0</xdr:rowOff>
    </xdr:to>
    <xdr:sp macro="" textlink="">
      <xdr:nvSpPr>
        <xdr:cNvPr id="50" name="テキスト ボックス 49">
          <a:extLst>
            <a:ext uri="{FF2B5EF4-FFF2-40B4-BE49-F238E27FC236}">
              <a16:creationId xmlns:a16="http://schemas.microsoft.com/office/drawing/2014/main" id="{3A888A0F-EF67-49B0-88A1-7DDDE0923FC0}"/>
            </a:ext>
          </a:extLst>
        </xdr:cNvPr>
        <xdr:cNvSpPr txBox="1"/>
      </xdr:nvSpPr>
      <xdr:spPr>
        <a:xfrm>
          <a:off x="2730500" y="214503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11</xdr:col>
      <xdr:colOff>0</xdr:colOff>
      <xdr:row>87</xdr:row>
      <xdr:rowOff>0</xdr:rowOff>
    </xdr:from>
    <xdr:to>
      <xdr:col>12</xdr:col>
      <xdr:colOff>0</xdr:colOff>
      <xdr:row>89</xdr:row>
      <xdr:rowOff>0</xdr:rowOff>
    </xdr:to>
    <xdr:sp macro="" textlink="">
      <xdr:nvSpPr>
        <xdr:cNvPr id="51" name="テキスト ボックス 50">
          <a:extLst>
            <a:ext uri="{FF2B5EF4-FFF2-40B4-BE49-F238E27FC236}">
              <a16:creationId xmlns:a16="http://schemas.microsoft.com/office/drawing/2014/main" id="{37591924-9CA0-46F1-86D4-99FB2C4A3B7C}"/>
            </a:ext>
          </a:extLst>
        </xdr:cNvPr>
        <xdr:cNvSpPr txBox="1"/>
      </xdr:nvSpPr>
      <xdr:spPr>
        <a:xfrm>
          <a:off x="2546350" y="137096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96</xdr:row>
      <xdr:rowOff>0</xdr:rowOff>
    </xdr:from>
    <xdr:to>
      <xdr:col>12</xdr:col>
      <xdr:colOff>0</xdr:colOff>
      <xdr:row>98</xdr:row>
      <xdr:rowOff>0</xdr:rowOff>
    </xdr:to>
    <xdr:sp macro="" textlink="">
      <xdr:nvSpPr>
        <xdr:cNvPr id="52" name="テキスト ボックス 51">
          <a:extLst>
            <a:ext uri="{FF2B5EF4-FFF2-40B4-BE49-F238E27FC236}">
              <a16:creationId xmlns:a16="http://schemas.microsoft.com/office/drawing/2014/main" id="{F3BE9A06-F64E-4C2B-ACEA-2DE8C27A5A3E}"/>
            </a:ext>
          </a:extLst>
        </xdr:cNvPr>
        <xdr:cNvSpPr txBox="1"/>
      </xdr:nvSpPr>
      <xdr:spPr>
        <a:xfrm>
          <a:off x="2546350" y="15024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12</xdr:col>
      <xdr:colOff>0</xdr:colOff>
      <xdr:row>92</xdr:row>
      <xdr:rowOff>0</xdr:rowOff>
    </xdr:from>
    <xdr:to>
      <xdr:col>13</xdr:col>
      <xdr:colOff>0</xdr:colOff>
      <xdr:row>94</xdr:row>
      <xdr:rowOff>0</xdr:rowOff>
    </xdr:to>
    <xdr:sp macro="" textlink="">
      <xdr:nvSpPr>
        <xdr:cNvPr id="53" name="テキスト ボックス 52">
          <a:extLst>
            <a:ext uri="{FF2B5EF4-FFF2-40B4-BE49-F238E27FC236}">
              <a16:creationId xmlns:a16="http://schemas.microsoft.com/office/drawing/2014/main" id="{48CE70DB-8AFB-454D-A028-8EB21E33C751}"/>
            </a:ext>
          </a:extLst>
        </xdr:cNvPr>
        <xdr:cNvSpPr txBox="1"/>
      </xdr:nvSpPr>
      <xdr:spPr>
        <a:xfrm>
          <a:off x="2730500" y="14439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13</xdr:col>
      <xdr:colOff>0</xdr:colOff>
      <xdr:row>100</xdr:row>
      <xdr:rowOff>0</xdr:rowOff>
    </xdr:from>
    <xdr:to>
      <xdr:col>14</xdr:col>
      <xdr:colOff>0</xdr:colOff>
      <xdr:row>102</xdr:row>
      <xdr:rowOff>0</xdr:rowOff>
    </xdr:to>
    <xdr:sp macro="" textlink="">
      <xdr:nvSpPr>
        <xdr:cNvPr id="54" name="テキスト ボックス 53">
          <a:extLst>
            <a:ext uri="{FF2B5EF4-FFF2-40B4-BE49-F238E27FC236}">
              <a16:creationId xmlns:a16="http://schemas.microsoft.com/office/drawing/2014/main" id="{9793DF87-0F31-4D78-A643-BFCF9652526F}"/>
            </a:ext>
          </a:extLst>
        </xdr:cNvPr>
        <xdr:cNvSpPr txBox="1"/>
      </xdr:nvSpPr>
      <xdr:spPr>
        <a:xfrm>
          <a:off x="2914650" y="156083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104</xdr:row>
      <xdr:rowOff>0</xdr:rowOff>
    </xdr:from>
    <xdr:to>
      <xdr:col>12</xdr:col>
      <xdr:colOff>0</xdr:colOff>
      <xdr:row>106</xdr:row>
      <xdr:rowOff>0</xdr:rowOff>
    </xdr:to>
    <xdr:sp macro="" textlink="">
      <xdr:nvSpPr>
        <xdr:cNvPr id="55" name="テキスト ボックス 54">
          <a:extLst>
            <a:ext uri="{FF2B5EF4-FFF2-40B4-BE49-F238E27FC236}">
              <a16:creationId xmlns:a16="http://schemas.microsoft.com/office/drawing/2014/main" id="{6AC5DFA6-85ED-4EA8-8206-D70EF4BBF434}"/>
            </a:ext>
          </a:extLst>
        </xdr:cNvPr>
        <xdr:cNvSpPr txBox="1"/>
      </xdr:nvSpPr>
      <xdr:spPr>
        <a:xfrm>
          <a:off x="2546350" y="161925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112</xdr:row>
      <xdr:rowOff>0</xdr:rowOff>
    </xdr:from>
    <xdr:to>
      <xdr:col>12</xdr:col>
      <xdr:colOff>0</xdr:colOff>
      <xdr:row>114</xdr:row>
      <xdr:rowOff>0</xdr:rowOff>
    </xdr:to>
    <xdr:sp macro="" textlink="">
      <xdr:nvSpPr>
        <xdr:cNvPr id="56" name="テキスト ボックス 55">
          <a:extLst>
            <a:ext uri="{FF2B5EF4-FFF2-40B4-BE49-F238E27FC236}">
              <a16:creationId xmlns:a16="http://schemas.microsoft.com/office/drawing/2014/main" id="{7973DA3E-5FB0-4991-8519-249DEA6730DD}"/>
            </a:ext>
          </a:extLst>
        </xdr:cNvPr>
        <xdr:cNvSpPr txBox="1"/>
      </xdr:nvSpPr>
      <xdr:spPr>
        <a:xfrm>
          <a:off x="2546350" y="17360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12</xdr:col>
      <xdr:colOff>0</xdr:colOff>
      <xdr:row>108</xdr:row>
      <xdr:rowOff>0</xdr:rowOff>
    </xdr:from>
    <xdr:to>
      <xdr:col>13</xdr:col>
      <xdr:colOff>0</xdr:colOff>
      <xdr:row>110</xdr:row>
      <xdr:rowOff>0</xdr:rowOff>
    </xdr:to>
    <xdr:sp macro="" textlink="">
      <xdr:nvSpPr>
        <xdr:cNvPr id="57" name="テキスト ボックス 56">
          <a:extLst>
            <a:ext uri="{FF2B5EF4-FFF2-40B4-BE49-F238E27FC236}">
              <a16:creationId xmlns:a16="http://schemas.microsoft.com/office/drawing/2014/main" id="{68D54961-8FF2-43CB-8576-AABE174C5496}"/>
            </a:ext>
          </a:extLst>
        </xdr:cNvPr>
        <xdr:cNvSpPr txBox="1"/>
      </xdr:nvSpPr>
      <xdr:spPr>
        <a:xfrm>
          <a:off x="2730500" y="167767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27</xdr:col>
      <xdr:colOff>0</xdr:colOff>
      <xdr:row>9</xdr:row>
      <xdr:rowOff>0</xdr:rowOff>
    </xdr:from>
    <xdr:to>
      <xdr:col>28</xdr:col>
      <xdr:colOff>0</xdr:colOff>
      <xdr:row>11</xdr:row>
      <xdr:rowOff>0</xdr:rowOff>
    </xdr:to>
    <xdr:sp macro="" textlink="">
      <xdr:nvSpPr>
        <xdr:cNvPr id="58" name="テキスト ボックス 57">
          <a:extLst>
            <a:ext uri="{FF2B5EF4-FFF2-40B4-BE49-F238E27FC236}">
              <a16:creationId xmlns:a16="http://schemas.microsoft.com/office/drawing/2014/main" id="{2F55AA4B-2D7B-4F1C-8096-B6DA2377D89C}"/>
            </a:ext>
          </a:extLst>
        </xdr:cNvPr>
        <xdr:cNvSpPr txBox="1"/>
      </xdr:nvSpPr>
      <xdr:spPr>
        <a:xfrm>
          <a:off x="5124450" y="1816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18</xdr:row>
      <xdr:rowOff>0</xdr:rowOff>
    </xdr:from>
    <xdr:to>
      <xdr:col>28</xdr:col>
      <xdr:colOff>0</xdr:colOff>
      <xdr:row>20</xdr:row>
      <xdr:rowOff>0</xdr:rowOff>
    </xdr:to>
    <xdr:sp macro="" textlink="">
      <xdr:nvSpPr>
        <xdr:cNvPr id="59" name="テキスト ボックス 58">
          <a:extLst>
            <a:ext uri="{FF2B5EF4-FFF2-40B4-BE49-F238E27FC236}">
              <a16:creationId xmlns:a16="http://schemas.microsoft.com/office/drawing/2014/main" id="{F2CC44F2-FC58-4FA9-BE13-EC97968AAECA}"/>
            </a:ext>
          </a:extLst>
        </xdr:cNvPr>
        <xdr:cNvSpPr txBox="1"/>
      </xdr:nvSpPr>
      <xdr:spPr>
        <a:xfrm>
          <a:off x="5124450" y="3130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26</xdr:col>
      <xdr:colOff>0</xdr:colOff>
      <xdr:row>14</xdr:row>
      <xdr:rowOff>0</xdr:rowOff>
    </xdr:from>
    <xdr:to>
      <xdr:col>27</xdr:col>
      <xdr:colOff>0</xdr:colOff>
      <xdr:row>16</xdr:row>
      <xdr:rowOff>0</xdr:rowOff>
    </xdr:to>
    <xdr:sp macro="" textlink="">
      <xdr:nvSpPr>
        <xdr:cNvPr id="60" name="テキスト ボックス 59">
          <a:extLst>
            <a:ext uri="{FF2B5EF4-FFF2-40B4-BE49-F238E27FC236}">
              <a16:creationId xmlns:a16="http://schemas.microsoft.com/office/drawing/2014/main" id="{6B049734-100E-4947-976F-85B23567461B}"/>
            </a:ext>
          </a:extLst>
        </xdr:cNvPr>
        <xdr:cNvSpPr txBox="1"/>
      </xdr:nvSpPr>
      <xdr:spPr>
        <a:xfrm>
          <a:off x="4940300" y="2546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0</xdr:colOff>
      <xdr:row>22</xdr:row>
      <xdr:rowOff>0</xdr:rowOff>
    </xdr:from>
    <xdr:to>
      <xdr:col>26</xdr:col>
      <xdr:colOff>0</xdr:colOff>
      <xdr:row>24</xdr:row>
      <xdr:rowOff>0</xdr:rowOff>
    </xdr:to>
    <xdr:sp macro="" textlink="">
      <xdr:nvSpPr>
        <xdr:cNvPr id="61" name="テキスト ボックス 60">
          <a:extLst>
            <a:ext uri="{FF2B5EF4-FFF2-40B4-BE49-F238E27FC236}">
              <a16:creationId xmlns:a16="http://schemas.microsoft.com/office/drawing/2014/main" id="{0611B582-CF90-42C1-9D43-4A3514791AA5}"/>
            </a:ext>
          </a:extLst>
        </xdr:cNvPr>
        <xdr:cNvSpPr txBox="1"/>
      </xdr:nvSpPr>
      <xdr:spPr>
        <a:xfrm>
          <a:off x="4756150" y="3714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26</xdr:col>
      <xdr:colOff>0</xdr:colOff>
      <xdr:row>30</xdr:row>
      <xdr:rowOff>0</xdr:rowOff>
    </xdr:from>
    <xdr:to>
      <xdr:col>27</xdr:col>
      <xdr:colOff>0</xdr:colOff>
      <xdr:row>32</xdr:row>
      <xdr:rowOff>0</xdr:rowOff>
    </xdr:to>
    <xdr:sp macro="" textlink="">
      <xdr:nvSpPr>
        <xdr:cNvPr id="62" name="テキスト ボックス 61">
          <a:extLst>
            <a:ext uri="{FF2B5EF4-FFF2-40B4-BE49-F238E27FC236}">
              <a16:creationId xmlns:a16="http://schemas.microsoft.com/office/drawing/2014/main" id="{B1805819-5276-4130-8D7C-19D34B440A7A}"/>
            </a:ext>
          </a:extLst>
        </xdr:cNvPr>
        <xdr:cNvSpPr txBox="1"/>
      </xdr:nvSpPr>
      <xdr:spPr>
        <a:xfrm>
          <a:off x="4940300" y="4883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27</xdr:col>
      <xdr:colOff>0</xdr:colOff>
      <xdr:row>34</xdr:row>
      <xdr:rowOff>0</xdr:rowOff>
    </xdr:from>
    <xdr:to>
      <xdr:col>28</xdr:col>
      <xdr:colOff>0</xdr:colOff>
      <xdr:row>36</xdr:row>
      <xdr:rowOff>0</xdr:rowOff>
    </xdr:to>
    <xdr:sp macro="" textlink="">
      <xdr:nvSpPr>
        <xdr:cNvPr id="63" name="テキスト ボックス 62">
          <a:extLst>
            <a:ext uri="{FF2B5EF4-FFF2-40B4-BE49-F238E27FC236}">
              <a16:creationId xmlns:a16="http://schemas.microsoft.com/office/drawing/2014/main" id="{6870FCAD-9259-4672-B16D-2F93EF5A7D98}"/>
            </a:ext>
          </a:extLst>
        </xdr:cNvPr>
        <xdr:cNvSpPr txBox="1"/>
      </xdr:nvSpPr>
      <xdr:spPr>
        <a:xfrm>
          <a:off x="5124450" y="5467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26</xdr:row>
      <xdr:rowOff>0</xdr:rowOff>
    </xdr:from>
    <xdr:to>
      <xdr:col>28</xdr:col>
      <xdr:colOff>0</xdr:colOff>
      <xdr:row>28</xdr:row>
      <xdr:rowOff>0</xdr:rowOff>
    </xdr:to>
    <xdr:sp macro="" textlink="">
      <xdr:nvSpPr>
        <xdr:cNvPr id="64" name="テキスト ボックス 63">
          <a:extLst>
            <a:ext uri="{FF2B5EF4-FFF2-40B4-BE49-F238E27FC236}">
              <a16:creationId xmlns:a16="http://schemas.microsoft.com/office/drawing/2014/main" id="{A9B7BD96-D1B9-4E2F-8993-031FE62B91CB}"/>
            </a:ext>
          </a:extLst>
        </xdr:cNvPr>
        <xdr:cNvSpPr txBox="1"/>
      </xdr:nvSpPr>
      <xdr:spPr>
        <a:xfrm>
          <a:off x="5124450" y="4298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27</xdr:col>
      <xdr:colOff>0</xdr:colOff>
      <xdr:row>42</xdr:row>
      <xdr:rowOff>0</xdr:rowOff>
    </xdr:from>
    <xdr:to>
      <xdr:col>28</xdr:col>
      <xdr:colOff>0</xdr:colOff>
      <xdr:row>44</xdr:row>
      <xdr:rowOff>0</xdr:rowOff>
    </xdr:to>
    <xdr:sp macro="" textlink="">
      <xdr:nvSpPr>
        <xdr:cNvPr id="65" name="テキスト ボックス 64">
          <a:extLst>
            <a:ext uri="{FF2B5EF4-FFF2-40B4-BE49-F238E27FC236}">
              <a16:creationId xmlns:a16="http://schemas.microsoft.com/office/drawing/2014/main" id="{D99256D3-7F72-4F83-912B-B262BF431853}"/>
            </a:ext>
          </a:extLst>
        </xdr:cNvPr>
        <xdr:cNvSpPr txBox="1"/>
      </xdr:nvSpPr>
      <xdr:spPr>
        <a:xfrm>
          <a:off x="5124450" y="6635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50</xdr:row>
      <xdr:rowOff>0</xdr:rowOff>
    </xdr:from>
    <xdr:to>
      <xdr:col>28</xdr:col>
      <xdr:colOff>0</xdr:colOff>
      <xdr:row>52</xdr:row>
      <xdr:rowOff>0</xdr:rowOff>
    </xdr:to>
    <xdr:sp macro="" textlink="">
      <xdr:nvSpPr>
        <xdr:cNvPr id="66" name="テキスト ボックス 65">
          <a:extLst>
            <a:ext uri="{FF2B5EF4-FFF2-40B4-BE49-F238E27FC236}">
              <a16:creationId xmlns:a16="http://schemas.microsoft.com/office/drawing/2014/main" id="{5D61C0B4-7EF5-4B0E-8DAC-15912EA1F315}"/>
            </a:ext>
          </a:extLst>
        </xdr:cNvPr>
        <xdr:cNvSpPr txBox="1"/>
      </xdr:nvSpPr>
      <xdr:spPr>
        <a:xfrm>
          <a:off x="5124450" y="7804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26</xdr:col>
      <xdr:colOff>0</xdr:colOff>
      <xdr:row>46</xdr:row>
      <xdr:rowOff>0</xdr:rowOff>
    </xdr:from>
    <xdr:to>
      <xdr:col>27</xdr:col>
      <xdr:colOff>0</xdr:colOff>
      <xdr:row>48</xdr:row>
      <xdr:rowOff>0</xdr:rowOff>
    </xdr:to>
    <xdr:sp macro="" textlink="">
      <xdr:nvSpPr>
        <xdr:cNvPr id="67" name="テキスト ボックス 66">
          <a:extLst>
            <a:ext uri="{FF2B5EF4-FFF2-40B4-BE49-F238E27FC236}">
              <a16:creationId xmlns:a16="http://schemas.microsoft.com/office/drawing/2014/main" id="{66F9F59C-60ED-455E-83ED-741909D59C00}"/>
            </a:ext>
          </a:extLst>
        </xdr:cNvPr>
        <xdr:cNvSpPr txBox="1"/>
      </xdr:nvSpPr>
      <xdr:spPr>
        <a:xfrm>
          <a:off x="4940300" y="7219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0</xdr:colOff>
      <xdr:row>54</xdr:row>
      <xdr:rowOff>0</xdr:rowOff>
    </xdr:from>
    <xdr:to>
      <xdr:col>26</xdr:col>
      <xdr:colOff>0</xdr:colOff>
      <xdr:row>56</xdr:row>
      <xdr:rowOff>0</xdr:rowOff>
    </xdr:to>
    <xdr:sp macro="" textlink="">
      <xdr:nvSpPr>
        <xdr:cNvPr id="68" name="テキスト ボックス 67">
          <a:extLst>
            <a:ext uri="{FF2B5EF4-FFF2-40B4-BE49-F238E27FC236}">
              <a16:creationId xmlns:a16="http://schemas.microsoft.com/office/drawing/2014/main" id="{437CB5EF-DBDF-4D13-8176-2A0EF264BB25}"/>
            </a:ext>
          </a:extLst>
        </xdr:cNvPr>
        <xdr:cNvSpPr txBox="1"/>
      </xdr:nvSpPr>
      <xdr:spPr>
        <a:xfrm>
          <a:off x="4756150" y="8388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26</xdr:col>
      <xdr:colOff>0</xdr:colOff>
      <xdr:row>62</xdr:row>
      <xdr:rowOff>0</xdr:rowOff>
    </xdr:from>
    <xdr:to>
      <xdr:col>27</xdr:col>
      <xdr:colOff>0</xdr:colOff>
      <xdr:row>64</xdr:row>
      <xdr:rowOff>0</xdr:rowOff>
    </xdr:to>
    <xdr:sp macro="" textlink="">
      <xdr:nvSpPr>
        <xdr:cNvPr id="69" name="テキスト ボックス 68">
          <a:extLst>
            <a:ext uri="{FF2B5EF4-FFF2-40B4-BE49-F238E27FC236}">
              <a16:creationId xmlns:a16="http://schemas.microsoft.com/office/drawing/2014/main" id="{A68D79A2-2C27-437D-8DA7-45DD0212EA26}"/>
            </a:ext>
          </a:extLst>
        </xdr:cNvPr>
        <xdr:cNvSpPr txBox="1"/>
      </xdr:nvSpPr>
      <xdr:spPr>
        <a:xfrm>
          <a:off x="4940300" y="9556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67</xdr:row>
      <xdr:rowOff>0</xdr:rowOff>
    </xdr:from>
    <xdr:to>
      <xdr:col>28</xdr:col>
      <xdr:colOff>0</xdr:colOff>
      <xdr:row>69</xdr:row>
      <xdr:rowOff>0</xdr:rowOff>
    </xdr:to>
    <xdr:sp macro="" textlink="">
      <xdr:nvSpPr>
        <xdr:cNvPr id="70" name="テキスト ボックス 69">
          <a:extLst>
            <a:ext uri="{FF2B5EF4-FFF2-40B4-BE49-F238E27FC236}">
              <a16:creationId xmlns:a16="http://schemas.microsoft.com/office/drawing/2014/main" id="{6439B511-CB20-4891-B758-4994BDBC0D0A}"/>
            </a:ext>
          </a:extLst>
        </xdr:cNvPr>
        <xdr:cNvSpPr txBox="1"/>
      </xdr:nvSpPr>
      <xdr:spPr>
        <a:xfrm>
          <a:off x="5124450" y="102870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58</xdr:row>
      <xdr:rowOff>0</xdr:rowOff>
    </xdr:from>
    <xdr:to>
      <xdr:col>28</xdr:col>
      <xdr:colOff>0</xdr:colOff>
      <xdr:row>60</xdr:row>
      <xdr:rowOff>0</xdr:rowOff>
    </xdr:to>
    <xdr:sp macro="" textlink="">
      <xdr:nvSpPr>
        <xdr:cNvPr id="71" name="テキスト ボックス 70">
          <a:extLst>
            <a:ext uri="{FF2B5EF4-FFF2-40B4-BE49-F238E27FC236}">
              <a16:creationId xmlns:a16="http://schemas.microsoft.com/office/drawing/2014/main" id="{37828684-4A4A-496D-88C5-FC893013157A}"/>
            </a:ext>
          </a:extLst>
        </xdr:cNvPr>
        <xdr:cNvSpPr txBox="1"/>
      </xdr:nvSpPr>
      <xdr:spPr>
        <a:xfrm>
          <a:off x="5124450" y="8972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66</xdr:col>
      <xdr:colOff>0</xdr:colOff>
      <xdr:row>40</xdr:row>
      <xdr:rowOff>0</xdr:rowOff>
    </xdr:from>
    <xdr:to>
      <xdr:col>67</xdr:col>
      <xdr:colOff>0</xdr:colOff>
      <xdr:row>42</xdr:row>
      <xdr:rowOff>0</xdr:rowOff>
    </xdr:to>
    <xdr:sp macro="" textlink="">
      <xdr:nvSpPr>
        <xdr:cNvPr id="72" name="テキスト ボックス 71">
          <a:extLst>
            <a:ext uri="{FF2B5EF4-FFF2-40B4-BE49-F238E27FC236}">
              <a16:creationId xmlns:a16="http://schemas.microsoft.com/office/drawing/2014/main" id="{D3BA3227-AC9E-45DE-A422-2C7C2DB05800}"/>
            </a:ext>
          </a:extLst>
        </xdr:cNvPr>
        <xdr:cNvSpPr txBox="1"/>
      </xdr:nvSpPr>
      <xdr:spPr>
        <a:xfrm>
          <a:off x="12979400" y="63436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66</xdr:col>
      <xdr:colOff>0</xdr:colOff>
      <xdr:row>48</xdr:row>
      <xdr:rowOff>0</xdr:rowOff>
    </xdr:from>
    <xdr:to>
      <xdr:col>67</xdr:col>
      <xdr:colOff>0</xdr:colOff>
      <xdr:row>50</xdr:row>
      <xdr:rowOff>0</xdr:rowOff>
    </xdr:to>
    <xdr:sp macro="" textlink="">
      <xdr:nvSpPr>
        <xdr:cNvPr id="73" name="テキスト ボックス 72">
          <a:extLst>
            <a:ext uri="{FF2B5EF4-FFF2-40B4-BE49-F238E27FC236}">
              <a16:creationId xmlns:a16="http://schemas.microsoft.com/office/drawing/2014/main" id="{EC7023F0-2039-4FCB-B55B-78F30DBEC257}"/>
            </a:ext>
          </a:extLst>
        </xdr:cNvPr>
        <xdr:cNvSpPr txBox="1"/>
      </xdr:nvSpPr>
      <xdr:spPr>
        <a:xfrm>
          <a:off x="12979400" y="75120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65</xdr:col>
      <xdr:colOff>0</xdr:colOff>
      <xdr:row>44</xdr:row>
      <xdr:rowOff>0</xdr:rowOff>
    </xdr:from>
    <xdr:to>
      <xdr:col>66</xdr:col>
      <xdr:colOff>0</xdr:colOff>
      <xdr:row>46</xdr:row>
      <xdr:rowOff>0</xdr:rowOff>
    </xdr:to>
    <xdr:sp macro="" textlink="">
      <xdr:nvSpPr>
        <xdr:cNvPr id="74" name="テキスト ボックス 73">
          <a:extLst>
            <a:ext uri="{FF2B5EF4-FFF2-40B4-BE49-F238E27FC236}">
              <a16:creationId xmlns:a16="http://schemas.microsoft.com/office/drawing/2014/main" id="{014E7283-E829-4D43-B195-87CCDEFD7DA2}"/>
            </a:ext>
          </a:extLst>
        </xdr:cNvPr>
        <xdr:cNvSpPr txBox="1"/>
      </xdr:nvSpPr>
      <xdr:spPr>
        <a:xfrm>
          <a:off x="12795250" y="69278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64</xdr:col>
      <xdr:colOff>0</xdr:colOff>
      <xdr:row>52</xdr:row>
      <xdr:rowOff>0</xdr:rowOff>
    </xdr:from>
    <xdr:to>
      <xdr:col>65</xdr:col>
      <xdr:colOff>0</xdr:colOff>
      <xdr:row>54</xdr:row>
      <xdr:rowOff>0</xdr:rowOff>
    </xdr:to>
    <xdr:sp macro="" textlink="">
      <xdr:nvSpPr>
        <xdr:cNvPr id="75" name="テキスト ボックス 74">
          <a:extLst>
            <a:ext uri="{FF2B5EF4-FFF2-40B4-BE49-F238E27FC236}">
              <a16:creationId xmlns:a16="http://schemas.microsoft.com/office/drawing/2014/main" id="{856EA416-8F42-4B84-9A20-54EF2C2BA132}"/>
            </a:ext>
          </a:extLst>
        </xdr:cNvPr>
        <xdr:cNvSpPr txBox="1"/>
      </xdr:nvSpPr>
      <xdr:spPr>
        <a:xfrm>
          <a:off x="12611100" y="80962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65</xdr:col>
      <xdr:colOff>0</xdr:colOff>
      <xdr:row>60</xdr:row>
      <xdr:rowOff>0</xdr:rowOff>
    </xdr:from>
    <xdr:to>
      <xdr:col>66</xdr:col>
      <xdr:colOff>0</xdr:colOff>
      <xdr:row>62</xdr:row>
      <xdr:rowOff>0</xdr:rowOff>
    </xdr:to>
    <xdr:sp macro="" textlink="">
      <xdr:nvSpPr>
        <xdr:cNvPr id="76" name="テキスト ボックス 75">
          <a:extLst>
            <a:ext uri="{FF2B5EF4-FFF2-40B4-BE49-F238E27FC236}">
              <a16:creationId xmlns:a16="http://schemas.microsoft.com/office/drawing/2014/main" id="{5D082DF6-BB80-4121-B8E2-178E36F4D4E1}"/>
            </a:ext>
          </a:extLst>
        </xdr:cNvPr>
        <xdr:cNvSpPr txBox="1"/>
      </xdr:nvSpPr>
      <xdr:spPr>
        <a:xfrm>
          <a:off x="12795250" y="92646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65</xdr:row>
      <xdr:rowOff>0</xdr:rowOff>
    </xdr:from>
    <xdr:to>
      <xdr:col>67</xdr:col>
      <xdr:colOff>0</xdr:colOff>
      <xdr:row>67</xdr:row>
      <xdr:rowOff>0</xdr:rowOff>
    </xdr:to>
    <xdr:sp macro="" textlink="">
      <xdr:nvSpPr>
        <xdr:cNvPr id="77" name="テキスト ボックス 76">
          <a:extLst>
            <a:ext uri="{FF2B5EF4-FFF2-40B4-BE49-F238E27FC236}">
              <a16:creationId xmlns:a16="http://schemas.microsoft.com/office/drawing/2014/main" id="{18833713-2C77-4950-86E1-F55E09650E7C}"/>
            </a:ext>
          </a:extLst>
        </xdr:cNvPr>
        <xdr:cNvSpPr txBox="1"/>
      </xdr:nvSpPr>
      <xdr:spPr>
        <a:xfrm>
          <a:off x="12979400" y="9994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56</xdr:row>
      <xdr:rowOff>0</xdr:rowOff>
    </xdr:from>
    <xdr:to>
      <xdr:col>67</xdr:col>
      <xdr:colOff>0</xdr:colOff>
      <xdr:row>58</xdr:row>
      <xdr:rowOff>0</xdr:rowOff>
    </xdr:to>
    <xdr:sp macro="" textlink="">
      <xdr:nvSpPr>
        <xdr:cNvPr id="78" name="テキスト ボックス 77">
          <a:extLst>
            <a:ext uri="{FF2B5EF4-FFF2-40B4-BE49-F238E27FC236}">
              <a16:creationId xmlns:a16="http://schemas.microsoft.com/office/drawing/2014/main" id="{99BCCF12-F760-4678-93E8-3FB43027CF58}"/>
            </a:ext>
          </a:extLst>
        </xdr:cNvPr>
        <xdr:cNvSpPr txBox="1"/>
      </xdr:nvSpPr>
      <xdr:spPr>
        <a:xfrm>
          <a:off x="12979400" y="86804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66</xdr:col>
      <xdr:colOff>0</xdr:colOff>
      <xdr:row>8</xdr:row>
      <xdr:rowOff>0</xdr:rowOff>
    </xdr:from>
    <xdr:to>
      <xdr:col>67</xdr:col>
      <xdr:colOff>0</xdr:colOff>
      <xdr:row>10</xdr:row>
      <xdr:rowOff>0</xdr:rowOff>
    </xdr:to>
    <xdr:sp macro="" textlink="">
      <xdr:nvSpPr>
        <xdr:cNvPr id="79" name="テキスト ボックス 78">
          <a:extLst>
            <a:ext uri="{FF2B5EF4-FFF2-40B4-BE49-F238E27FC236}">
              <a16:creationId xmlns:a16="http://schemas.microsoft.com/office/drawing/2014/main" id="{517DBAB9-F2F0-4164-A99A-84D28CFC79B2}"/>
            </a:ext>
          </a:extLst>
        </xdr:cNvPr>
        <xdr:cNvSpPr txBox="1"/>
      </xdr:nvSpPr>
      <xdr:spPr>
        <a:xfrm>
          <a:off x="12979400" y="16700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16</xdr:row>
      <xdr:rowOff>0</xdr:rowOff>
    </xdr:from>
    <xdr:to>
      <xdr:col>67</xdr:col>
      <xdr:colOff>0</xdr:colOff>
      <xdr:row>18</xdr:row>
      <xdr:rowOff>0</xdr:rowOff>
    </xdr:to>
    <xdr:sp macro="" textlink="">
      <xdr:nvSpPr>
        <xdr:cNvPr id="80" name="テキスト ボックス 79">
          <a:extLst>
            <a:ext uri="{FF2B5EF4-FFF2-40B4-BE49-F238E27FC236}">
              <a16:creationId xmlns:a16="http://schemas.microsoft.com/office/drawing/2014/main" id="{7758B703-BC46-4565-B653-615A6F04E366}"/>
            </a:ext>
          </a:extLst>
        </xdr:cNvPr>
        <xdr:cNvSpPr txBox="1"/>
      </xdr:nvSpPr>
      <xdr:spPr>
        <a:xfrm>
          <a:off x="12979400" y="28384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65</xdr:col>
      <xdr:colOff>0</xdr:colOff>
      <xdr:row>12</xdr:row>
      <xdr:rowOff>0</xdr:rowOff>
    </xdr:from>
    <xdr:to>
      <xdr:col>66</xdr:col>
      <xdr:colOff>0</xdr:colOff>
      <xdr:row>14</xdr:row>
      <xdr:rowOff>0</xdr:rowOff>
    </xdr:to>
    <xdr:sp macro="" textlink="">
      <xdr:nvSpPr>
        <xdr:cNvPr id="81" name="テキスト ボックス 80">
          <a:extLst>
            <a:ext uri="{FF2B5EF4-FFF2-40B4-BE49-F238E27FC236}">
              <a16:creationId xmlns:a16="http://schemas.microsoft.com/office/drawing/2014/main" id="{5A79CD34-7E2F-41C8-B806-80BB7FE57342}"/>
            </a:ext>
          </a:extLst>
        </xdr:cNvPr>
        <xdr:cNvSpPr txBox="1"/>
      </xdr:nvSpPr>
      <xdr:spPr>
        <a:xfrm>
          <a:off x="12795250" y="22542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64</xdr:col>
      <xdr:colOff>0</xdr:colOff>
      <xdr:row>20</xdr:row>
      <xdr:rowOff>0</xdr:rowOff>
    </xdr:from>
    <xdr:to>
      <xdr:col>65</xdr:col>
      <xdr:colOff>0</xdr:colOff>
      <xdr:row>22</xdr:row>
      <xdr:rowOff>0</xdr:rowOff>
    </xdr:to>
    <xdr:sp macro="" textlink="">
      <xdr:nvSpPr>
        <xdr:cNvPr id="82" name="テキスト ボックス 81">
          <a:extLst>
            <a:ext uri="{FF2B5EF4-FFF2-40B4-BE49-F238E27FC236}">
              <a16:creationId xmlns:a16="http://schemas.microsoft.com/office/drawing/2014/main" id="{D3946E6A-6B88-482E-B0E7-47D63DE151A1}"/>
            </a:ext>
          </a:extLst>
        </xdr:cNvPr>
        <xdr:cNvSpPr txBox="1"/>
      </xdr:nvSpPr>
      <xdr:spPr>
        <a:xfrm>
          <a:off x="12611100" y="34226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65</xdr:col>
      <xdr:colOff>0</xdr:colOff>
      <xdr:row>28</xdr:row>
      <xdr:rowOff>0</xdr:rowOff>
    </xdr:from>
    <xdr:to>
      <xdr:col>66</xdr:col>
      <xdr:colOff>0</xdr:colOff>
      <xdr:row>30</xdr:row>
      <xdr:rowOff>0</xdr:rowOff>
    </xdr:to>
    <xdr:sp macro="" textlink="">
      <xdr:nvSpPr>
        <xdr:cNvPr id="83" name="テキスト ボックス 82">
          <a:extLst>
            <a:ext uri="{FF2B5EF4-FFF2-40B4-BE49-F238E27FC236}">
              <a16:creationId xmlns:a16="http://schemas.microsoft.com/office/drawing/2014/main" id="{740BD67A-FF08-4F91-99ED-B9DAFA80B2E8}"/>
            </a:ext>
          </a:extLst>
        </xdr:cNvPr>
        <xdr:cNvSpPr txBox="1"/>
      </xdr:nvSpPr>
      <xdr:spPr>
        <a:xfrm>
          <a:off x="12795250" y="45910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66</xdr:col>
      <xdr:colOff>0</xdr:colOff>
      <xdr:row>32</xdr:row>
      <xdr:rowOff>0</xdr:rowOff>
    </xdr:from>
    <xdr:to>
      <xdr:col>67</xdr:col>
      <xdr:colOff>0</xdr:colOff>
      <xdr:row>34</xdr:row>
      <xdr:rowOff>0</xdr:rowOff>
    </xdr:to>
    <xdr:sp macro="" textlink="">
      <xdr:nvSpPr>
        <xdr:cNvPr id="84" name="テキスト ボックス 83">
          <a:extLst>
            <a:ext uri="{FF2B5EF4-FFF2-40B4-BE49-F238E27FC236}">
              <a16:creationId xmlns:a16="http://schemas.microsoft.com/office/drawing/2014/main" id="{1C26F018-60A4-4082-A495-C3547930138B}"/>
            </a:ext>
          </a:extLst>
        </xdr:cNvPr>
        <xdr:cNvSpPr txBox="1"/>
      </xdr:nvSpPr>
      <xdr:spPr>
        <a:xfrm>
          <a:off x="12979400" y="51752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24</xdr:row>
      <xdr:rowOff>0</xdr:rowOff>
    </xdr:from>
    <xdr:to>
      <xdr:col>67</xdr:col>
      <xdr:colOff>0</xdr:colOff>
      <xdr:row>26</xdr:row>
      <xdr:rowOff>0</xdr:rowOff>
    </xdr:to>
    <xdr:sp macro="" textlink="">
      <xdr:nvSpPr>
        <xdr:cNvPr id="85" name="テキスト ボックス 84">
          <a:extLst>
            <a:ext uri="{FF2B5EF4-FFF2-40B4-BE49-F238E27FC236}">
              <a16:creationId xmlns:a16="http://schemas.microsoft.com/office/drawing/2014/main" id="{DE7EBEAF-9622-4A33-8B78-C91134E8B8DD}"/>
            </a:ext>
          </a:extLst>
        </xdr:cNvPr>
        <xdr:cNvSpPr txBox="1"/>
      </xdr:nvSpPr>
      <xdr:spPr>
        <a:xfrm>
          <a:off x="12979400" y="40068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66</xdr:col>
      <xdr:colOff>0</xdr:colOff>
      <xdr:row>86</xdr:row>
      <xdr:rowOff>0</xdr:rowOff>
    </xdr:from>
    <xdr:to>
      <xdr:col>67</xdr:col>
      <xdr:colOff>0</xdr:colOff>
      <xdr:row>88</xdr:row>
      <xdr:rowOff>0</xdr:rowOff>
    </xdr:to>
    <xdr:sp macro="" textlink="">
      <xdr:nvSpPr>
        <xdr:cNvPr id="86" name="テキスト ボックス 85">
          <a:extLst>
            <a:ext uri="{FF2B5EF4-FFF2-40B4-BE49-F238E27FC236}">
              <a16:creationId xmlns:a16="http://schemas.microsoft.com/office/drawing/2014/main" id="{26667F1E-9871-403D-9B84-4C905F235E85}"/>
            </a:ext>
          </a:extLst>
        </xdr:cNvPr>
        <xdr:cNvSpPr txBox="1"/>
      </xdr:nvSpPr>
      <xdr:spPr>
        <a:xfrm>
          <a:off x="12979400" y="135636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66</xdr:col>
      <xdr:colOff>0</xdr:colOff>
      <xdr:row>94</xdr:row>
      <xdr:rowOff>0</xdr:rowOff>
    </xdr:from>
    <xdr:to>
      <xdr:col>67</xdr:col>
      <xdr:colOff>0</xdr:colOff>
      <xdr:row>96</xdr:row>
      <xdr:rowOff>0</xdr:rowOff>
    </xdr:to>
    <xdr:sp macro="" textlink="">
      <xdr:nvSpPr>
        <xdr:cNvPr id="87" name="テキスト ボックス 86">
          <a:extLst>
            <a:ext uri="{FF2B5EF4-FFF2-40B4-BE49-F238E27FC236}">
              <a16:creationId xmlns:a16="http://schemas.microsoft.com/office/drawing/2014/main" id="{D034290A-336D-4CFB-8040-3C733882AFAE}"/>
            </a:ext>
          </a:extLst>
        </xdr:cNvPr>
        <xdr:cNvSpPr txBox="1"/>
      </xdr:nvSpPr>
      <xdr:spPr>
        <a:xfrm>
          <a:off x="12979400" y="147320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65</xdr:col>
      <xdr:colOff>0</xdr:colOff>
      <xdr:row>90</xdr:row>
      <xdr:rowOff>0</xdr:rowOff>
    </xdr:from>
    <xdr:to>
      <xdr:col>66</xdr:col>
      <xdr:colOff>0</xdr:colOff>
      <xdr:row>92</xdr:row>
      <xdr:rowOff>0</xdr:rowOff>
    </xdr:to>
    <xdr:sp macro="" textlink="">
      <xdr:nvSpPr>
        <xdr:cNvPr id="88" name="テキスト ボックス 87">
          <a:extLst>
            <a:ext uri="{FF2B5EF4-FFF2-40B4-BE49-F238E27FC236}">
              <a16:creationId xmlns:a16="http://schemas.microsoft.com/office/drawing/2014/main" id="{A3E5537E-3C05-4DCA-89D4-7588DF201FF9}"/>
            </a:ext>
          </a:extLst>
        </xdr:cNvPr>
        <xdr:cNvSpPr txBox="1"/>
      </xdr:nvSpPr>
      <xdr:spPr>
        <a:xfrm>
          <a:off x="12795250" y="141478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64</xdr:col>
      <xdr:colOff>0</xdr:colOff>
      <xdr:row>98</xdr:row>
      <xdr:rowOff>0</xdr:rowOff>
    </xdr:from>
    <xdr:to>
      <xdr:col>65</xdr:col>
      <xdr:colOff>0</xdr:colOff>
      <xdr:row>100</xdr:row>
      <xdr:rowOff>0</xdr:rowOff>
    </xdr:to>
    <xdr:sp macro="" textlink="">
      <xdr:nvSpPr>
        <xdr:cNvPr id="89" name="テキスト ボックス 88">
          <a:extLst>
            <a:ext uri="{FF2B5EF4-FFF2-40B4-BE49-F238E27FC236}">
              <a16:creationId xmlns:a16="http://schemas.microsoft.com/office/drawing/2014/main" id="{A42FD710-4B93-4E7C-A0EB-11C0B6953C03}"/>
            </a:ext>
          </a:extLst>
        </xdr:cNvPr>
        <xdr:cNvSpPr txBox="1"/>
      </xdr:nvSpPr>
      <xdr:spPr>
        <a:xfrm>
          <a:off x="12611100" y="153162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65</xdr:col>
      <xdr:colOff>0</xdr:colOff>
      <xdr:row>106</xdr:row>
      <xdr:rowOff>0</xdr:rowOff>
    </xdr:from>
    <xdr:to>
      <xdr:col>66</xdr:col>
      <xdr:colOff>0</xdr:colOff>
      <xdr:row>108</xdr:row>
      <xdr:rowOff>0</xdr:rowOff>
    </xdr:to>
    <xdr:sp macro="" textlink="">
      <xdr:nvSpPr>
        <xdr:cNvPr id="90" name="テキスト ボックス 89">
          <a:extLst>
            <a:ext uri="{FF2B5EF4-FFF2-40B4-BE49-F238E27FC236}">
              <a16:creationId xmlns:a16="http://schemas.microsoft.com/office/drawing/2014/main" id="{CF570C5D-07AB-4BC6-804A-0A22FC6198B3}"/>
            </a:ext>
          </a:extLst>
        </xdr:cNvPr>
        <xdr:cNvSpPr txBox="1"/>
      </xdr:nvSpPr>
      <xdr:spPr>
        <a:xfrm>
          <a:off x="12795250" y="164846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110</xdr:row>
      <xdr:rowOff>0</xdr:rowOff>
    </xdr:from>
    <xdr:to>
      <xdr:col>67</xdr:col>
      <xdr:colOff>0</xdr:colOff>
      <xdr:row>112</xdr:row>
      <xdr:rowOff>0</xdr:rowOff>
    </xdr:to>
    <xdr:sp macro="" textlink="">
      <xdr:nvSpPr>
        <xdr:cNvPr id="91" name="テキスト ボックス 90">
          <a:extLst>
            <a:ext uri="{FF2B5EF4-FFF2-40B4-BE49-F238E27FC236}">
              <a16:creationId xmlns:a16="http://schemas.microsoft.com/office/drawing/2014/main" id="{48AD71A5-2F7B-4895-B968-46FB85973616}"/>
            </a:ext>
          </a:extLst>
        </xdr:cNvPr>
        <xdr:cNvSpPr txBox="1"/>
      </xdr:nvSpPr>
      <xdr:spPr>
        <a:xfrm>
          <a:off x="12979400" y="170688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102</xdr:row>
      <xdr:rowOff>0</xdr:rowOff>
    </xdr:from>
    <xdr:to>
      <xdr:col>67</xdr:col>
      <xdr:colOff>0</xdr:colOff>
      <xdr:row>104</xdr:row>
      <xdr:rowOff>0</xdr:rowOff>
    </xdr:to>
    <xdr:sp macro="" textlink="">
      <xdr:nvSpPr>
        <xdr:cNvPr id="92" name="テキスト ボックス 91">
          <a:extLst>
            <a:ext uri="{FF2B5EF4-FFF2-40B4-BE49-F238E27FC236}">
              <a16:creationId xmlns:a16="http://schemas.microsoft.com/office/drawing/2014/main" id="{59580B1C-D0CD-4BFB-93F9-2FFA58DCB56E}"/>
            </a:ext>
          </a:extLst>
        </xdr:cNvPr>
        <xdr:cNvSpPr txBox="1"/>
      </xdr:nvSpPr>
      <xdr:spPr>
        <a:xfrm>
          <a:off x="12979400" y="159004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66</xdr:col>
      <xdr:colOff>0</xdr:colOff>
      <xdr:row>118</xdr:row>
      <xdr:rowOff>0</xdr:rowOff>
    </xdr:from>
    <xdr:to>
      <xdr:col>67</xdr:col>
      <xdr:colOff>0</xdr:colOff>
      <xdr:row>120</xdr:row>
      <xdr:rowOff>0</xdr:rowOff>
    </xdr:to>
    <xdr:sp macro="" textlink="">
      <xdr:nvSpPr>
        <xdr:cNvPr id="93" name="テキスト ボックス 92">
          <a:extLst>
            <a:ext uri="{FF2B5EF4-FFF2-40B4-BE49-F238E27FC236}">
              <a16:creationId xmlns:a16="http://schemas.microsoft.com/office/drawing/2014/main" id="{5932E7D4-B691-4B9F-925A-D20F45CA04A7}"/>
            </a:ext>
          </a:extLst>
        </xdr:cNvPr>
        <xdr:cNvSpPr txBox="1"/>
      </xdr:nvSpPr>
      <xdr:spPr>
        <a:xfrm>
          <a:off x="12979400" y="182372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126</xdr:row>
      <xdr:rowOff>0</xdr:rowOff>
    </xdr:from>
    <xdr:to>
      <xdr:col>67</xdr:col>
      <xdr:colOff>0</xdr:colOff>
      <xdr:row>128</xdr:row>
      <xdr:rowOff>0</xdr:rowOff>
    </xdr:to>
    <xdr:sp macro="" textlink="">
      <xdr:nvSpPr>
        <xdr:cNvPr id="94" name="テキスト ボックス 93">
          <a:extLst>
            <a:ext uri="{FF2B5EF4-FFF2-40B4-BE49-F238E27FC236}">
              <a16:creationId xmlns:a16="http://schemas.microsoft.com/office/drawing/2014/main" id="{32F01723-61B5-440A-B7D6-822E4B03B64D}"/>
            </a:ext>
          </a:extLst>
        </xdr:cNvPr>
        <xdr:cNvSpPr txBox="1"/>
      </xdr:nvSpPr>
      <xdr:spPr>
        <a:xfrm>
          <a:off x="12979400" y="194056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65</xdr:col>
      <xdr:colOff>0</xdr:colOff>
      <xdr:row>122</xdr:row>
      <xdr:rowOff>0</xdr:rowOff>
    </xdr:from>
    <xdr:to>
      <xdr:col>66</xdr:col>
      <xdr:colOff>0</xdr:colOff>
      <xdr:row>124</xdr:row>
      <xdr:rowOff>0</xdr:rowOff>
    </xdr:to>
    <xdr:sp macro="" textlink="">
      <xdr:nvSpPr>
        <xdr:cNvPr id="95" name="テキスト ボックス 94">
          <a:extLst>
            <a:ext uri="{FF2B5EF4-FFF2-40B4-BE49-F238E27FC236}">
              <a16:creationId xmlns:a16="http://schemas.microsoft.com/office/drawing/2014/main" id="{E617223E-3DB0-4092-A1D7-83F5A969AE97}"/>
            </a:ext>
          </a:extLst>
        </xdr:cNvPr>
        <xdr:cNvSpPr txBox="1"/>
      </xdr:nvSpPr>
      <xdr:spPr>
        <a:xfrm>
          <a:off x="12795250" y="188214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64</xdr:col>
      <xdr:colOff>0</xdr:colOff>
      <xdr:row>130</xdr:row>
      <xdr:rowOff>0</xdr:rowOff>
    </xdr:from>
    <xdr:to>
      <xdr:col>65</xdr:col>
      <xdr:colOff>0</xdr:colOff>
      <xdr:row>132</xdr:row>
      <xdr:rowOff>0</xdr:rowOff>
    </xdr:to>
    <xdr:sp macro="" textlink="">
      <xdr:nvSpPr>
        <xdr:cNvPr id="96" name="テキスト ボックス 95">
          <a:extLst>
            <a:ext uri="{FF2B5EF4-FFF2-40B4-BE49-F238E27FC236}">
              <a16:creationId xmlns:a16="http://schemas.microsoft.com/office/drawing/2014/main" id="{41D743E7-9BC1-46F8-B558-3EF49401E0B9}"/>
            </a:ext>
          </a:extLst>
        </xdr:cNvPr>
        <xdr:cNvSpPr txBox="1"/>
      </xdr:nvSpPr>
      <xdr:spPr>
        <a:xfrm>
          <a:off x="12611100" y="199898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65</xdr:col>
      <xdr:colOff>0</xdr:colOff>
      <xdr:row>138</xdr:row>
      <xdr:rowOff>0</xdr:rowOff>
    </xdr:from>
    <xdr:to>
      <xdr:col>66</xdr:col>
      <xdr:colOff>0</xdr:colOff>
      <xdr:row>140</xdr:row>
      <xdr:rowOff>0</xdr:rowOff>
    </xdr:to>
    <xdr:sp macro="" textlink="">
      <xdr:nvSpPr>
        <xdr:cNvPr id="97" name="テキスト ボックス 96">
          <a:extLst>
            <a:ext uri="{FF2B5EF4-FFF2-40B4-BE49-F238E27FC236}">
              <a16:creationId xmlns:a16="http://schemas.microsoft.com/office/drawing/2014/main" id="{C54E736C-5BB3-45A3-ACAD-C8AE018A2F9A}"/>
            </a:ext>
          </a:extLst>
        </xdr:cNvPr>
        <xdr:cNvSpPr txBox="1"/>
      </xdr:nvSpPr>
      <xdr:spPr>
        <a:xfrm>
          <a:off x="12795250" y="211582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143</xdr:row>
      <xdr:rowOff>0</xdr:rowOff>
    </xdr:from>
    <xdr:to>
      <xdr:col>67</xdr:col>
      <xdr:colOff>0</xdr:colOff>
      <xdr:row>145</xdr:row>
      <xdr:rowOff>0</xdr:rowOff>
    </xdr:to>
    <xdr:sp macro="" textlink="">
      <xdr:nvSpPr>
        <xdr:cNvPr id="98" name="テキスト ボックス 97">
          <a:extLst>
            <a:ext uri="{FF2B5EF4-FFF2-40B4-BE49-F238E27FC236}">
              <a16:creationId xmlns:a16="http://schemas.microsoft.com/office/drawing/2014/main" id="{88AE914E-F144-4C26-B757-4D33821FE630}"/>
            </a:ext>
          </a:extLst>
        </xdr:cNvPr>
        <xdr:cNvSpPr txBox="1"/>
      </xdr:nvSpPr>
      <xdr:spPr>
        <a:xfrm>
          <a:off x="12979400" y="218884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134</xdr:row>
      <xdr:rowOff>0</xdr:rowOff>
    </xdr:from>
    <xdr:to>
      <xdr:col>67</xdr:col>
      <xdr:colOff>0</xdr:colOff>
      <xdr:row>136</xdr:row>
      <xdr:rowOff>0</xdr:rowOff>
    </xdr:to>
    <xdr:sp macro="" textlink="">
      <xdr:nvSpPr>
        <xdr:cNvPr id="99" name="テキスト ボックス 98">
          <a:extLst>
            <a:ext uri="{FF2B5EF4-FFF2-40B4-BE49-F238E27FC236}">
              <a16:creationId xmlns:a16="http://schemas.microsoft.com/office/drawing/2014/main" id="{E369635B-B935-489C-84B5-9A72BE714155}"/>
            </a:ext>
          </a:extLst>
        </xdr:cNvPr>
        <xdr:cNvSpPr txBox="1"/>
      </xdr:nvSpPr>
      <xdr:spPr>
        <a:xfrm>
          <a:off x="12979400" y="205740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27</xdr:col>
      <xdr:colOff>0</xdr:colOff>
      <xdr:row>120</xdr:row>
      <xdr:rowOff>0</xdr:rowOff>
    </xdr:from>
    <xdr:to>
      <xdr:col>28</xdr:col>
      <xdr:colOff>0</xdr:colOff>
      <xdr:row>122</xdr:row>
      <xdr:rowOff>0</xdr:rowOff>
    </xdr:to>
    <xdr:sp macro="" textlink="">
      <xdr:nvSpPr>
        <xdr:cNvPr id="100" name="テキスト ボックス 99">
          <a:extLst>
            <a:ext uri="{FF2B5EF4-FFF2-40B4-BE49-F238E27FC236}">
              <a16:creationId xmlns:a16="http://schemas.microsoft.com/office/drawing/2014/main" id="{A7C4B48F-A41C-45BB-A0F4-B04076787BF5}"/>
            </a:ext>
          </a:extLst>
        </xdr:cNvPr>
        <xdr:cNvSpPr txBox="1"/>
      </xdr:nvSpPr>
      <xdr:spPr>
        <a:xfrm>
          <a:off x="5124450" y="185293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128</xdr:row>
      <xdr:rowOff>0</xdr:rowOff>
    </xdr:from>
    <xdr:to>
      <xdr:col>28</xdr:col>
      <xdr:colOff>0</xdr:colOff>
      <xdr:row>130</xdr:row>
      <xdr:rowOff>0</xdr:rowOff>
    </xdr:to>
    <xdr:sp macro="" textlink="">
      <xdr:nvSpPr>
        <xdr:cNvPr id="101" name="テキスト ボックス 100">
          <a:extLst>
            <a:ext uri="{FF2B5EF4-FFF2-40B4-BE49-F238E27FC236}">
              <a16:creationId xmlns:a16="http://schemas.microsoft.com/office/drawing/2014/main" id="{89BF2F51-137B-4F2D-85BD-B43C6FC2635A}"/>
            </a:ext>
          </a:extLst>
        </xdr:cNvPr>
        <xdr:cNvSpPr txBox="1"/>
      </xdr:nvSpPr>
      <xdr:spPr>
        <a:xfrm>
          <a:off x="5124450" y="196977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26</xdr:col>
      <xdr:colOff>0</xdr:colOff>
      <xdr:row>124</xdr:row>
      <xdr:rowOff>0</xdr:rowOff>
    </xdr:from>
    <xdr:to>
      <xdr:col>27</xdr:col>
      <xdr:colOff>0</xdr:colOff>
      <xdr:row>126</xdr:row>
      <xdr:rowOff>0</xdr:rowOff>
    </xdr:to>
    <xdr:sp macro="" textlink="">
      <xdr:nvSpPr>
        <xdr:cNvPr id="102" name="テキスト ボックス 101">
          <a:extLst>
            <a:ext uri="{FF2B5EF4-FFF2-40B4-BE49-F238E27FC236}">
              <a16:creationId xmlns:a16="http://schemas.microsoft.com/office/drawing/2014/main" id="{6FE97028-FA02-49B2-89CA-BD9CA7BCFDDE}"/>
            </a:ext>
          </a:extLst>
        </xdr:cNvPr>
        <xdr:cNvSpPr txBox="1"/>
      </xdr:nvSpPr>
      <xdr:spPr>
        <a:xfrm>
          <a:off x="4940300" y="191135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25</xdr:col>
      <xdr:colOff>0</xdr:colOff>
      <xdr:row>132</xdr:row>
      <xdr:rowOff>0</xdr:rowOff>
    </xdr:from>
    <xdr:to>
      <xdr:col>26</xdr:col>
      <xdr:colOff>0</xdr:colOff>
      <xdr:row>134</xdr:row>
      <xdr:rowOff>0</xdr:rowOff>
    </xdr:to>
    <xdr:sp macro="" textlink="">
      <xdr:nvSpPr>
        <xdr:cNvPr id="103" name="テキスト ボックス 102">
          <a:extLst>
            <a:ext uri="{FF2B5EF4-FFF2-40B4-BE49-F238E27FC236}">
              <a16:creationId xmlns:a16="http://schemas.microsoft.com/office/drawing/2014/main" id="{2B26718F-3064-4CE7-85E6-6D96DE961A35}"/>
            </a:ext>
          </a:extLst>
        </xdr:cNvPr>
        <xdr:cNvSpPr txBox="1"/>
      </xdr:nvSpPr>
      <xdr:spPr>
        <a:xfrm>
          <a:off x="4756150" y="20281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26</xdr:col>
      <xdr:colOff>0</xdr:colOff>
      <xdr:row>140</xdr:row>
      <xdr:rowOff>0</xdr:rowOff>
    </xdr:from>
    <xdr:to>
      <xdr:col>27</xdr:col>
      <xdr:colOff>0</xdr:colOff>
      <xdr:row>142</xdr:row>
      <xdr:rowOff>0</xdr:rowOff>
    </xdr:to>
    <xdr:sp macro="" textlink="">
      <xdr:nvSpPr>
        <xdr:cNvPr id="104" name="テキスト ボックス 103">
          <a:extLst>
            <a:ext uri="{FF2B5EF4-FFF2-40B4-BE49-F238E27FC236}">
              <a16:creationId xmlns:a16="http://schemas.microsoft.com/office/drawing/2014/main" id="{F5BCED27-8608-405C-A3D3-F48F427C361C}"/>
            </a:ext>
          </a:extLst>
        </xdr:cNvPr>
        <xdr:cNvSpPr txBox="1"/>
      </xdr:nvSpPr>
      <xdr:spPr>
        <a:xfrm>
          <a:off x="4940300" y="214503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145</xdr:row>
      <xdr:rowOff>0</xdr:rowOff>
    </xdr:from>
    <xdr:to>
      <xdr:col>28</xdr:col>
      <xdr:colOff>0</xdr:colOff>
      <xdr:row>147</xdr:row>
      <xdr:rowOff>0</xdr:rowOff>
    </xdr:to>
    <xdr:sp macro="" textlink="">
      <xdr:nvSpPr>
        <xdr:cNvPr id="105" name="テキスト ボックス 104">
          <a:extLst>
            <a:ext uri="{FF2B5EF4-FFF2-40B4-BE49-F238E27FC236}">
              <a16:creationId xmlns:a16="http://schemas.microsoft.com/office/drawing/2014/main" id="{D5772AA8-0D78-488F-8BEE-3575FB7CFFFB}"/>
            </a:ext>
          </a:extLst>
        </xdr:cNvPr>
        <xdr:cNvSpPr txBox="1"/>
      </xdr:nvSpPr>
      <xdr:spPr>
        <a:xfrm>
          <a:off x="5124450" y="22180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136</xdr:row>
      <xdr:rowOff>0</xdr:rowOff>
    </xdr:from>
    <xdr:to>
      <xdr:col>28</xdr:col>
      <xdr:colOff>0</xdr:colOff>
      <xdr:row>138</xdr:row>
      <xdr:rowOff>0</xdr:rowOff>
    </xdr:to>
    <xdr:sp macro="" textlink="">
      <xdr:nvSpPr>
        <xdr:cNvPr id="106" name="テキスト ボックス 105">
          <a:extLst>
            <a:ext uri="{FF2B5EF4-FFF2-40B4-BE49-F238E27FC236}">
              <a16:creationId xmlns:a16="http://schemas.microsoft.com/office/drawing/2014/main" id="{9F37C18D-A192-4929-945F-A945E277F894}"/>
            </a:ext>
          </a:extLst>
        </xdr:cNvPr>
        <xdr:cNvSpPr txBox="1"/>
      </xdr:nvSpPr>
      <xdr:spPr>
        <a:xfrm>
          <a:off x="5124450" y="20866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27</xdr:col>
      <xdr:colOff>0</xdr:colOff>
      <xdr:row>87</xdr:row>
      <xdr:rowOff>0</xdr:rowOff>
    </xdr:from>
    <xdr:to>
      <xdr:col>28</xdr:col>
      <xdr:colOff>0</xdr:colOff>
      <xdr:row>89</xdr:row>
      <xdr:rowOff>0</xdr:rowOff>
    </xdr:to>
    <xdr:sp macro="" textlink="">
      <xdr:nvSpPr>
        <xdr:cNvPr id="107" name="テキスト ボックス 106">
          <a:extLst>
            <a:ext uri="{FF2B5EF4-FFF2-40B4-BE49-F238E27FC236}">
              <a16:creationId xmlns:a16="http://schemas.microsoft.com/office/drawing/2014/main" id="{17E798AB-35C4-468A-8837-148160FD7F1A}"/>
            </a:ext>
          </a:extLst>
        </xdr:cNvPr>
        <xdr:cNvSpPr txBox="1"/>
      </xdr:nvSpPr>
      <xdr:spPr>
        <a:xfrm>
          <a:off x="5124450" y="137096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96</xdr:row>
      <xdr:rowOff>0</xdr:rowOff>
    </xdr:from>
    <xdr:to>
      <xdr:col>28</xdr:col>
      <xdr:colOff>0</xdr:colOff>
      <xdr:row>98</xdr:row>
      <xdr:rowOff>0</xdr:rowOff>
    </xdr:to>
    <xdr:sp macro="" textlink="">
      <xdr:nvSpPr>
        <xdr:cNvPr id="108" name="テキスト ボックス 107">
          <a:extLst>
            <a:ext uri="{FF2B5EF4-FFF2-40B4-BE49-F238E27FC236}">
              <a16:creationId xmlns:a16="http://schemas.microsoft.com/office/drawing/2014/main" id="{AE5AF5FB-9920-467F-8A07-D3A503C7CAE4}"/>
            </a:ext>
          </a:extLst>
        </xdr:cNvPr>
        <xdr:cNvSpPr txBox="1"/>
      </xdr:nvSpPr>
      <xdr:spPr>
        <a:xfrm>
          <a:off x="5124450" y="15024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26</xdr:col>
      <xdr:colOff>0</xdr:colOff>
      <xdr:row>92</xdr:row>
      <xdr:rowOff>0</xdr:rowOff>
    </xdr:from>
    <xdr:to>
      <xdr:col>27</xdr:col>
      <xdr:colOff>0</xdr:colOff>
      <xdr:row>94</xdr:row>
      <xdr:rowOff>0</xdr:rowOff>
    </xdr:to>
    <xdr:sp macro="" textlink="">
      <xdr:nvSpPr>
        <xdr:cNvPr id="109" name="テキスト ボックス 108">
          <a:extLst>
            <a:ext uri="{FF2B5EF4-FFF2-40B4-BE49-F238E27FC236}">
              <a16:creationId xmlns:a16="http://schemas.microsoft.com/office/drawing/2014/main" id="{4B2E2040-5C2E-40B5-8F72-33663E130BB2}"/>
            </a:ext>
          </a:extLst>
        </xdr:cNvPr>
        <xdr:cNvSpPr txBox="1"/>
      </xdr:nvSpPr>
      <xdr:spPr>
        <a:xfrm>
          <a:off x="4940300" y="14439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0</xdr:colOff>
      <xdr:row>100</xdr:row>
      <xdr:rowOff>0</xdr:rowOff>
    </xdr:from>
    <xdr:to>
      <xdr:col>26</xdr:col>
      <xdr:colOff>0</xdr:colOff>
      <xdr:row>102</xdr:row>
      <xdr:rowOff>0</xdr:rowOff>
    </xdr:to>
    <xdr:sp macro="" textlink="">
      <xdr:nvSpPr>
        <xdr:cNvPr id="110" name="テキスト ボックス 109">
          <a:extLst>
            <a:ext uri="{FF2B5EF4-FFF2-40B4-BE49-F238E27FC236}">
              <a16:creationId xmlns:a16="http://schemas.microsoft.com/office/drawing/2014/main" id="{B36C5A4A-558E-42C1-9B4D-8C0619ACB424}"/>
            </a:ext>
          </a:extLst>
        </xdr:cNvPr>
        <xdr:cNvSpPr txBox="1"/>
      </xdr:nvSpPr>
      <xdr:spPr>
        <a:xfrm>
          <a:off x="4756150" y="156083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26</xdr:col>
      <xdr:colOff>0</xdr:colOff>
      <xdr:row>108</xdr:row>
      <xdr:rowOff>0</xdr:rowOff>
    </xdr:from>
    <xdr:to>
      <xdr:col>27</xdr:col>
      <xdr:colOff>0</xdr:colOff>
      <xdr:row>110</xdr:row>
      <xdr:rowOff>0</xdr:rowOff>
    </xdr:to>
    <xdr:sp macro="" textlink="">
      <xdr:nvSpPr>
        <xdr:cNvPr id="111" name="テキスト ボックス 110">
          <a:extLst>
            <a:ext uri="{FF2B5EF4-FFF2-40B4-BE49-F238E27FC236}">
              <a16:creationId xmlns:a16="http://schemas.microsoft.com/office/drawing/2014/main" id="{C82F89AA-F8B7-4627-B8EA-A5E77B0FF68E}"/>
            </a:ext>
          </a:extLst>
        </xdr:cNvPr>
        <xdr:cNvSpPr txBox="1"/>
      </xdr:nvSpPr>
      <xdr:spPr>
        <a:xfrm>
          <a:off x="4940300" y="167767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27</xdr:col>
      <xdr:colOff>0</xdr:colOff>
      <xdr:row>112</xdr:row>
      <xdr:rowOff>0</xdr:rowOff>
    </xdr:from>
    <xdr:to>
      <xdr:col>28</xdr:col>
      <xdr:colOff>0</xdr:colOff>
      <xdr:row>114</xdr:row>
      <xdr:rowOff>0</xdr:rowOff>
    </xdr:to>
    <xdr:sp macro="" textlink="">
      <xdr:nvSpPr>
        <xdr:cNvPr id="112" name="テキスト ボックス 111">
          <a:extLst>
            <a:ext uri="{FF2B5EF4-FFF2-40B4-BE49-F238E27FC236}">
              <a16:creationId xmlns:a16="http://schemas.microsoft.com/office/drawing/2014/main" id="{6C7D3FE2-E065-4F1B-86CB-0CD2C6BEAE56}"/>
            </a:ext>
          </a:extLst>
        </xdr:cNvPr>
        <xdr:cNvSpPr txBox="1"/>
      </xdr:nvSpPr>
      <xdr:spPr>
        <a:xfrm>
          <a:off x="5124450" y="173609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104</xdr:row>
      <xdr:rowOff>0</xdr:rowOff>
    </xdr:from>
    <xdr:to>
      <xdr:col>28</xdr:col>
      <xdr:colOff>0</xdr:colOff>
      <xdr:row>106</xdr:row>
      <xdr:rowOff>0</xdr:rowOff>
    </xdr:to>
    <xdr:sp macro="" textlink="">
      <xdr:nvSpPr>
        <xdr:cNvPr id="113" name="テキスト ボックス 112">
          <a:extLst>
            <a:ext uri="{FF2B5EF4-FFF2-40B4-BE49-F238E27FC236}">
              <a16:creationId xmlns:a16="http://schemas.microsoft.com/office/drawing/2014/main" id="{6D64F1BE-9AF2-4853-A091-94713F943708}"/>
            </a:ext>
          </a:extLst>
        </xdr:cNvPr>
        <xdr:cNvSpPr txBox="1"/>
      </xdr:nvSpPr>
      <xdr:spPr>
        <a:xfrm>
          <a:off x="5124450" y="161925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40</xdr:col>
      <xdr:colOff>7620</xdr:colOff>
      <xdr:row>8</xdr:row>
      <xdr:rowOff>0</xdr:rowOff>
    </xdr:from>
    <xdr:to>
      <xdr:col>45</xdr:col>
      <xdr:colOff>91440</xdr:colOff>
      <xdr:row>8</xdr:row>
      <xdr:rowOff>0</xdr:rowOff>
    </xdr:to>
    <xdr:cxnSp macro="">
      <xdr:nvCxnSpPr>
        <xdr:cNvPr id="6463" name="直線コネクタ 113">
          <a:extLst>
            <a:ext uri="{FF2B5EF4-FFF2-40B4-BE49-F238E27FC236}">
              <a16:creationId xmlns:a16="http://schemas.microsoft.com/office/drawing/2014/main" id="{65B5B651-72EB-61E3-A7E2-B3DA03934A4A}"/>
            </a:ext>
          </a:extLst>
        </xdr:cNvPr>
        <xdr:cNvCxnSpPr>
          <a:cxnSpLocks noChangeShapeType="1"/>
        </xdr:cNvCxnSpPr>
      </xdr:nvCxnSpPr>
      <xdr:spPr bwMode="auto">
        <a:xfrm>
          <a:off x="8343900" y="1653540"/>
          <a:ext cx="1577340" cy="0"/>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88</xdr:row>
      <xdr:rowOff>7620</xdr:rowOff>
    </xdr:from>
    <xdr:to>
      <xdr:col>6</xdr:col>
      <xdr:colOff>91440</xdr:colOff>
      <xdr:row>88</xdr:row>
      <xdr:rowOff>7620</xdr:rowOff>
    </xdr:to>
    <xdr:cxnSp macro="">
      <xdr:nvCxnSpPr>
        <xdr:cNvPr id="6464" name="直線コネクタ 114">
          <a:extLst>
            <a:ext uri="{FF2B5EF4-FFF2-40B4-BE49-F238E27FC236}">
              <a16:creationId xmlns:a16="http://schemas.microsoft.com/office/drawing/2014/main" id="{CCE52C04-00E4-562A-DF96-963BEC67364F}"/>
            </a:ext>
          </a:extLst>
        </xdr:cNvPr>
        <xdr:cNvCxnSpPr>
          <a:cxnSpLocks noChangeShapeType="1"/>
        </xdr:cNvCxnSpPr>
      </xdr:nvCxnSpPr>
      <xdr:spPr bwMode="auto">
        <a:xfrm>
          <a:off x="182880" y="13738860"/>
          <a:ext cx="1584960" cy="0"/>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15240</xdr:colOff>
      <xdr:row>104</xdr:row>
      <xdr:rowOff>0</xdr:rowOff>
    </xdr:from>
    <xdr:to>
      <xdr:col>37</xdr:col>
      <xdr:colOff>274320</xdr:colOff>
      <xdr:row>104</xdr:row>
      <xdr:rowOff>0</xdr:rowOff>
    </xdr:to>
    <xdr:cxnSp macro="">
      <xdr:nvCxnSpPr>
        <xdr:cNvPr id="6465" name="直線コネクタ 115">
          <a:extLst>
            <a:ext uri="{FF2B5EF4-FFF2-40B4-BE49-F238E27FC236}">
              <a16:creationId xmlns:a16="http://schemas.microsoft.com/office/drawing/2014/main" id="{043171C5-EFD4-CF77-D047-A21609B0FB85}"/>
            </a:ext>
          </a:extLst>
        </xdr:cNvPr>
        <xdr:cNvCxnSpPr>
          <a:cxnSpLocks noChangeShapeType="1"/>
        </xdr:cNvCxnSpPr>
      </xdr:nvCxnSpPr>
      <xdr:spPr bwMode="auto">
        <a:xfrm>
          <a:off x="6377940" y="16047720"/>
          <a:ext cx="1577340" cy="0"/>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40</xdr:col>
      <xdr:colOff>7620</xdr:colOff>
      <xdr:row>86</xdr:row>
      <xdr:rowOff>0</xdr:rowOff>
    </xdr:from>
    <xdr:to>
      <xdr:col>45</xdr:col>
      <xdr:colOff>91440</xdr:colOff>
      <xdr:row>86</xdr:row>
      <xdr:rowOff>0</xdr:rowOff>
    </xdr:to>
    <xdr:cxnSp macro="">
      <xdr:nvCxnSpPr>
        <xdr:cNvPr id="6466" name="直線コネクタ 116">
          <a:extLst>
            <a:ext uri="{FF2B5EF4-FFF2-40B4-BE49-F238E27FC236}">
              <a16:creationId xmlns:a16="http://schemas.microsoft.com/office/drawing/2014/main" id="{4642642E-926A-56CD-B318-ED1AAA59C2BA}"/>
            </a:ext>
          </a:extLst>
        </xdr:cNvPr>
        <xdr:cNvCxnSpPr>
          <a:cxnSpLocks noChangeShapeType="1"/>
        </xdr:cNvCxnSpPr>
      </xdr:nvCxnSpPr>
      <xdr:spPr bwMode="auto">
        <a:xfrm>
          <a:off x="8343900" y="13441680"/>
          <a:ext cx="1577340" cy="0"/>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40</xdr:col>
      <xdr:colOff>7620</xdr:colOff>
      <xdr:row>88</xdr:row>
      <xdr:rowOff>0</xdr:rowOff>
    </xdr:from>
    <xdr:to>
      <xdr:col>45</xdr:col>
      <xdr:colOff>91440</xdr:colOff>
      <xdr:row>88</xdr:row>
      <xdr:rowOff>0</xdr:rowOff>
    </xdr:to>
    <xdr:cxnSp macro="">
      <xdr:nvCxnSpPr>
        <xdr:cNvPr id="6467" name="直線コネクタ 117">
          <a:extLst>
            <a:ext uri="{FF2B5EF4-FFF2-40B4-BE49-F238E27FC236}">
              <a16:creationId xmlns:a16="http://schemas.microsoft.com/office/drawing/2014/main" id="{51A5BF21-E6F6-7BB8-7A8A-6C7B23B7D82D}"/>
            </a:ext>
          </a:extLst>
        </xdr:cNvPr>
        <xdr:cNvCxnSpPr>
          <a:cxnSpLocks noChangeShapeType="1"/>
        </xdr:cNvCxnSpPr>
      </xdr:nvCxnSpPr>
      <xdr:spPr bwMode="auto">
        <a:xfrm>
          <a:off x="8343900" y="13731240"/>
          <a:ext cx="1577340" cy="0"/>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14</xdr:row>
      <xdr:rowOff>0</xdr:rowOff>
    </xdr:from>
    <xdr:to>
      <xdr:col>13</xdr:col>
      <xdr:colOff>0</xdr:colOff>
      <xdr:row>16</xdr:row>
      <xdr:rowOff>0</xdr:rowOff>
    </xdr:to>
    <xdr:sp macro="" textlink="">
      <xdr:nvSpPr>
        <xdr:cNvPr id="2" name="テキスト ボックス 1">
          <a:extLst>
            <a:ext uri="{FF2B5EF4-FFF2-40B4-BE49-F238E27FC236}">
              <a16:creationId xmlns:a16="http://schemas.microsoft.com/office/drawing/2014/main" id="{BF7DCD77-9828-43BB-9076-CD9BA9E59CD6}"/>
            </a:ext>
          </a:extLst>
        </xdr:cNvPr>
        <xdr:cNvSpPr txBox="1"/>
      </xdr:nvSpPr>
      <xdr:spPr>
        <a:xfrm>
          <a:off x="2730500" y="2546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9</xdr:row>
      <xdr:rowOff>0</xdr:rowOff>
    </xdr:from>
    <xdr:to>
      <xdr:col>12</xdr:col>
      <xdr:colOff>0</xdr:colOff>
      <xdr:row>11</xdr:row>
      <xdr:rowOff>0</xdr:rowOff>
    </xdr:to>
    <xdr:sp macro="" textlink="">
      <xdr:nvSpPr>
        <xdr:cNvPr id="3" name="テキスト ボックス 2">
          <a:extLst>
            <a:ext uri="{FF2B5EF4-FFF2-40B4-BE49-F238E27FC236}">
              <a16:creationId xmlns:a16="http://schemas.microsoft.com/office/drawing/2014/main" id="{FCE0E22C-2403-4A34-932B-CED390D90DAF}"/>
            </a:ext>
          </a:extLst>
        </xdr:cNvPr>
        <xdr:cNvSpPr txBox="1"/>
      </xdr:nvSpPr>
      <xdr:spPr>
        <a:xfrm>
          <a:off x="2546350" y="1816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18</xdr:row>
      <xdr:rowOff>0</xdr:rowOff>
    </xdr:from>
    <xdr:to>
      <xdr:col>12</xdr:col>
      <xdr:colOff>0</xdr:colOff>
      <xdr:row>20</xdr:row>
      <xdr:rowOff>0</xdr:rowOff>
    </xdr:to>
    <xdr:sp macro="" textlink="">
      <xdr:nvSpPr>
        <xdr:cNvPr id="4" name="テキスト ボックス 3">
          <a:extLst>
            <a:ext uri="{FF2B5EF4-FFF2-40B4-BE49-F238E27FC236}">
              <a16:creationId xmlns:a16="http://schemas.microsoft.com/office/drawing/2014/main" id="{767AFA37-DCA8-489E-9BE4-DDAEBA4F202C}"/>
            </a:ext>
          </a:extLst>
        </xdr:cNvPr>
        <xdr:cNvSpPr txBox="1"/>
      </xdr:nvSpPr>
      <xdr:spPr>
        <a:xfrm>
          <a:off x="2546350" y="3130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26</xdr:row>
      <xdr:rowOff>0</xdr:rowOff>
    </xdr:from>
    <xdr:to>
      <xdr:col>12</xdr:col>
      <xdr:colOff>0</xdr:colOff>
      <xdr:row>28</xdr:row>
      <xdr:rowOff>0</xdr:rowOff>
    </xdr:to>
    <xdr:sp macro="" textlink="">
      <xdr:nvSpPr>
        <xdr:cNvPr id="5" name="テキスト ボックス 4">
          <a:extLst>
            <a:ext uri="{FF2B5EF4-FFF2-40B4-BE49-F238E27FC236}">
              <a16:creationId xmlns:a16="http://schemas.microsoft.com/office/drawing/2014/main" id="{88741265-30EB-4617-9CAD-15B7B9D4EEFB}"/>
            </a:ext>
          </a:extLst>
        </xdr:cNvPr>
        <xdr:cNvSpPr txBox="1"/>
      </xdr:nvSpPr>
      <xdr:spPr>
        <a:xfrm>
          <a:off x="2546350" y="4298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34</xdr:row>
      <xdr:rowOff>0</xdr:rowOff>
    </xdr:from>
    <xdr:to>
      <xdr:col>12</xdr:col>
      <xdr:colOff>0</xdr:colOff>
      <xdr:row>36</xdr:row>
      <xdr:rowOff>0</xdr:rowOff>
    </xdr:to>
    <xdr:sp macro="" textlink="">
      <xdr:nvSpPr>
        <xdr:cNvPr id="6" name="テキスト ボックス 5">
          <a:extLst>
            <a:ext uri="{FF2B5EF4-FFF2-40B4-BE49-F238E27FC236}">
              <a16:creationId xmlns:a16="http://schemas.microsoft.com/office/drawing/2014/main" id="{1697DB91-5AC1-4E02-BD04-C7E90614772D}"/>
            </a:ext>
          </a:extLst>
        </xdr:cNvPr>
        <xdr:cNvSpPr txBox="1"/>
      </xdr:nvSpPr>
      <xdr:spPr>
        <a:xfrm>
          <a:off x="2546350" y="5467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12</xdr:col>
      <xdr:colOff>0</xdr:colOff>
      <xdr:row>30</xdr:row>
      <xdr:rowOff>0</xdr:rowOff>
    </xdr:from>
    <xdr:to>
      <xdr:col>13</xdr:col>
      <xdr:colOff>0</xdr:colOff>
      <xdr:row>32</xdr:row>
      <xdr:rowOff>0</xdr:rowOff>
    </xdr:to>
    <xdr:sp macro="" textlink="">
      <xdr:nvSpPr>
        <xdr:cNvPr id="7" name="テキスト ボックス 6">
          <a:extLst>
            <a:ext uri="{FF2B5EF4-FFF2-40B4-BE49-F238E27FC236}">
              <a16:creationId xmlns:a16="http://schemas.microsoft.com/office/drawing/2014/main" id="{48BBA777-C48B-499A-A2EA-799BD3940DF3}"/>
            </a:ext>
          </a:extLst>
        </xdr:cNvPr>
        <xdr:cNvSpPr txBox="1"/>
      </xdr:nvSpPr>
      <xdr:spPr>
        <a:xfrm>
          <a:off x="2730500" y="4883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12</xdr:col>
      <xdr:colOff>0</xdr:colOff>
      <xdr:row>48</xdr:row>
      <xdr:rowOff>0</xdr:rowOff>
    </xdr:from>
    <xdr:to>
      <xdr:col>13</xdr:col>
      <xdr:colOff>0</xdr:colOff>
      <xdr:row>50</xdr:row>
      <xdr:rowOff>0</xdr:rowOff>
    </xdr:to>
    <xdr:sp macro="" textlink="">
      <xdr:nvSpPr>
        <xdr:cNvPr id="8" name="テキスト ボックス 7">
          <a:extLst>
            <a:ext uri="{FF2B5EF4-FFF2-40B4-BE49-F238E27FC236}">
              <a16:creationId xmlns:a16="http://schemas.microsoft.com/office/drawing/2014/main" id="{2B57FDC9-66A5-40C7-8767-2DBBE059C581}"/>
            </a:ext>
          </a:extLst>
        </xdr:cNvPr>
        <xdr:cNvSpPr txBox="1"/>
      </xdr:nvSpPr>
      <xdr:spPr>
        <a:xfrm>
          <a:off x="2730500" y="75120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11</xdr:col>
      <xdr:colOff>0</xdr:colOff>
      <xdr:row>43</xdr:row>
      <xdr:rowOff>0</xdr:rowOff>
    </xdr:from>
    <xdr:to>
      <xdr:col>12</xdr:col>
      <xdr:colOff>0</xdr:colOff>
      <xdr:row>45</xdr:row>
      <xdr:rowOff>0</xdr:rowOff>
    </xdr:to>
    <xdr:sp macro="" textlink="">
      <xdr:nvSpPr>
        <xdr:cNvPr id="9" name="テキスト ボックス 8">
          <a:extLst>
            <a:ext uri="{FF2B5EF4-FFF2-40B4-BE49-F238E27FC236}">
              <a16:creationId xmlns:a16="http://schemas.microsoft.com/office/drawing/2014/main" id="{AA9E7949-B9B0-4296-83CF-684039132C6F}"/>
            </a:ext>
          </a:extLst>
        </xdr:cNvPr>
        <xdr:cNvSpPr txBox="1"/>
      </xdr:nvSpPr>
      <xdr:spPr>
        <a:xfrm>
          <a:off x="2546350" y="67818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52</xdr:row>
      <xdr:rowOff>0</xdr:rowOff>
    </xdr:from>
    <xdr:to>
      <xdr:col>12</xdr:col>
      <xdr:colOff>0</xdr:colOff>
      <xdr:row>54</xdr:row>
      <xdr:rowOff>0</xdr:rowOff>
    </xdr:to>
    <xdr:sp macro="" textlink="">
      <xdr:nvSpPr>
        <xdr:cNvPr id="10" name="テキスト ボックス 9">
          <a:extLst>
            <a:ext uri="{FF2B5EF4-FFF2-40B4-BE49-F238E27FC236}">
              <a16:creationId xmlns:a16="http://schemas.microsoft.com/office/drawing/2014/main" id="{FA177489-7CB3-4E7D-9E64-43370C2E7C87}"/>
            </a:ext>
          </a:extLst>
        </xdr:cNvPr>
        <xdr:cNvSpPr txBox="1"/>
      </xdr:nvSpPr>
      <xdr:spPr>
        <a:xfrm>
          <a:off x="2546350" y="80962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11</xdr:col>
      <xdr:colOff>0</xdr:colOff>
      <xdr:row>60</xdr:row>
      <xdr:rowOff>0</xdr:rowOff>
    </xdr:from>
    <xdr:to>
      <xdr:col>12</xdr:col>
      <xdr:colOff>0</xdr:colOff>
      <xdr:row>62</xdr:row>
      <xdr:rowOff>0</xdr:rowOff>
    </xdr:to>
    <xdr:sp macro="" textlink="">
      <xdr:nvSpPr>
        <xdr:cNvPr id="11" name="テキスト ボックス 10">
          <a:extLst>
            <a:ext uri="{FF2B5EF4-FFF2-40B4-BE49-F238E27FC236}">
              <a16:creationId xmlns:a16="http://schemas.microsoft.com/office/drawing/2014/main" id="{31C5013A-6775-425D-910C-480C8E654AB4}"/>
            </a:ext>
          </a:extLst>
        </xdr:cNvPr>
        <xdr:cNvSpPr txBox="1"/>
      </xdr:nvSpPr>
      <xdr:spPr>
        <a:xfrm>
          <a:off x="2546350" y="92646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11</xdr:col>
      <xdr:colOff>0</xdr:colOff>
      <xdr:row>69</xdr:row>
      <xdr:rowOff>0</xdr:rowOff>
    </xdr:from>
    <xdr:to>
      <xdr:col>12</xdr:col>
      <xdr:colOff>0</xdr:colOff>
      <xdr:row>71</xdr:row>
      <xdr:rowOff>0</xdr:rowOff>
    </xdr:to>
    <xdr:sp macro="" textlink="">
      <xdr:nvSpPr>
        <xdr:cNvPr id="12" name="テキスト ボックス 11">
          <a:extLst>
            <a:ext uri="{FF2B5EF4-FFF2-40B4-BE49-F238E27FC236}">
              <a16:creationId xmlns:a16="http://schemas.microsoft.com/office/drawing/2014/main" id="{1157C759-0BA4-4AAE-99CE-3B3671BF269A}"/>
            </a:ext>
          </a:extLst>
        </xdr:cNvPr>
        <xdr:cNvSpPr txBox="1"/>
      </xdr:nvSpPr>
      <xdr:spPr>
        <a:xfrm>
          <a:off x="2546350" y="10579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0</xdr:colOff>
      <xdr:row>64</xdr:row>
      <xdr:rowOff>0</xdr:rowOff>
    </xdr:from>
    <xdr:to>
      <xdr:col>13</xdr:col>
      <xdr:colOff>0</xdr:colOff>
      <xdr:row>66</xdr:row>
      <xdr:rowOff>0</xdr:rowOff>
    </xdr:to>
    <xdr:sp macro="" textlink="">
      <xdr:nvSpPr>
        <xdr:cNvPr id="13" name="テキスト ボックス 12">
          <a:extLst>
            <a:ext uri="{FF2B5EF4-FFF2-40B4-BE49-F238E27FC236}">
              <a16:creationId xmlns:a16="http://schemas.microsoft.com/office/drawing/2014/main" id="{0CA5F68C-EB14-44F3-841A-1F5142725A4A}"/>
            </a:ext>
          </a:extLst>
        </xdr:cNvPr>
        <xdr:cNvSpPr txBox="1"/>
      </xdr:nvSpPr>
      <xdr:spPr>
        <a:xfrm>
          <a:off x="2730500" y="98488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51</xdr:col>
      <xdr:colOff>0</xdr:colOff>
      <xdr:row>48</xdr:row>
      <xdr:rowOff>0</xdr:rowOff>
    </xdr:from>
    <xdr:to>
      <xdr:col>52</xdr:col>
      <xdr:colOff>0</xdr:colOff>
      <xdr:row>50</xdr:row>
      <xdr:rowOff>0</xdr:rowOff>
    </xdr:to>
    <xdr:sp macro="" textlink="">
      <xdr:nvSpPr>
        <xdr:cNvPr id="14" name="テキスト ボックス 13">
          <a:extLst>
            <a:ext uri="{FF2B5EF4-FFF2-40B4-BE49-F238E27FC236}">
              <a16:creationId xmlns:a16="http://schemas.microsoft.com/office/drawing/2014/main" id="{72788E79-CF75-426A-A37E-A8B8F68F981A}"/>
            </a:ext>
          </a:extLst>
        </xdr:cNvPr>
        <xdr:cNvSpPr txBox="1"/>
      </xdr:nvSpPr>
      <xdr:spPr>
        <a:xfrm>
          <a:off x="10585450" y="75120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43</xdr:row>
      <xdr:rowOff>0</xdr:rowOff>
    </xdr:from>
    <xdr:to>
      <xdr:col>51</xdr:col>
      <xdr:colOff>0</xdr:colOff>
      <xdr:row>45</xdr:row>
      <xdr:rowOff>0</xdr:rowOff>
    </xdr:to>
    <xdr:sp macro="" textlink="">
      <xdr:nvSpPr>
        <xdr:cNvPr id="15" name="テキスト ボックス 14">
          <a:extLst>
            <a:ext uri="{FF2B5EF4-FFF2-40B4-BE49-F238E27FC236}">
              <a16:creationId xmlns:a16="http://schemas.microsoft.com/office/drawing/2014/main" id="{5837A862-7DE6-4999-963F-02876A6AFF11}"/>
            </a:ext>
          </a:extLst>
        </xdr:cNvPr>
        <xdr:cNvSpPr txBox="1"/>
      </xdr:nvSpPr>
      <xdr:spPr>
        <a:xfrm>
          <a:off x="10401300" y="67818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52</xdr:row>
      <xdr:rowOff>0</xdr:rowOff>
    </xdr:from>
    <xdr:to>
      <xdr:col>51</xdr:col>
      <xdr:colOff>0</xdr:colOff>
      <xdr:row>54</xdr:row>
      <xdr:rowOff>0</xdr:rowOff>
    </xdr:to>
    <xdr:sp macro="" textlink="">
      <xdr:nvSpPr>
        <xdr:cNvPr id="16" name="テキスト ボックス 15">
          <a:extLst>
            <a:ext uri="{FF2B5EF4-FFF2-40B4-BE49-F238E27FC236}">
              <a16:creationId xmlns:a16="http://schemas.microsoft.com/office/drawing/2014/main" id="{24D04EF1-3128-4224-A19D-FEFBA22BE935}"/>
            </a:ext>
          </a:extLst>
        </xdr:cNvPr>
        <xdr:cNvSpPr txBox="1"/>
      </xdr:nvSpPr>
      <xdr:spPr>
        <a:xfrm>
          <a:off x="10401300" y="80962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50</xdr:col>
      <xdr:colOff>0</xdr:colOff>
      <xdr:row>60</xdr:row>
      <xdr:rowOff>0</xdr:rowOff>
    </xdr:from>
    <xdr:to>
      <xdr:col>51</xdr:col>
      <xdr:colOff>0</xdr:colOff>
      <xdr:row>62</xdr:row>
      <xdr:rowOff>0</xdr:rowOff>
    </xdr:to>
    <xdr:sp macro="" textlink="">
      <xdr:nvSpPr>
        <xdr:cNvPr id="17" name="テキスト ボックス 16">
          <a:extLst>
            <a:ext uri="{FF2B5EF4-FFF2-40B4-BE49-F238E27FC236}">
              <a16:creationId xmlns:a16="http://schemas.microsoft.com/office/drawing/2014/main" id="{5F257AE1-5E10-4CB5-AAC6-902D2FA9FEE8}"/>
            </a:ext>
          </a:extLst>
        </xdr:cNvPr>
        <xdr:cNvSpPr txBox="1"/>
      </xdr:nvSpPr>
      <xdr:spPr>
        <a:xfrm>
          <a:off x="10401300" y="92646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68</xdr:row>
      <xdr:rowOff>0</xdr:rowOff>
    </xdr:from>
    <xdr:to>
      <xdr:col>51</xdr:col>
      <xdr:colOff>0</xdr:colOff>
      <xdr:row>70</xdr:row>
      <xdr:rowOff>0</xdr:rowOff>
    </xdr:to>
    <xdr:sp macro="" textlink="">
      <xdr:nvSpPr>
        <xdr:cNvPr id="18" name="テキスト ボックス 17">
          <a:extLst>
            <a:ext uri="{FF2B5EF4-FFF2-40B4-BE49-F238E27FC236}">
              <a16:creationId xmlns:a16="http://schemas.microsoft.com/office/drawing/2014/main" id="{5FBA98D6-DAA2-46AD-9618-F4973336143A}"/>
            </a:ext>
          </a:extLst>
        </xdr:cNvPr>
        <xdr:cNvSpPr txBox="1"/>
      </xdr:nvSpPr>
      <xdr:spPr>
        <a:xfrm>
          <a:off x="10401300" y="104330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51</xdr:col>
      <xdr:colOff>0</xdr:colOff>
      <xdr:row>64</xdr:row>
      <xdr:rowOff>0</xdr:rowOff>
    </xdr:from>
    <xdr:to>
      <xdr:col>52</xdr:col>
      <xdr:colOff>0</xdr:colOff>
      <xdr:row>66</xdr:row>
      <xdr:rowOff>0</xdr:rowOff>
    </xdr:to>
    <xdr:sp macro="" textlink="">
      <xdr:nvSpPr>
        <xdr:cNvPr id="19" name="テキスト ボックス 18">
          <a:extLst>
            <a:ext uri="{FF2B5EF4-FFF2-40B4-BE49-F238E27FC236}">
              <a16:creationId xmlns:a16="http://schemas.microsoft.com/office/drawing/2014/main" id="{BA5CD68F-13E1-446C-B08B-4FBDC7C3B326}"/>
            </a:ext>
          </a:extLst>
        </xdr:cNvPr>
        <xdr:cNvSpPr txBox="1"/>
      </xdr:nvSpPr>
      <xdr:spPr>
        <a:xfrm>
          <a:off x="10585450" y="98488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51</xdr:col>
      <xdr:colOff>0</xdr:colOff>
      <xdr:row>14</xdr:row>
      <xdr:rowOff>0</xdr:rowOff>
    </xdr:from>
    <xdr:to>
      <xdr:col>52</xdr:col>
      <xdr:colOff>0</xdr:colOff>
      <xdr:row>16</xdr:row>
      <xdr:rowOff>0</xdr:rowOff>
    </xdr:to>
    <xdr:sp macro="" textlink="">
      <xdr:nvSpPr>
        <xdr:cNvPr id="20" name="テキスト ボックス 19">
          <a:extLst>
            <a:ext uri="{FF2B5EF4-FFF2-40B4-BE49-F238E27FC236}">
              <a16:creationId xmlns:a16="http://schemas.microsoft.com/office/drawing/2014/main" id="{418B74DB-5E5A-42D3-B625-E360B04FE722}"/>
            </a:ext>
          </a:extLst>
        </xdr:cNvPr>
        <xdr:cNvSpPr txBox="1"/>
      </xdr:nvSpPr>
      <xdr:spPr>
        <a:xfrm>
          <a:off x="10585450" y="2546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50</xdr:col>
      <xdr:colOff>0</xdr:colOff>
      <xdr:row>9</xdr:row>
      <xdr:rowOff>0</xdr:rowOff>
    </xdr:from>
    <xdr:to>
      <xdr:col>51</xdr:col>
      <xdr:colOff>0</xdr:colOff>
      <xdr:row>11</xdr:row>
      <xdr:rowOff>0</xdr:rowOff>
    </xdr:to>
    <xdr:sp macro="" textlink="">
      <xdr:nvSpPr>
        <xdr:cNvPr id="21" name="テキスト ボックス 20">
          <a:extLst>
            <a:ext uri="{FF2B5EF4-FFF2-40B4-BE49-F238E27FC236}">
              <a16:creationId xmlns:a16="http://schemas.microsoft.com/office/drawing/2014/main" id="{26567C70-6846-4C61-94D2-910EC9E4CA54}"/>
            </a:ext>
          </a:extLst>
        </xdr:cNvPr>
        <xdr:cNvSpPr txBox="1"/>
      </xdr:nvSpPr>
      <xdr:spPr>
        <a:xfrm>
          <a:off x="10401300" y="1816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50</xdr:col>
      <xdr:colOff>0</xdr:colOff>
      <xdr:row>18</xdr:row>
      <xdr:rowOff>0</xdr:rowOff>
    </xdr:from>
    <xdr:to>
      <xdr:col>51</xdr:col>
      <xdr:colOff>0</xdr:colOff>
      <xdr:row>20</xdr:row>
      <xdr:rowOff>0</xdr:rowOff>
    </xdr:to>
    <xdr:sp macro="" textlink="">
      <xdr:nvSpPr>
        <xdr:cNvPr id="22" name="テキスト ボックス 21">
          <a:extLst>
            <a:ext uri="{FF2B5EF4-FFF2-40B4-BE49-F238E27FC236}">
              <a16:creationId xmlns:a16="http://schemas.microsoft.com/office/drawing/2014/main" id="{B5E90084-05B2-46CB-AAB3-4E7FE4742F86}"/>
            </a:ext>
          </a:extLst>
        </xdr:cNvPr>
        <xdr:cNvSpPr txBox="1"/>
      </xdr:nvSpPr>
      <xdr:spPr>
        <a:xfrm>
          <a:off x="10401300" y="3130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26</xdr:row>
      <xdr:rowOff>0</xdr:rowOff>
    </xdr:from>
    <xdr:to>
      <xdr:col>51</xdr:col>
      <xdr:colOff>0</xdr:colOff>
      <xdr:row>28</xdr:row>
      <xdr:rowOff>0</xdr:rowOff>
    </xdr:to>
    <xdr:sp macro="" textlink="">
      <xdr:nvSpPr>
        <xdr:cNvPr id="23" name="テキスト ボックス 22">
          <a:extLst>
            <a:ext uri="{FF2B5EF4-FFF2-40B4-BE49-F238E27FC236}">
              <a16:creationId xmlns:a16="http://schemas.microsoft.com/office/drawing/2014/main" id="{84952B41-7137-417F-97CB-FA93079DB52E}"/>
            </a:ext>
          </a:extLst>
        </xdr:cNvPr>
        <xdr:cNvSpPr txBox="1"/>
      </xdr:nvSpPr>
      <xdr:spPr>
        <a:xfrm>
          <a:off x="10401300" y="4298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50</xdr:col>
      <xdr:colOff>0</xdr:colOff>
      <xdr:row>34</xdr:row>
      <xdr:rowOff>0</xdr:rowOff>
    </xdr:from>
    <xdr:to>
      <xdr:col>51</xdr:col>
      <xdr:colOff>0</xdr:colOff>
      <xdr:row>36</xdr:row>
      <xdr:rowOff>0</xdr:rowOff>
    </xdr:to>
    <xdr:sp macro="" textlink="">
      <xdr:nvSpPr>
        <xdr:cNvPr id="24" name="テキスト ボックス 23">
          <a:extLst>
            <a:ext uri="{FF2B5EF4-FFF2-40B4-BE49-F238E27FC236}">
              <a16:creationId xmlns:a16="http://schemas.microsoft.com/office/drawing/2014/main" id="{2045DC5F-7EC9-4013-BCCD-3B0EE573EEB4}"/>
            </a:ext>
          </a:extLst>
        </xdr:cNvPr>
        <xdr:cNvSpPr txBox="1"/>
      </xdr:nvSpPr>
      <xdr:spPr>
        <a:xfrm>
          <a:off x="10401300" y="5467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51</xdr:col>
      <xdr:colOff>0</xdr:colOff>
      <xdr:row>30</xdr:row>
      <xdr:rowOff>0</xdr:rowOff>
    </xdr:from>
    <xdr:to>
      <xdr:col>52</xdr:col>
      <xdr:colOff>0</xdr:colOff>
      <xdr:row>32</xdr:row>
      <xdr:rowOff>0</xdr:rowOff>
    </xdr:to>
    <xdr:sp macro="" textlink="">
      <xdr:nvSpPr>
        <xdr:cNvPr id="25" name="テキスト ボックス 24">
          <a:extLst>
            <a:ext uri="{FF2B5EF4-FFF2-40B4-BE49-F238E27FC236}">
              <a16:creationId xmlns:a16="http://schemas.microsoft.com/office/drawing/2014/main" id="{DA7866E7-A474-4848-A8AD-8EB487FECB42}"/>
            </a:ext>
          </a:extLst>
        </xdr:cNvPr>
        <xdr:cNvSpPr txBox="1"/>
      </xdr:nvSpPr>
      <xdr:spPr>
        <a:xfrm>
          <a:off x="10585450" y="4883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27</xdr:col>
      <xdr:colOff>0</xdr:colOff>
      <xdr:row>67</xdr:row>
      <xdr:rowOff>0</xdr:rowOff>
    </xdr:from>
    <xdr:to>
      <xdr:col>28</xdr:col>
      <xdr:colOff>0</xdr:colOff>
      <xdr:row>69</xdr:row>
      <xdr:rowOff>0</xdr:rowOff>
    </xdr:to>
    <xdr:sp macro="" textlink="">
      <xdr:nvSpPr>
        <xdr:cNvPr id="26" name="テキスト ボックス 25">
          <a:extLst>
            <a:ext uri="{FF2B5EF4-FFF2-40B4-BE49-F238E27FC236}">
              <a16:creationId xmlns:a16="http://schemas.microsoft.com/office/drawing/2014/main" id="{DCD96453-B9B4-4AAF-894E-E3B0CA55B47C}"/>
            </a:ext>
          </a:extLst>
        </xdr:cNvPr>
        <xdr:cNvSpPr txBox="1"/>
      </xdr:nvSpPr>
      <xdr:spPr>
        <a:xfrm>
          <a:off x="5124450" y="102870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58</xdr:row>
      <xdr:rowOff>0</xdr:rowOff>
    </xdr:from>
    <xdr:to>
      <xdr:col>28</xdr:col>
      <xdr:colOff>0</xdr:colOff>
      <xdr:row>60</xdr:row>
      <xdr:rowOff>0</xdr:rowOff>
    </xdr:to>
    <xdr:sp macro="" textlink="">
      <xdr:nvSpPr>
        <xdr:cNvPr id="27" name="テキスト ボックス 26">
          <a:extLst>
            <a:ext uri="{FF2B5EF4-FFF2-40B4-BE49-F238E27FC236}">
              <a16:creationId xmlns:a16="http://schemas.microsoft.com/office/drawing/2014/main" id="{67AED85A-9914-4C4C-9E26-22B078460067}"/>
            </a:ext>
          </a:extLst>
        </xdr:cNvPr>
        <xdr:cNvSpPr txBox="1"/>
      </xdr:nvSpPr>
      <xdr:spPr>
        <a:xfrm>
          <a:off x="5124450" y="8972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26</xdr:col>
      <xdr:colOff>0</xdr:colOff>
      <xdr:row>62</xdr:row>
      <xdr:rowOff>0</xdr:rowOff>
    </xdr:from>
    <xdr:to>
      <xdr:col>27</xdr:col>
      <xdr:colOff>0</xdr:colOff>
      <xdr:row>64</xdr:row>
      <xdr:rowOff>0</xdr:rowOff>
    </xdr:to>
    <xdr:sp macro="" textlink="">
      <xdr:nvSpPr>
        <xdr:cNvPr id="28" name="テキスト ボックス 27">
          <a:extLst>
            <a:ext uri="{FF2B5EF4-FFF2-40B4-BE49-F238E27FC236}">
              <a16:creationId xmlns:a16="http://schemas.microsoft.com/office/drawing/2014/main" id="{F19036A6-7D46-4F14-969C-7EE04A826E7A}"/>
            </a:ext>
          </a:extLst>
        </xdr:cNvPr>
        <xdr:cNvSpPr txBox="1"/>
      </xdr:nvSpPr>
      <xdr:spPr>
        <a:xfrm>
          <a:off x="4940300" y="9556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26</xdr:col>
      <xdr:colOff>0</xdr:colOff>
      <xdr:row>46</xdr:row>
      <xdr:rowOff>0</xdr:rowOff>
    </xdr:from>
    <xdr:to>
      <xdr:col>27</xdr:col>
      <xdr:colOff>0</xdr:colOff>
      <xdr:row>48</xdr:row>
      <xdr:rowOff>0</xdr:rowOff>
    </xdr:to>
    <xdr:sp macro="" textlink="">
      <xdr:nvSpPr>
        <xdr:cNvPr id="29" name="テキスト ボックス 28">
          <a:extLst>
            <a:ext uri="{FF2B5EF4-FFF2-40B4-BE49-F238E27FC236}">
              <a16:creationId xmlns:a16="http://schemas.microsoft.com/office/drawing/2014/main" id="{29AABA73-B6F2-475A-80F6-9004F75571C9}"/>
            </a:ext>
          </a:extLst>
        </xdr:cNvPr>
        <xdr:cNvSpPr txBox="1"/>
      </xdr:nvSpPr>
      <xdr:spPr>
        <a:xfrm>
          <a:off x="4940300" y="7219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27</xdr:col>
      <xdr:colOff>0</xdr:colOff>
      <xdr:row>50</xdr:row>
      <xdr:rowOff>0</xdr:rowOff>
    </xdr:from>
    <xdr:to>
      <xdr:col>28</xdr:col>
      <xdr:colOff>0</xdr:colOff>
      <xdr:row>52</xdr:row>
      <xdr:rowOff>0</xdr:rowOff>
    </xdr:to>
    <xdr:sp macro="" textlink="">
      <xdr:nvSpPr>
        <xdr:cNvPr id="30" name="テキスト ボックス 29">
          <a:extLst>
            <a:ext uri="{FF2B5EF4-FFF2-40B4-BE49-F238E27FC236}">
              <a16:creationId xmlns:a16="http://schemas.microsoft.com/office/drawing/2014/main" id="{E31BF525-731F-4E20-91A8-6A52E3869417}"/>
            </a:ext>
          </a:extLst>
        </xdr:cNvPr>
        <xdr:cNvSpPr txBox="1"/>
      </xdr:nvSpPr>
      <xdr:spPr>
        <a:xfrm>
          <a:off x="5124450" y="7804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27</xdr:col>
      <xdr:colOff>0</xdr:colOff>
      <xdr:row>42</xdr:row>
      <xdr:rowOff>0</xdr:rowOff>
    </xdr:from>
    <xdr:to>
      <xdr:col>28</xdr:col>
      <xdr:colOff>0</xdr:colOff>
      <xdr:row>44</xdr:row>
      <xdr:rowOff>0</xdr:rowOff>
    </xdr:to>
    <xdr:sp macro="" textlink="">
      <xdr:nvSpPr>
        <xdr:cNvPr id="31" name="テキスト ボックス 30">
          <a:extLst>
            <a:ext uri="{FF2B5EF4-FFF2-40B4-BE49-F238E27FC236}">
              <a16:creationId xmlns:a16="http://schemas.microsoft.com/office/drawing/2014/main" id="{549C18FF-C624-4802-A197-B8A16F8CF7AB}"/>
            </a:ext>
          </a:extLst>
        </xdr:cNvPr>
        <xdr:cNvSpPr txBox="1"/>
      </xdr:nvSpPr>
      <xdr:spPr>
        <a:xfrm>
          <a:off x="5124450" y="66357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35</xdr:row>
      <xdr:rowOff>0</xdr:rowOff>
    </xdr:from>
    <xdr:to>
      <xdr:col>28</xdr:col>
      <xdr:colOff>0</xdr:colOff>
      <xdr:row>37</xdr:row>
      <xdr:rowOff>0</xdr:rowOff>
    </xdr:to>
    <xdr:sp macro="" textlink="">
      <xdr:nvSpPr>
        <xdr:cNvPr id="32" name="テキスト ボックス 31">
          <a:extLst>
            <a:ext uri="{FF2B5EF4-FFF2-40B4-BE49-F238E27FC236}">
              <a16:creationId xmlns:a16="http://schemas.microsoft.com/office/drawing/2014/main" id="{9CDE0C76-09D2-456D-8834-C58668D84072}"/>
            </a:ext>
          </a:extLst>
        </xdr:cNvPr>
        <xdr:cNvSpPr txBox="1"/>
      </xdr:nvSpPr>
      <xdr:spPr>
        <a:xfrm>
          <a:off x="5124450" y="56134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26</xdr:row>
      <xdr:rowOff>0</xdr:rowOff>
    </xdr:from>
    <xdr:to>
      <xdr:col>28</xdr:col>
      <xdr:colOff>0</xdr:colOff>
      <xdr:row>28</xdr:row>
      <xdr:rowOff>0</xdr:rowOff>
    </xdr:to>
    <xdr:sp macro="" textlink="">
      <xdr:nvSpPr>
        <xdr:cNvPr id="33" name="テキスト ボックス 32">
          <a:extLst>
            <a:ext uri="{FF2B5EF4-FFF2-40B4-BE49-F238E27FC236}">
              <a16:creationId xmlns:a16="http://schemas.microsoft.com/office/drawing/2014/main" id="{FFED4C03-885D-4BFB-8B43-700D1033791B}"/>
            </a:ext>
          </a:extLst>
        </xdr:cNvPr>
        <xdr:cNvSpPr txBox="1"/>
      </xdr:nvSpPr>
      <xdr:spPr>
        <a:xfrm>
          <a:off x="5124450" y="4298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26</xdr:col>
      <xdr:colOff>0</xdr:colOff>
      <xdr:row>30</xdr:row>
      <xdr:rowOff>0</xdr:rowOff>
    </xdr:from>
    <xdr:to>
      <xdr:col>27</xdr:col>
      <xdr:colOff>0</xdr:colOff>
      <xdr:row>32</xdr:row>
      <xdr:rowOff>0</xdr:rowOff>
    </xdr:to>
    <xdr:sp macro="" textlink="">
      <xdr:nvSpPr>
        <xdr:cNvPr id="34" name="テキスト ボックス 33">
          <a:extLst>
            <a:ext uri="{FF2B5EF4-FFF2-40B4-BE49-F238E27FC236}">
              <a16:creationId xmlns:a16="http://schemas.microsoft.com/office/drawing/2014/main" id="{1F3DD2F8-57DE-4DB8-B3D2-1050A0C280BE}"/>
            </a:ext>
          </a:extLst>
        </xdr:cNvPr>
        <xdr:cNvSpPr txBox="1"/>
      </xdr:nvSpPr>
      <xdr:spPr>
        <a:xfrm>
          <a:off x="4940300" y="4883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26</xdr:col>
      <xdr:colOff>0</xdr:colOff>
      <xdr:row>14</xdr:row>
      <xdr:rowOff>0</xdr:rowOff>
    </xdr:from>
    <xdr:to>
      <xdr:col>27</xdr:col>
      <xdr:colOff>0</xdr:colOff>
      <xdr:row>16</xdr:row>
      <xdr:rowOff>0</xdr:rowOff>
    </xdr:to>
    <xdr:sp macro="" textlink="">
      <xdr:nvSpPr>
        <xdr:cNvPr id="35" name="テキスト ボックス 34">
          <a:extLst>
            <a:ext uri="{FF2B5EF4-FFF2-40B4-BE49-F238E27FC236}">
              <a16:creationId xmlns:a16="http://schemas.microsoft.com/office/drawing/2014/main" id="{88D86841-EE9E-4B14-BA3C-07DF6619EDC0}"/>
            </a:ext>
          </a:extLst>
        </xdr:cNvPr>
        <xdr:cNvSpPr txBox="1"/>
      </xdr:nvSpPr>
      <xdr:spPr>
        <a:xfrm>
          <a:off x="4940300" y="2546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27</xdr:col>
      <xdr:colOff>0</xdr:colOff>
      <xdr:row>18</xdr:row>
      <xdr:rowOff>0</xdr:rowOff>
    </xdr:from>
    <xdr:to>
      <xdr:col>28</xdr:col>
      <xdr:colOff>0</xdr:colOff>
      <xdr:row>20</xdr:row>
      <xdr:rowOff>0</xdr:rowOff>
    </xdr:to>
    <xdr:sp macro="" textlink="">
      <xdr:nvSpPr>
        <xdr:cNvPr id="36" name="テキスト ボックス 35">
          <a:extLst>
            <a:ext uri="{FF2B5EF4-FFF2-40B4-BE49-F238E27FC236}">
              <a16:creationId xmlns:a16="http://schemas.microsoft.com/office/drawing/2014/main" id="{913F1170-13EC-4645-98B7-D07AF97085FF}"/>
            </a:ext>
          </a:extLst>
        </xdr:cNvPr>
        <xdr:cNvSpPr txBox="1"/>
      </xdr:nvSpPr>
      <xdr:spPr>
        <a:xfrm>
          <a:off x="5124450" y="3130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27</xdr:col>
      <xdr:colOff>0</xdr:colOff>
      <xdr:row>10</xdr:row>
      <xdr:rowOff>0</xdr:rowOff>
    </xdr:from>
    <xdr:to>
      <xdr:col>28</xdr:col>
      <xdr:colOff>0</xdr:colOff>
      <xdr:row>12</xdr:row>
      <xdr:rowOff>0</xdr:rowOff>
    </xdr:to>
    <xdr:sp macro="" textlink="">
      <xdr:nvSpPr>
        <xdr:cNvPr id="37" name="テキスト ボックス 36">
          <a:extLst>
            <a:ext uri="{FF2B5EF4-FFF2-40B4-BE49-F238E27FC236}">
              <a16:creationId xmlns:a16="http://schemas.microsoft.com/office/drawing/2014/main" id="{658BA072-FDA1-4227-8CE9-708DA7AD76B3}"/>
            </a:ext>
          </a:extLst>
        </xdr:cNvPr>
        <xdr:cNvSpPr txBox="1"/>
      </xdr:nvSpPr>
      <xdr:spPr>
        <a:xfrm>
          <a:off x="5124450" y="1962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35</xdr:row>
      <xdr:rowOff>0</xdr:rowOff>
    </xdr:from>
    <xdr:to>
      <xdr:col>67</xdr:col>
      <xdr:colOff>0</xdr:colOff>
      <xdr:row>37</xdr:row>
      <xdr:rowOff>0</xdr:rowOff>
    </xdr:to>
    <xdr:sp macro="" textlink="">
      <xdr:nvSpPr>
        <xdr:cNvPr id="38" name="テキスト ボックス 37">
          <a:extLst>
            <a:ext uri="{FF2B5EF4-FFF2-40B4-BE49-F238E27FC236}">
              <a16:creationId xmlns:a16="http://schemas.microsoft.com/office/drawing/2014/main" id="{A7A360BA-D7AD-49FE-B5DF-C48CB01F36D0}"/>
            </a:ext>
          </a:extLst>
        </xdr:cNvPr>
        <xdr:cNvSpPr txBox="1"/>
      </xdr:nvSpPr>
      <xdr:spPr>
        <a:xfrm>
          <a:off x="12979400" y="56134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26</xdr:row>
      <xdr:rowOff>0</xdr:rowOff>
    </xdr:from>
    <xdr:to>
      <xdr:col>67</xdr:col>
      <xdr:colOff>0</xdr:colOff>
      <xdr:row>28</xdr:row>
      <xdr:rowOff>0</xdr:rowOff>
    </xdr:to>
    <xdr:sp macro="" textlink="">
      <xdr:nvSpPr>
        <xdr:cNvPr id="39" name="テキスト ボックス 38">
          <a:extLst>
            <a:ext uri="{FF2B5EF4-FFF2-40B4-BE49-F238E27FC236}">
              <a16:creationId xmlns:a16="http://schemas.microsoft.com/office/drawing/2014/main" id="{A2F3A19B-472F-411A-BFA5-01839C9DDE2F}"/>
            </a:ext>
          </a:extLst>
        </xdr:cNvPr>
        <xdr:cNvSpPr txBox="1"/>
      </xdr:nvSpPr>
      <xdr:spPr>
        <a:xfrm>
          <a:off x="12979400" y="42989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65</xdr:col>
      <xdr:colOff>0</xdr:colOff>
      <xdr:row>30</xdr:row>
      <xdr:rowOff>0</xdr:rowOff>
    </xdr:from>
    <xdr:to>
      <xdr:col>66</xdr:col>
      <xdr:colOff>0</xdr:colOff>
      <xdr:row>32</xdr:row>
      <xdr:rowOff>0</xdr:rowOff>
    </xdr:to>
    <xdr:sp macro="" textlink="">
      <xdr:nvSpPr>
        <xdr:cNvPr id="40" name="テキスト ボックス 39">
          <a:extLst>
            <a:ext uri="{FF2B5EF4-FFF2-40B4-BE49-F238E27FC236}">
              <a16:creationId xmlns:a16="http://schemas.microsoft.com/office/drawing/2014/main" id="{DBF7E2EC-EB3D-4138-88AD-45B443470641}"/>
            </a:ext>
          </a:extLst>
        </xdr:cNvPr>
        <xdr:cNvSpPr txBox="1"/>
      </xdr:nvSpPr>
      <xdr:spPr>
        <a:xfrm>
          <a:off x="12795250" y="4883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65</xdr:col>
      <xdr:colOff>0</xdr:colOff>
      <xdr:row>14</xdr:row>
      <xdr:rowOff>0</xdr:rowOff>
    </xdr:from>
    <xdr:to>
      <xdr:col>66</xdr:col>
      <xdr:colOff>0</xdr:colOff>
      <xdr:row>16</xdr:row>
      <xdr:rowOff>0</xdr:rowOff>
    </xdr:to>
    <xdr:sp macro="" textlink="">
      <xdr:nvSpPr>
        <xdr:cNvPr id="41" name="テキスト ボックス 40">
          <a:extLst>
            <a:ext uri="{FF2B5EF4-FFF2-40B4-BE49-F238E27FC236}">
              <a16:creationId xmlns:a16="http://schemas.microsoft.com/office/drawing/2014/main" id="{07615BF1-C02D-404A-AA37-7A3332786BD2}"/>
            </a:ext>
          </a:extLst>
        </xdr:cNvPr>
        <xdr:cNvSpPr txBox="1"/>
      </xdr:nvSpPr>
      <xdr:spPr>
        <a:xfrm>
          <a:off x="12795250" y="25463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18</xdr:row>
      <xdr:rowOff>0</xdr:rowOff>
    </xdr:from>
    <xdr:to>
      <xdr:col>67</xdr:col>
      <xdr:colOff>0</xdr:colOff>
      <xdr:row>20</xdr:row>
      <xdr:rowOff>0</xdr:rowOff>
    </xdr:to>
    <xdr:sp macro="" textlink="">
      <xdr:nvSpPr>
        <xdr:cNvPr id="42" name="テキスト ボックス 41">
          <a:extLst>
            <a:ext uri="{FF2B5EF4-FFF2-40B4-BE49-F238E27FC236}">
              <a16:creationId xmlns:a16="http://schemas.microsoft.com/office/drawing/2014/main" id="{EE4D7D91-5046-4B02-85B8-F9843F57806C}"/>
            </a:ext>
          </a:extLst>
        </xdr:cNvPr>
        <xdr:cNvSpPr txBox="1"/>
      </xdr:nvSpPr>
      <xdr:spPr>
        <a:xfrm>
          <a:off x="12979400" y="31305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66</xdr:col>
      <xdr:colOff>0</xdr:colOff>
      <xdr:row>10</xdr:row>
      <xdr:rowOff>0</xdr:rowOff>
    </xdr:from>
    <xdr:to>
      <xdr:col>67</xdr:col>
      <xdr:colOff>0</xdr:colOff>
      <xdr:row>12</xdr:row>
      <xdr:rowOff>0</xdr:rowOff>
    </xdr:to>
    <xdr:sp macro="" textlink="">
      <xdr:nvSpPr>
        <xdr:cNvPr id="43" name="テキスト ボックス 42">
          <a:extLst>
            <a:ext uri="{FF2B5EF4-FFF2-40B4-BE49-F238E27FC236}">
              <a16:creationId xmlns:a16="http://schemas.microsoft.com/office/drawing/2014/main" id="{61DD5D61-799B-4FED-93C4-E6A0BAA2D3AB}"/>
            </a:ext>
          </a:extLst>
        </xdr:cNvPr>
        <xdr:cNvSpPr txBox="1"/>
      </xdr:nvSpPr>
      <xdr:spPr>
        <a:xfrm>
          <a:off x="12979400" y="19621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69</xdr:row>
      <xdr:rowOff>0</xdr:rowOff>
    </xdr:from>
    <xdr:to>
      <xdr:col>67</xdr:col>
      <xdr:colOff>0</xdr:colOff>
      <xdr:row>71</xdr:row>
      <xdr:rowOff>0</xdr:rowOff>
    </xdr:to>
    <xdr:sp macro="" textlink="">
      <xdr:nvSpPr>
        <xdr:cNvPr id="44" name="テキスト ボックス 43">
          <a:extLst>
            <a:ext uri="{FF2B5EF4-FFF2-40B4-BE49-F238E27FC236}">
              <a16:creationId xmlns:a16="http://schemas.microsoft.com/office/drawing/2014/main" id="{DDD19AF7-DE06-4437-A4AB-C5C47F735A5F}"/>
            </a:ext>
          </a:extLst>
        </xdr:cNvPr>
        <xdr:cNvSpPr txBox="1"/>
      </xdr:nvSpPr>
      <xdr:spPr>
        <a:xfrm>
          <a:off x="12979400" y="1057910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60</xdr:row>
      <xdr:rowOff>0</xdr:rowOff>
    </xdr:from>
    <xdr:to>
      <xdr:col>67</xdr:col>
      <xdr:colOff>0</xdr:colOff>
      <xdr:row>62</xdr:row>
      <xdr:rowOff>0</xdr:rowOff>
    </xdr:to>
    <xdr:sp macro="" textlink="">
      <xdr:nvSpPr>
        <xdr:cNvPr id="45" name="テキスト ボックス 44">
          <a:extLst>
            <a:ext uri="{FF2B5EF4-FFF2-40B4-BE49-F238E27FC236}">
              <a16:creationId xmlns:a16="http://schemas.microsoft.com/office/drawing/2014/main" id="{6AD40D1C-F62D-4413-90F0-3A84F4D7500C}"/>
            </a:ext>
          </a:extLst>
        </xdr:cNvPr>
        <xdr:cNvSpPr txBox="1"/>
      </xdr:nvSpPr>
      <xdr:spPr>
        <a:xfrm>
          <a:off x="12979400" y="92646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65</xdr:col>
      <xdr:colOff>0</xdr:colOff>
      <xdr:row>64</xdr:row>
      <xdr:rowOff>0</xdr:rowOff>
    </xdr:from>
    <xdr:to>
      <xdr:col>66</xdr:col>
      <xdr:colOff>0</xdr:colOff>
      <xdr:row>66</xdr:row>
      <xdr:rowOff>0</xdr:rowOff>
    </xdr:to>
    <xdr:sp macro="" textlink="">
      <xdr:nvSpPr>
        <xdr:cNvPr id="46" name="テキスト ボックス 45">
          <a:extLst>
            <a:ext uri="{FF2B5EF4-FFF2-40B4-BE49-F238E27FC236}">
              <a16:creationId xmlns:a16="http://schemas.microsoft.com/office/drawing/2014/main" id="{1373260D-28AC-4A06-8967-812505AB26D2}"/>
            </a:ext>
          </a:extLst>
        </xdr:cNvPr>
        <xdr:cNvSpPr txBox="1"/>
      </xdr:nvSpPr>
      <xdr:spPr>
        <a:xfrm>
          <a:off x="12795250" y="98488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65</xdr:col>
      <xdr:colOff>0</xdr:colOff>
      <xdr:row>48</xdr:row>
      <xdr:rowOff>0</xdr:rowOff>
    </xdr:from>
    <xdr:to>
      <xdr:col>66</xdr:col>
      <xdr:colOff>0</xdr:colOff>
      <xdr:row>50</xdr:row>
      <xdr:rowOff>0</xdr:rowOff>
    </xdr:to>
    <xdr:sp macro="" textlink="">
      <xdr:nvSpPr>
        <xdr:cNvPr id="47" name="テキスト ボックス 46">
          <a:extLst>
            <a:ext uri="{FF2B5EF4-FFF2-40B4-BE49-F238E27FC236}">
              <a16:creationId xmlns:a16="http://schemas.microsoft.com/office/drawing/2014/main" id="{31755393-B9FD-46D1-9A92-81DE13004FBF}"/>
            </a:ext>
          </a:extLst>
        </xdr:cNvPr>
        <xdr:cNvSpPr txBox="1"/>
      </xdr:nvSpPr>
      <xdr:spPr>
        <a:xfrm>
          <a:off x="12795250" y="75120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52</xdr:row>
      <xdr:rowOff>0</xdr:rowOff>
    </xdr:from>
    <xdr:to>
      <xdr:col>67</xdr:col>
      <xdr:colOff>0</xdr:colOff>
      <xdr:row>54</xdr:row>
      <xdr:rowOff>0</xdr:rowOff>
    </xdr:to>
    <xdr:sp macro="" textlink="">
      <xdr:nvSpPr>
        <xdr:cNvPr id="48" name="テキスト ボックス 47">
          <a:extLst>
            <a:ext uri="{FF2B5EF4-FFF2-40B4-BE49-F238E27FC236}">
              <a16:creationId xmlns:a16="http://schemas.microsoft.com/office/drawing/2014/main" id="{F7476C35-2A1A-47E2-9BA1-076D267FB72B}"/>
            </a:ext>
          </a:extLst>
        </xdr:cNvPr>
        <xdr:cNvSpPr txBox="1"/>
      </xdr:nvSpPr>
      <xdr:spPr>
        <a:xfrm>
          <a:off x="12979400" y="80962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66</xdr:col>
      <xdr:colOff>0</xdr:colOff>
      <xdr:row>44</xdr:row>
      <xdr:rowOff>0</xdr:rowOff>
    </xdr:from>
    <xdr:to>
      <xdr:col>67</xdr:col>
      <xdr:colOff>0</xdr:colOff>
      <xdr:row>46</xdr:row>
      <xdr:rowOff>0</xdr:rowOff>
    </xdr:to>
    <xdr:sp macro="" textlink="">
      <xdr:nvSpPr>
        <xdr:cNvPr id="49" name="テキスト ボックス 48">
          <a:extLst>
            <a:ext uri="{FF2B5EF4-FFF2-40B4-BE49-F238E27FC236}">
              <a16:creationId xmlns:a16="http://schemas.microsoft.com/office/drawing/2014/main" id="{67C69F04-7C16-4ADA-8FEC-D85A3F7C8BAA}"/>
            </a:ext>
          </a:extLst>
        </xdr:cNvPr>
        <xdr:cNvSpPr txBox="1"/>
      </xdr:nvSpPr>
      <xdr:spPr>
        <a:xfrm>
          <a:off x="12979400" y="6927850"/>
          <a:ext cx="184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33</xdr:col>
      <xdr:colOff>15240</xdr:colOff>
      <xdr:row>48</xdr:row>
      <xdr:rowOff>0</xdr:rowOff>
    </xdr:from>
    <xdr:to>
      <xdr:col>37</xdr:col>
      <xdr:colOff>281940</xdr:colOff>
      <xdr:row>48</xdr:row>
      <xdr:rowOff>0</xdr:rowOff>
    </xdr:to>
    <xdr:cxnSp macro="">
      <xdr:nvCxnSpPr>
        <xdr:cNvPr id="5549" name="直線コネクタ 50">
          <a:extLst>
            <a:ext uri="{FF2B5EF4-FFF2-40B4-BE49-F238E27FC236}">
              <a16:creationId xmlns:a16="http://schemas.microsoft.com/office/drawing/2014/main" id="{6EEBB2F2-B6A7-8007-0D37-CDA1C477BA88}"/>
            </a:ext>
          </a:extLst>
        </xdr:cNvPr>
        <xdr:cNvCxnSpPr>
          <a:cxnSpLocks noChangeShapeType="1"/>
        </xdr:cNvCxnSpPr>
      </xdr:nvCxnSpPr>
      <xdr:spPr bwMode="auto">
        <a:xfrm>
          <a:off x="6377940" y="7444740"/>
          <a:ext cx="1584960" cy="0"/>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72</xdr:col>
      <xdr:colOff>15240</xdr:colOff>
      <xdr:row>20</xdr:row>
      <xdr:rowOff>0</xdr:rowOff>
    </xdr:from>
    <xdr:to>
      <xdr:col>76</xdr:col>
      <xdr:colOff>274320</xdr:colOff>
      <xdr:row>20</xdr:row>
      <xdr:rowOff>0</xdr:rowOff>
    </xdr:to>
    <xdr:cxnSp macro="">
      <xdr:nvCxnSpPr>
        <xdr:cNvPr id="5550" name="直線コネクタ 52">
          <a:extLst>
            <a:ext uri="{FF2B5EF4-FFF2-40B4-BE49-F238E27FC236}">
              <a16:creationId xmlns:a16="http://schemas.microsoft.com/office/drawing/2014/main" id="{C0FE1579-CAE3-1548-8F38-2FFAF88A052F}"/>
            </a:ext>
          </a:extLst>
        </xdr:cNvPr>
        <xdr:cNvCxnSpPr>
          <a:cxnSpLocks noChangeShapeType="1"/>
        </xdr:cNvCxnSpPr>
      </xdr:nvCxnSpPr>
      <xdr:spPr bwMode="auto">
        <a:xfrm>
          <a:off x="14531340" y="3390900"/>
          <a:ext cx="1577340" cy="0"/>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165565</xdr:colOff>
      <xdr:row>29</xdr:row>
      <xdr:rowOff>59578</xdr:rowOff>
    </xdr:from>
    <xdr:to>
      <xdr:col>33</xdr:col>
      <xdr:colOff>19238</xdr:colOff>
      <xdr:row>32</xdr:row>
      <xdr:rowOff>109733</xdr:rowOff>
    </xdr:to>
    <xdr:sp macro="" textlink="">
      <xdr:nvSpPr>
        <xdr:cNvPr id="2" name="テキスト ボックス 1">
          <a:extLst>
            <a:ext uri="{FF2B5EF4-FFF2-40B4-BE49-F238E27FC236}">
              <a16:creationId xmlns:a16="http://schemas.microsoft.com/office/drawing/2014/main" id="{7DDB5474-7166-48E8-A857-BFBEEC299B6C}"/>
            </a:ext>
          </a:extLst>
        </xdr:cNvPr>
        <xdr:cNvSpPr txBox="1"/>
      </xdr:nvSpPr>
      <xdr:spPr>
        <a:xfrm>
          <a:off x="17622985" y="4921138"/>
          <a:ext cx="2261593" cy="553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Bookman Old Style" panose="02050604050505020204" pitchFamily="18" charset="0"/>
            </a:rPr>
            <a:t>W/O</a:t>
          </a:r>
          <a:endParaRPr kumimoji="1" lang="ja-JP" altLang="en-US" sz="1100">
            <a:latin typeface="Bookman Old Style" panose="02050604050505020204" pitchFamily="18" charset="0"/>
          </a:endParaRPr>
        </a:p>
      </xdr:txBody>
    </xdr:sp>
    <xdr:clientData/>
  </xdr:twoCellAnchor>
  <xdr:twoCellAnchor>
    <xdr:from>
      <xdr:col>24</xdr:col>
      <xdr:colOff>173185</xdr:colOff>
      <xdr:row>34</xdr:row>
      <xdr:rowOff>53804</xdr:rowOff>
    </xdr:from>
    <xdr:to>
      <xdr:col>27</xdr:col>
      <xdr:colOff>173183</xdr:colOff>
      <xdr:row>37</xdr:row>
      <xdr:rowOff>103959</xdr:rowOff>
    </xdr:to>
    <xdr:sp macro="" textlink="">
      <xdr:nvSpPr>
        <xdr:cNvPr id="3" name="テキスト ボックス 2">
          <a:extLst>
            <a:ext uri="{FF2B5EF4-FFF2-40B4-BE49-F238E27FC236}">
              <a16:creationId xmlns:a16="http://schemas.microsoft.com/office/drawing/2014/main" id="{86A00546-F0F1-40C7-9B71-7037DC6D9765}"/>
            </a:ext>
          </a:extLst>
        </xdr:cNvPr>
        <xdr:cNvSpPr txBox="1"/>
      </xdr:nvSpPr>
      <xdr:spPr>
        <a:xfrm>
          <a:off x="14620705" y="5753564"/>
          <a:ext cx="1805938" cy="553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Bookman Old Style" panose="02050604050505020204" pitchFamily="18" charset="0"/>
            </a:rPr>
            <a:t>W/O</a:t>
          </a:r>
          <a:endParaRPr kumimoji="1" lang="ja-JP" altLang="en-US" sz="1100">
            <a:latin typeface="Bookman Old Style" panose="020506040505050202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80727</xdr:colOff>
      <xdr:row>26</xdr:row>
      <xdr:rowOff>149087</xdr:rowOff>
    </xdr:from>
    <xdr:to>
      <xdr:col>51</xdr:col>
      <xdr:colOff>323684</xdr:colOff>
      <xdr:row>29</xdr:row>
      <xdr:rowOff>71783</xdr:rowOff>
    </xdr:to>
    <xdr:sp macro="" textlink="">
      <xdr:nvSpPr>
        <xdr:cNvPr id="2" name="テキスト ボックス 1">
          <a:extLst>
            <a:ext uri="{FF2B5EF4-FFF2-40B4-BE49-F238E27FC236}">
              <a16:creationId xmlns:a16="http://schemas.microsoft.com/office/drawing/2014/main" id="{2EDBC9F7-8D4B-475B-9375-2FDAB88CBD79}"/>
            </a:ext>
          </a:extLst>
        </xdr:cNvPr>
        <xdr:cNvSpPr txBox="1"/>
      </xdr:nvSpPr>
      <xdr:spPr>
        <a:xfrm>
          <a:off x="30179727" y="4507727"/>
          <a:ext cx="844937" cy="425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t>2/3=</a:t>
          </a:r>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m_ok/Downloads/01.&#22899;&#23376;&#6533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m_ok\Downloads\H29_&#22269;&#20307;&#20104;&#36984;_&#20108;&#27425;&#65324;_&#32080;&#26524;.xls" TargetMode="External"/><Relationship Id="rId1" Type="http://schemas.openxmlformats.org/officeDocument/2006/relationships/externalLinkPath" Target="/Users/nm_ok/Downloads/H29_&#22269;&#20307;&#20104;&#36984;_&#20108;&#27425;&#65324;_&#32080;&#26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データ"/>
      <sheetName val="シード計算"/>
      <sheetName val="山計算"/>
      <sheetName val="ランク計算"/>
      <sheetName val="シードデータ"/>
      <sheetName val="上位シード"/>
      <sheetName val="組み合わせ"/>
      <sheetName val="選択学校"/>
      <sheetName val="順位入替"/>
      <sheetName val="ランク一覧"/>
      <sheetName val="ランク表"/>
      <sheetName val="確認表"/>
      <sheetName val="選手一覧"/>
      <sheetName val="清書準備"/>
      <sheetName val="清書"/>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1</v>
          </cell>
          <cell r="B2">
            <v>7</v>
          </cell>
          <cell r="C2" t="str">
            <v>○</v>
          </cell>
          <cell r="D2">
            <v>3501</v>
          </cell>
          <cell r="E2" t="str">
            <v>三　笘</v>
          </cell>
          <cell r="F2" t="str">
            <v>香川西</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1301</v>
          </cell>
          <cell r="E3" t="str">
            <v>片　岡</v>
          </cell>
          <cell r="F3" t="str">
            <v>高松一</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3201</v>
          </cell>
          <cell r="E4" t="str">
            <v>有　本</v>
          </cell>
          <cell r="F4" t="str">
            <v>尽　誠</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3202</v>
          </cell>
          <cell r="E5" t="str">
            <v>地　下</v>
          </cell>
          <cell r="F5" t="str">
            <v>尽　誠</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3203</v>
          </cell>
          <cell r="E6" t="str">
            <v>小　林</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1101</v>
          </cell>
          <cell r="E7" t="str">
            <v>久　保</v>
          </cell>
          <cell r="F7" t="str">
            <v>高松商</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1104</v>
          </cell>
          <cell r="E8" t="str">
            <v>若　林</v>
          </cell>
          <cell r="F8" t="str">
            <v>高松商</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3204</v>
          </cell>
          <cell r="E9" t="str">
            <v>小　川</v>
          </cell>
          <cell r="F9" t="str">
            <v>尽　誠</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1103</v>
          </cell>
          <cell r="E10" t="str">
            <v>木　村</v>
          </cell>
          <cell r="F10" t="str">
            <v>高松商</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2101</v>
          </cell>
          <cell r="E11" t="str">
            <v>安　田</v>
          </cell>
          <cell r="F11" t="str">
            <v>高松西</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3502</v>
          </cell>
          <cell r="E12" t="str">
            <v>三　谷</v>
          </cell>
          <cell r="F12" t="str">
            <v>香川西</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1105</v>
          </cell>
          <cell r="E13" t="str">
            <v>鵜　尾</v>
          </cell>
          <cell r="F13" t="str">
            <v>高松商</v>
          </cell>
          <cell r="G13">
            <v>117</v>
          </cell>
          <cell r="H13">
            <v>1405</v>
          </cell>
          <cell r="I13" t="str">
            <v>黒　石</v>
          </cell>
          <cell r="J13">
            <v>14</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1102</v>
          </cell>
          <cell r="E14" t="str">
            <v>丸　山</v>
          </cell>
          <cell r="F14" t="str">
            <v>高松商</v>
          </cell>
          <cell r="G14">
            <v>116</v>
          </cell>
          <cell r="H14">
            <v>3109</v>
          </cell>
          <cell r="I14" t="str">
            <v>　橿</v>
          </cell>
          <cell r="J14">
            <v>31</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3401</v>
          </cell>
          <cell r="E15" t="str">
            <v>岩　﨑</v>
          </cell>
          <cell r="F15" t="str">
            <v>高　瀬</v>
          </cell>
          <cell r="G15">
            <v>115</v>
          </cell>
          <cell r="H15">
            <v>3805</v>
          </cell>
          <cell r="I15" t="str">
            <v>合　田</v>
          </cell>
          <cell r="J15">
            <v>38</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1107</v>
          </cell>
          <cell r="E16" t="str">
            <v>高　木</v>
          </cell>
          <cell r="F16" t="str">
            <v>高松商</v>
          </cell>
          <cell r="G16">
            <v>114</v>
          </cell>
          <cell r="H16">
            <v>2701</v>
          </cell>
          <cell r="I16" t="str">
            <v>本　條</v>
          </cell>
          <cell r="J16">
            <v>27</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1106</v>
          </cell>
          <cell r="E17" t="str">
            <v>橋　本</v>
          </cell>
          <cell r="F17" t="str">
            <v>高松商</v>
          </cell>
          <cell r="G17">
            <v>113</v>
          </cell>
          <cell r="H17">
            <v>604</v>
          </cell>
          <cell r="I17" t="str">
            <v>角　家</v>
          </cell>
          <cell r="J17">
            <v>6</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7</v>
          </cell>
          <cell r="C18" t="str">
            <v>○</v>
          </cell>
          <cell r="D18">
            <v>2102</v>
          </cell>
          <cell r="E18" t="str">
            <v>河　野</v>
          </cell>
          <cell r="F18" t="str">
            <v>高松西</v>
          </cell>
          <cell r="G18">
            <v>112</v>
          </cell>
          <cell r="H18">
            <v>1307</v>
          </cell>
          <cell r="I18" t="str">
            <v>佐々木</v>
          </cell>
          <cell r="J18">
            <v>13</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7</v>
          </cell>
          <cell r="C19" t="str">
            <v>○</v>
          </cell>
          <cell r="D19">
            <v>3205</v>
          </cell>
          <cell r="E19" t="str">
            <v>石　川</v>
          </cell>
          <cell r="F19" t="str">
            <v>尽　誠</v>
          </cell>
          <cell r="G19">
            <v>111</v>
          </cell>
          <cell r="H19">
            <v>1404</v>
          </cell>
          <cell r="I19" t="str">
            <v>河　田</v>
          </cell>
          <cell r="J19">
            <v>14</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7</v>
          </cell>
          <cell r="C20" t="str">
            <v>○</v>
          </cell>
          <cell r="D20">
            <v>3504</v>
          </cell>
          <cell r="E20" t="str">
            <v>近　井</v>
          </cell>
          <cell r="F20" t="str">
            <v>香川西</v>
          </cell>
          <cell r="G20">
            <v>110</v>
          </cell>
          <cell r="H20">
            <v>108</v>
          </cell>
          <cell r="I20" t="str">
            <v>大　澤</v>
          </cell>
          <cell r="J20">
            <v>1</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7</v>
          </cell>
          <cell r="C21" t="str">
            <v>○</v>
          </cell>
          <cell r="D21">
            <v>1004</v>
          </cell>
          <cell r="E21" t="str">
            <v>松濤流南</v>
          </cell>
          <cell r="F21" t="str">
            <v>高中央</v>
          </cell>
          <cell r="G21">
            <v>109</v>
          </cell>
          <cell r="H21">
            <v>2104</v>
          </cell>
          <cell r="I21" t="str">
            <v>川　東</v>
          </cell>
          <cell r="J21">
            <v>21</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7</v>
          </cell>
          <cell r="C22" t="str">
            <v>○</v>
          </cell>
          <cell r="D22">
            <v>1005</v>
          </cell>
          <cell r="E22" t="str">
            <v>松濤流風</v>
          </cell>
          <cell r="F22" t="str">
            <v>高中央</v>
          </cell>
          <cell r="G22">
            <v>108</v>
          </cell>
          <cell r="H22">
            <v>708</v>
          </cell>
          <cell r="I22" t="str">
            <v>谷　本</v>
          </cell>
          <cell r="J22">
            <v>7</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7</v>
          </cell>
          <cell r="C23" t="str">
            <v>○</v>
          </cell>
          <cell r="D23">
            <v>1003</v>
          </cell>
          <cell r="E23" t="str">
            <v>岸　下茉</v>
          </cell>
          <cell r="F23" t="str">
            <v>高中央</v>
          </cell>
          <cell r="G23">
            <v>107</v>
          </cell>
          <cell r="H23">
            <v>1402</v>
          </cell>
          <cell r="I23" t="str">
            <v>髙　橋</v>
          </cell>
          <cell r="J23">
            <v>14</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7</v>
          </cell>
          <cell r="C24" t="str">
            <v>○</v>
          </cell>
          <cell r="D24">
            <v>3206</v>
          </cell>
          <cell r="E24" t="str">
            <v>大　西</v>
          </cell>
          <cell r="F24" t="str">
            <v>尽　誠</v>
          </cell>
          <cell r="G24">
            <v>106</v>
          </cell>
          <cell r="H24">
            <v>904</v>
          </cell>
          <cell r="I24" t="str">
            <v>雉　鳥</v>
          </cell>
          <cell r="J24">
            <v>9</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7</v>
          </cell>
          <cell r="C25" t="str">
            <v>○</v>
          </cell>
          <cell r="D25">
            <v>3505</v>
          </cell>
          <cell r="E25" t="str">
            <v>高　橋</v>
          </cell>
          <cell r="F25" t="str">
            <v>香川西</v>
          </cell>
          <cell r="G25">
            <v>105</v>
          </cell>
          <cell r="H25">
            <v>1303</v>
          </cell>
          <cell r="I25" t="str">
            <v>青　地</v>
          </cell>
          <cell r="J25">
            <v>13</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7</v>
          </cell>
          <cell r="C26" t="str">
            <v>○</v>
          </cell>
          <cell r="D26">
            <v>1001</v>
          </cell>
          <cell r="E26" t="str">
            <v>松　谷</v>
          </cell>
          <cell r="F26" t="str">
            <v>高中央</v>
          </cell>
          <cell r="G26">
            <v>104</v>
          </cell>
          <cell r="H26">
            <v>903</v>
          </cell>
          <cell r="I26" t="str">
            <v>米　津</v>
          </cell>
          <cell r="J26">
            <v>9</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7</v>
          </cell>
          <cell r="C27" t="str">
            <v>○</v>
          </cell>
          <cell r="D27">
            <v>1002</v>
          </cell>
          <cell r="E27" t="str">
            <v>岸　下佳</v>
          </cell>
          <cell r="F27" t="str">
            <v>高中央</v>
          </cell>
          <cell r="G27">
            <v>103</v>
          </cell>
          <cell r="H27">
            <v>3804</v>
          </cell>
          <cell r="I27" t="str">
            <v>渋　谷</v>
          </cell>
          <cell r="J27">
            <v>38</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7</v>
          </cell>
          <cell r="C28" t="str">
            <v>○</v>
          </cell>
          <cell r="D28">
            <v>301</v>
          </cell>
          <cell r="E28" t="str">
            <v>森　髙</v>
          </cell>
          <cell r="F28" t="str">
            <v>津　田</v>
          </cell>
          <cell r="G28">
            <v>102</v>
          </cell>
          <cell r="H28">
            <v>3208</v>
          </cell>
          <cell r="I28" t="str">
            <v>井　上</v>
          </cell>
          <cell r="J28">
            <v>32</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7</v>
          </cell>
          <cell r="C29" t="str">
            <v>○</v>
          </cell>
          <cell r="D29">
            <v>101</v>
          </cell>
          <cell r="E29" t="str">
            <v>藤　原</v>
          </cell>
          <cell r="F29" t="str">
            <v>小中央</v>
          </cell>
          <cell r="G29">
            <v>101</v>
          </cell>
          <cell r="H29">
            <v>308</v>
          </cell>
          <cell r="I29" t="str">
            <v>谷　口</v>
          </cell>
          <cell r="J29">
            <v>3</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7</v>
          </cell>
          <cell r="C30" t="str">
            <v>○</v>
          </cell>
          <cell r="D30">
            <v>3101</v>
          </cell>
          <cell r="E30" t="str">
            <v>河　相</v>
          </cell>
          <cell r="F30" t="str">
            <v>善　一</v>
          </cell>
          <cell r="G30">
            <v>100</v>
          </cell>
          <cell r="H30">
            <v>1306</v>
          </cell>
          <cell r="I30" t="str">
            <v>山　﨑</v>
          </cell>
          <cell r="J30">
            <v>13</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7</v>
          </cell>
          <cell r="C31" t="str">
            <v>○</v>
          </cell>
          <cell r="D31">
            <v>3701</v>
          </cell>
          <cell r="E31" t="str">
            <v>植　田</v>
          </cell>
          <cell r="F31" t="str">
            <v>観　一</v>
          </cell>
          <cell r="G31">
            <v>99</v>
          </cell>
          <cell r="H31">
            <v>2103</v>
          </cell>
          <cell r="I31" t="str">
            <v>神　髙</v>
          </cell>
          <cell r="J31">
            <v>21</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7</v>
          </cell>
          <cell r="C32" t="str">
            <v>○</v>
          </cell>
          <cell r="D32">
            <v>1007</v>
          </cell>
          <cell r="E32" t="str">
            <v>久　保</v>
          </cell>
          <cell r="F32" t="str">
            <v>高中央</v>
          </cell>
          <cell r="G32">
            <v>98</v>
          </cell>
          <cell r="H32">
            <v>3303</v>
          </cell>
          <cell r="I32" t="str">
            <v>瀧　本</v>
          </cell>
          <cell r="J32">
            <v>33</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7</v>
          </cell>
          <cell r="C33" t="str">
            <v>○</v>
          </cell>
          <cell r="D33">
            <v>3402</v>
          </cell>
          <cell r="E33" t="str">
            <v>矢　野</v>
          </cell>
          <cell r="F33" t="str">
            <v>高　瀬</v>
          </cell>
          <cell r="G33">
            <v>97</v>
          </cell>
          <cell r="H33">
            <v>3108</v>
          </cell>
          <cell r="I33" t="str">
            <v>髙　橋</v>
          </cell>
          <cell r="J33">
            <v>31</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6</v>
          </cell>
          <cell r="C34" t="str">
            <v>①</v>
          </cell>
          <cell r="D34">
            <v>1006</v>
          </cell>
          <cell r="E34" t="str">
            <v>平　田</v>
          </cell>
          <cell r="F34" t="str">
            <v>高中央</v>
          </cell>
          <cell r="G34">
            <v>96</v>
          </cell>
          <cell r="H34">
            <v>1208</v>
          </cell>
          <cell r="I34" t="str">
            <v>河　野</v>
          </cell>
          <cell r="J34">
            <v>12</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6</v>
          </cell>
          <cell r="C35" t="str">
            <v>①</v>
          </cell>
          <cell r="D35">
            <v>3503</v>
          </cell>
          <cell r="E35" t="str">
            <v>井　関</v>
          </cell>
          <cell r="F35" t="str">
            <v>香川西</v>
          </cell>
          <cell r="G35">
            <v>95</v>
          </cell>
          <cell r="H35">
            <v>707</v>
          </cell>
          <cell r="I35" t="str">
            <v>後　藤</v>
          </cell>
          <cell r="J35">
            <v>7</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6</v>
          </cell>
          <cell r="C36" t="str">
            <v>①</v>
          </cell>
          <cell r="D36">
            <v>1008</v>
          </cell>
          <cell r="E36" t="str">
            <v>齊　藤</v>
          </cell>
          <cell r="F36" t="str">
            <v>高中央</v>
          </cell>
          <cell r="G36">
            <v>94</v>
          </cell>
          <cell r="H36">
            <v>1207</v>
          </cell>
          <cell r="I36" t="str">
            <v>井　原</v>
          </cell>
          <cell r="J36">
            <v>12</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6</v>
          </cell>
          <cell r="C37" t="str">
            <v>①</v>
          </cell>
          <cell r="D37">
            <v>1009</v>
          </cell>
          <cell r="E37" t="str">
            <v>恵比須</v>
          </cell>
          <cell r="F37" t="str">
            <v>高中央</v>
          </cell>
          <cell r="G37">
            <v>93</v>
          </cell>
          <cell r="H37">
            <v>107</v>
          </cell>
          <cell r="I37" t="str">
            <v>佐　伯</v>
          </cell>
          <cell r="J37">
            <v>1</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6</v>
          </cell>
          <cell r="C38" t="str">
            <v>①</v>
          </cell>
          <cell r="D38">
            <v>1302</v>
          </cell>
          <cell r="E38" t="str">
            <v>梶　河</v>
          </cell>
          <cell r="F38" t="str">
            <v>高松一</v>
          </cell>
          <cell r="G38">
            <v>92</v>
          </cell>
          <cell r="H38">
            <v>2401</v>
          </cell>
          <cell r="I38" t="str">
            <v>廣　田</v>
          </cell>
          <cell r="J38">
            <v>24</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6</v>
          </cell>
          <cell r="C39" t="str">
            <v>①</v>
          </cell>
          <cell r="D39">
            <v>1305</v>
          </cell>
          <cell r="E39" t="str">
            <v>田　川</v>
          </cell>
          <cell r="F39" t="str">
            <v>高松一</v>
          </cell>
          <cell r="G39">
            <v>91</v>
          </cell>
          <cell r="H39">
            <v>902</v>
          </cell>
          <cell r="I39" t="str">
            <v>市　橋</v>
          </cell>
          <cell r="J39">
            <v>9</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6</v>
          </cell>
          <cell r="C40" t="str">
            <v>①</v>
          </cell>
          <cell r="D40">
            <v>3403</v>
          </cell>
          <cell r="E40" t="str">
            <v>山　本</v>
          </cell>
          <cell r="F40" t="str">
            <v>高　瀬</v>
          </cell>
          <cell r="G40">
            <v>90</v>
          </cell>
          <cell r="H40">
            <v>704</v>
          </cell>
          <cell r="I40" t="str">
            <v>小野瀬</v>
          </cell>
          <cell r="J40">
            <v>7</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6</v>
          </cell>
          <cell r="C41" t="str">
            <v>①</v>
          </cell>
          <cell r="D41">
            <v>3103</v>
          </cell>
          <cell r="E41" t="str">
            <v>四　宮</v>
          </cell>
          <cell r="F41" t="str">
            <v>善　一</v>
          </cell>
          <cell r="G41">
            <v>89</v>
          </cell>
          <cell r="H41">
            <v>106</v>
          </cell>
          <cell r="I41" t="str">
            <v>高　﨑</v>
          </cell>
          <cell r="J41">
            <v>1</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6</v>
          </cell>
          <cell r="C42" t="str">
            <v>①</v>
          </cell>
          <cell r="D42">
            <v>3702</v>
          </cell>
          <cell r="E42" t="str">
            <v>野　口</v>
          </cell>
          <cell r="F42" t="str">
            <v>観　一</v>
          </cell>
          <cell r="G42">
            <v>88</v>
          </cell>
          <cell r="H42">
            <v>306</v>
          </cell>
          <cell r="I42" t="str">
            <v>落　合</v>
          </cell>
          <cell r="J42">
            <v>3</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6</v>
          </cell>
          <cell r="C43" t="str">
            <v>①</v>
          </cell>
          <cell r="D43">
            <v>1109</v>
          </cell>
          <cell r="E43" t="str">
            <v>矢　野</v>
          </cell>
          <cell r="F43" t="str">
            <v>高松商</v>
          </cell>
          <cell r="G43">
            <v>87</v>
          </cell>
          <cell r="H43">
            <v>3107</v>
          </cell>
          <cell r="I43" t="str">
            <v>上　原</v>
          </cell>
          <cell r="J43">
            <v>31</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6</v>
          </cell>
          <cell r="C44" t="str">
            <v>①</v>
          </cell>
          <cell r="D44">
            <v>3801</v>
          </cell>
          <cell r="E44" t="str">
            <v>片　岡</v>
          </cell>
          <cell r="F44" t="str">
            <v>観総合</v>
          </cell>
          <cell r="G44">
            <v>86</v>
          </cell>
          <cell r="H44">
            <v>3302</v>
          </cell>
          <cell r="I44" t="str">
            <v>藤　原</v>
          </cell>
          <cell r="J44">
            <v>33</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6</v>
          </cell>
          <cell r="C45" t="str">
            <v>①</v>
          </cell>
          <cell r="D45">
            <v>3404</v>
          </cell>
          <cell r="E45" t="str">
            <v>露　原</v>
          </cell>
          <cell r="F45" t="str">
            <v>高　瀬</v>
          </cell>
          <cell r="G45">
            <v>85</v>
          </cell>
          <cell r="H45">
            <v>901</v>
          </cell>
          <cell r="I45" t="str">
            <v>山　田</v>
          </cell>
          <cell r="J45">
            <v>9</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6</v>
          </cell>
          <cell r="C46" t="str">
            <v>①</v>
          </cell>
          <cell r="D46">
            <v>3506</v>
          </cell>
          <cell r="E46" t="str">
            <v>都　丸</v>
          </cell>
          <cell r="F46" t="str">
            <v>香川西</v>
          </cell>
          <cell r="G46">
            <v>84</v>
          </cell>
          <cell r="H46">
            <v>1206</v>
          </cell>
          <cell r="I46" t="str">
            <v>山　﨑</v>
          </cell>
          <cell r="J46">
            <v>12</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6</v>
          </cell>
          <cell r="C47" t="str">
            <v>①</v>
          </cell>
          <cell r="D47">
            <v>1108</v>
          </cell>
          <cell r="E47" t="str">
            <v>安　西</v>
          </cell>
          <cell r="F47" t="str">
            <v>高松商</v>
          </cell>
          <cell r="G47">
            <v>83</v>
          </cell>
          <cell r="H47">
            <v>1304</v>
          </cell>
          <cell r="I47" t="str">
            <v>増　田</v>
          </cell>
          <cell r="J47">
            <v>13</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6</v>
          </cell>
          <cell r="C48" t="str">
            <v>①</v>
          </cell>
          <cell r="D48">
            <v>3102</v>
          </cell>
          <cell r="E48" t="str">
            <v>長　町</v>
          </cell>
          <cell r="F48" t="str">
            <v>善　一</v>
          </cell>
          <cell r="G48">
            <v>82</v>
          </cell>
          <cell r="H48">
            <v>3704</v>
          </cell>
          <cell r="I48" t="str">
            <v>高　木</v>
          </cell>
          <cell r="J48">
            <v>37</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6</v>
          </cell>
          <cell r="C49" t="str">
            <v>①</v>
          </cell>
          <cell r="D49">
            <v>3207</v>
          </cell>
          <cell r="E49" t="str">
            <v>蓮　井</v>
          </cell>
          <cell r="F49" t="str">
            <v>尽　誠</v>
          </cell>
          <cell r="G49">
            <v>81</v>
          </cell>
          <cell r="H49">
            <v>706</v>
          </cell>
          <cell r="I49" t="str">
            <v>安　西</v>
          </cell>
          <cell r="J49">
            <v>7</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5</v>
          </cell>
          <cell r="C50" t="str">
            <v>①</v>
          </cell>
          <cell r="D50">
            <v>4701</v>
          </cell>
          <cell r="E50" t="str">
            <v>福　本</v>
          </cell>
          <cell r="F50" t="str">
            <v>協和中</v>
          </cell>
          <cell r="G50">
            <v>80</v>
          </cell>
          <cell r="H50">
            <v>304</v>
          </cell>
          <cell r="I50" t="str">
            <v>長　町</v>
          </cell>
          <cell r="J50">
            <v>3</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5</v>
          </cell>
          <cell r="C51" t="str">
            <v>①</v>
          </cell>
          <cell r="D51">
            <v>4501</v>
          </cell>
          <cell r="E51" t="str">
            <v>西　田</v>
          </cell>
          <cell r="F51" t="str">
            <v>香南中</v>
          </cell>
          <cell r="G51">
            <v>79</v>
          </cell>
          <cell r="H51">
            <v>1205</v>
          </cell>
          <cell r="I51" t="str">
            <v>苅　山</v>
          </cell>
          <cell r="J51">
            <v>12</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601</v>
          </cell>
          <cell r="E52" t="str">
            <v>岩　田</v>
          </cell>
          <cell r="F52" t="str">
            <v>志　度</v>
          </cell>
          <cell r="G52">
            <v>78</v>
          </cell>
          <cell r="H52">
            <v>3106</v>
          </cell>
          <cell r="I52" t="str">
            <v>宮　脇</v>
          </cell>
          <cell r="J52">
            <v>31</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C53" t="str">
            <v>①</v>
          </cell>
          <cell r="D53">
            <v>302</v>
          </cell>
          <cell r="E53" t="str">
            <v>遠　藤</v>
          </cell>
          <cell r="F53" t="str">
            <v>津　田</v>
          </cell>
          <cell r="G53">
            <v>77</v>
          </cell>
          <cell r="H53">
            <v>703</v>
          </cell>
          <cell r="I53" t="str">
            <v>久　保</v>
          </cell>
          <cell r="J53">
            <v>7</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C54" t="str">
            <v>①</v>
          </cell>
          <cell r="D54">
            <v>3802</v>
          </cell>
          <cell r="E54" t="str">
            <v>矢　野</v>
          </cell>
          <cell r="F54" t="str">
            <v>観総合</v>
          </cell>
          <cell r="G54">
            <v>76</v>
          </cell>
          <cell r="H54">
            <v>3105</v>
          </cell>
          <cell r="I54" t="str">
            <v>川　上</v>
          </cell>
          <cell r="J54">
            <v>31</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C55" t="str">
            <v>①</v>
          </cell>
          <cell r="D55">
            <v>3104</v>
          </cell>
          <cell r="E55" t="str">
            <v>　森</v>
          </cell>
          <cell r="F55" t="str">
            <v>善　一</v>
          </cell>
          <cell r="G55">
            <v>75</v>
          </cell>
          <cell r="H55">
            <v>104</v>
          </cell>
          <cell r="I55" t="str">
            <v>森　下</v>
          </cell>
          <cell r="J55">
            <v>1</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C56" t="str">
            <v>①</v>
          </cell>
          <cell r="D56">
            <v>102</v>
          </cell>
          <cell r="E56" t="str">
            <v>山　本</v>
          </cell>
          <cell r="F56" t="str">
            <v>小中央</v>
          </cell>
          <cell r="G56">
            <v>74</v>
          </cell>
          <cell r="H56">
            <v>603</v>
          </cell>
          <cell r="I56" t="str">
            <v>幸　藤</v>
          </cell>
          <cell r="J56">
            <v>6</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C57" t="str">
            <v>①</v>
          </cell>
          <cell r="D57">
            <v>701</v>
          </cell>
          <cell r="E57" t="str">
            <v>白　井</v>
          </cell>
          <cell r="F57" t="str">
            <v>三　木</v>
          </cell>
          <cell r="G57">
            <v>73</v>
          </cell>
          <cell r="H57">
            <v>1403</v>
          </cell>
          <cell r="I57" t="str">
            <v>白　井</v>
          </cell>
          <cell r="J57">
            <v>14</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4</v>
          </cell>
          <cell r="C58" t="str">
            <v>①</v>
          </cell>
          <cell r="D58">
            <v>3803</v>
          </cell>
          <cell r="E58" t="str">
            <v>　堤</v>
          </cell>
          <cell r="F58" t="str">
            <v>観総合</v>
          </cell>
          <cell r="G58">
            <v>72</v>
          </cell>
          <cell r="H58">
            <v>1204</v>
          </cell>
          <cell r="I58" t="str">
            <v>原　岡</v>
          </cell>
          <cell r="J58">
            <v>12</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C59" t="str">
            <v>①</v>
          </cell>
          <cell r="D59">
            <v>303</v>
          </cell>
          <cell r="E59" t="str">
            <v>玉　木</v>
          </cell>
          <cell r="F59" t="str">
            <v>津　田</v>
          </cell>
          <cell r="G59">
            <v>71</v>
          </cell>
          <cell r="H59">
            <v>1203</v>
          </cell>
          <cell r="I59" t="str">
            <v>来　田</v>
          </cell>
          <cell r="J59">
            <v>12</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4</v>
          </cell>
          <cell r="C60" t="str">
            <v>①</v>
          </cell>
          <cell r="D60">
            <v>1201</v>
          </cell>
          <cell r="E60" t="str">
            <v>太　田</v>
          </cell>
          <cell r="F60" t="str">
            <v>高　松</v>
          </cell>
          <cell r="G60">
            <v>70</v>
          </cell>
          <cell r="H60">
            <v>705</v>
          </cell>
          <cell r="I60" t="str">
            <v>山　地</v>
          </cell>
          <cell r="J60">
            <v>7</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4</v>
          </cell>
          <cell r="C61" t="str">
            <v>①</v>
          </cell>
          <cell r="D61">
            <v>1202</v>
          </cell>
          <cell r="E61" t="str">
            <v>田　村</v>
          </cell>
          <cell r="F61" t="str">
            <v>高　松</v>
          </cell>
          <cell r="G61">
            <v>69</v>
          </cell>
          <cell r="H61">
            <v>602</v>
          </cell>
          <cell r="I61" t="str">
            <v>岡　上</v>
          </cell>
          <cell r="J61">
            <v>6</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4</v>
          </cell>
          <cell r="C62" t="str">
            <v>①</v>
          </cell>
          <cell r="D62">
            <v>1401</v>
          </cell>
          <cell r="E62" t="str">
            <v>入　谷</v>
          </cell>
          <cell r="F62" t="str">
            <v>高桜井</v>
          </cell>
          <cell r="G62">
            <v>68</v>
          </cell>
          <cell r="H62">
            <v>3703</v>
          </cell>
          <cell r="I62" t="str">
            <v>川　崎</v>
          </cell>
          <cell r="J62">
            <v>37</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4</v>
          </cell>
          <cell r="C63" t="str">
            <v>①</v>
          </cell>
          <cell r="D63">
            <v>702</v>
          </cell>
          <cell r="E63" t="str">
            <v>貞　中</v>
          </cell>
          <cell r="F63" t="str">
            <v>三　木</v>
          </cell>
          <cell r="G63">
            <v>67</v>
          </cell>
          <cell r="H63">
            <v>307</v>
          </cell>
          <cell r="I63" t="str">
            <v>森　本</v>
          </cell>
          <cell r="J63">
            <v>3</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4</v>
          </cell>
          <cell r="C64" t="str">
            <v>①</v>
          </cell>
          <cell r="D64">
            <v>105</v>
          </cell>
          <cell r="E64" t="str">
            <v>眞　鍋</v>
          </cell>
          <cell r="F64" t="str">
            <v>小中央</v>
          </cell>
          <cell r="G64">
            <v>66</v>
          </cell>
          <cell r="H64">
            <v>305</v>
          </cell>
          <cell r="I64" t="str">
            <v>河　野</v>
          </cell>
          <cell r="J64">
            <v>3</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4</v>
          </cell>
          <cell r="C65" t="str">
            <v>①</v>
          </cell>
          <cell r="D65">
            <v>3301</v>
          </cell>
          <cell r="E65" t="str">
            <v>谷　川</v>
          </cell>
          <cell r="F65" t="str">
            <v>琴　平</v>
          </cell>
          <cell r="G65">
            <v>65</v>
          </cell>
          <cell r="H65">
            <v>103</v>
          </cell>
          <cell r="I65" t="str">
            <v>中　橋</v>
          </cell>
          <cell r="J65">
            <v>1</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4</v>
          </cell>
          <cell r="C66" t="str">
            <v>①</v>
          </cell>
          <cell r="D66">
            <v>103</v>
          </cell>
          <cell r="E66" t="str">
            <v>中　橋</v>
          </cell>
          <cell r="F66" t="str">
            <v>小中央</v>
          </cell>
          <cell r="G66">
            <v>64</v>
          </cell>
          <cell r="H66">
            <v>3301</v>
          </cell>
          <cell r="I66" t="str">
            <v>谷　川</v>
          </cell>
          <cell r="J66">
            <v>33</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4</v>
          </cell>
          <cell r="C67" t="str">
            <v>①</v>
          </cell>
          <cell r="D67">
            <v>305</v>
          </cell>
          <cell r="E67" t="str">
            <v>河　野</v>
          </cell>
          <cell r="F67" t="str">
            <v>津　田</v>
          </cell>
          <cell r="G67">
            <v>63</v>
          </cell>
          <cell r="H67">
            <v>105</v>
          </cell>
          <cell r="I67" t="str">
            <v>眞　鍋</v>
          </cell>
          <cell r="J67">
            <v>1</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C68" t="str">
            <v>①</v>
          </cell>
          <cell r="D68">
            <v>307</v>
          </cell>
          <cell r="E68" t="str">
            <v>森　本</v>
          </cell>
          <cell r="F68" t="str">
            <v>津　田</v>
          </cell>
          <cell r="G68">
            <v>62</v>
          </cell>
          <cell r="H68">
            <v>702</v>
          </cell>
          <cell r="I68" t="str">
            <v>貞　中</v>
          </cell>
          <cell r="J68">
            <v>7</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C69" t="str">
            <v>①</v>
          </cell>
          <cell r="D69">
            <v>3703</v>
          </cell>
          <cell r="E69" t="str">
            <v>川　崎</v>
          </cell>
          <cell r="F69" t="str">
            <v>観　一</v>
          </cell>
          <cell r="G69">
            <v>61</v>
          </cell>
          <cell r="H69">
            <v>1401</v>
          </cell>
          <cell r="I69" t="str">
            <v>入　谷</v>
          </cell>
          <cell r="J69">
            <v>14</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C70" t="str">
            <v>①</v>
          </cell>
          <cell r="D70">
            <v>602</v>
          </cell>
          <cell r="E70" t="str">
            <v>岡　上</v>
          </cell>
          <cell r="F70" t="str">
            <v>志　度</v>
          </cell>
          <cell r="G70">
            <v>60</v>
          </cell>
          <cell r="H70">
            <v>1202</v>
          </cell>
          <cell r="I70" t="str">
            <v>田　村</v>
          </cell>
          <cell r="J70">
            <v>12</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705</v>
          </cell>
          <cell r="E71" t="str">
            <v>山　地</v>
          </cell>
          <cell r="F71" t="str">
            <v>三　木</v>
          </cell>
          <cell r="G71">
            <v>59</v>
          </cell>
          <cell r="H71">
            <v>1201</v>
          </cell>
          <cell r="I71" t="str">
            <v>太　田</v>
          </cell>
          <cell r="J71">
            <v>12</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1203</v>
          </cell>
          <cell r="E72" t="str">
            <v>来　田</v>
          </cell>
          <cell r="F72" t="str">
            <v>高　松</v>
          </cell>
          <cell r="G72">
            <v>58</v>
          </cell>
          <cell r="H72">
            <v>303</v>
          </cell>
          <cell r="I72" t="str">
            <v>玉　木</v>
          </cell>
          <cell r="J72">
            <v>3</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1204</v>
          </cell>
          <cell r="E73" t="str">
            <v>原　岡</v>
          </cell>
          <cell r="F73" t="str">
            <v>高　松</v>
          </cell>
          <cell r="G73">
            <v>57</v>
          </cell>
          <cell r="H73">
            <v>3803</v>
          </cell>
          <cell r="I73" t="str">
            <v>　堤</v>
          </cell>
          <cell r="J73">
            <v>38</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1403</v>
          </cell>
          <cell r="E74" t="str">
            <v>白　井</v>
          </cell>
          <cell r="F74" t="str">
            <v>高桜井</v>
          </cell>
          <cell r="G74">
            <v>56</v>
          </cell>
          <cell r="H74">
            <v>701</v>
          </cell>
          <cell r="I74" t="str">
            <v>白　井</v>
          </cell>
          <cell r="J74">
            <v>7</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603</v>
          </cell>
          <cell r="E75" t="str">
            <v>幸　藤</v>
          </cell>
          <cell r="F75" t="str">
            <v>志　度</v>
          </cell>
          <cell r="G75">
            <v>55</v>
          </cell>
          <cell r="H75">
            <v>102</v>
          </cell>
          <cell r="I75" t="str">
            <v>山　本</v>
          </cell>
          <cell r="J75">
            <v>1</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104</v>
          </cell>
          <cell r="E76" t="str">
            <v>森　下</v>
          </cell>
          <cell r="F76" t="str">
            <v>小中央</v>
          </cell>
          <cell r="G76">
            <v>54</v>
          </cell>
          <cell r="H76">
            <v>3104</v>
          </cell>
          <cell r="I76" t="str">
            <v>　森</v>
          </cell>
          <cell r="J76">
            <v>31</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3105</v>
          </cell>
          <cell r="E77" t="str">
            <v>川　上</v>
          </cell>
          <cell r="F77" t="str">
            <v>善　一</v>
          </cell>
          <cell r="G77">
            <v>53</v>
          </cell>
          <cell r="H77">
            <v>3802</v>
          </cell>
          <cell r="I77" t="str">
            <v>矢　野</v>
          </cell>
          <cell r="J77">
            <v>38</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703</v>
          </cell>
          <cell r="E78" t="str">
            <v>久　保</v>
          </cell>
          <cell r="F78" t="str">
            <v>三　木</v>
          </cell>
          <cell r="G78">
            <v>52</v>
          </cell>
          <cell r="H78">
            <v>302</v>
          </cell>
          <cell r="I78" t="str">
            <v>遠　藤</v>
          </cell>
          <cell r="J78">
            <v>3</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3106</v>
          </cell>
          <cell r="E79" t="str">
            <v>宮　脇</v>
          </cell>
          <cell r="F79" t="str">
            <v>善　一</v>
          </cell>
          <cell r="G79">
            <v>51</v>
          </cell>
          <cell r="H79">
            <v>601</v>
          </cell>
          <cell r="I79" t="str">
            <v>岩　田</v>
          </cell>
          <cell r="J79">
            <v>6</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1205</v>
          </cell>
          <cell r="E80" t="str">
            <v>苅　山</v>
          </cell>
          <cell r="F80" t="str">
            <v>高　松</v>
          </cell>
          <cell r="G80">
            <v>50</v>
          </cell>
          <cell r="H80">
            <v>4501</v>
          </cell>
          <cell r="I80" t="str">
            <v>西　田</v>
          </cell>
          <cell r="J80">
            <v>45</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304</v>
          </cell>
          <cell r="E81" t="str">
            <v>長　町</v>
          </cell>
          <cell r="F81" t="str">
            <v>津　田</v>
          </cell>
          <cell r="G81">
            <v>49</v>
          </cell>
          <cell r="H81">
            <v>4701</v>
          </cell>
          <cell r="I81" t="str">
            <v>福　本</v>
          </cell>
          <cell r="J81">
            <v>47</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706</v>
          </cell>
          <cell r="E82" t="str">
            <v>安　西</v>
          </cell>
          <cell r="F82" t="str">
            <v>三　木</v>
          </cell>
          <cell r="G82">
            <v>48</v>
          </cell>
          <cell r="H82">
            <v>3207</v>
          </cell>
          <cell r="I82" t="str">
            <v>蓮　井</v>
          </cell>
          <cell r="J82">
            <v>32</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3704</v>
          </cell>
          <cell r="E83" t="str">
            <v>高　木</v>
          </cell>
          <cell r="F83" t="str">
            <v>観　一</v>
          </cell>
          <cell r="G83">
            <v>47</v>
          </cell>
          <cell r="H83">
            <v>3102</v>
          </cell>
          <cell r="I83" t="str">
            <v>長　町</v>
          </cell>
          <cell r="J83">
            <v>31</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1304</v>
          </cell>
          <cell r="E84" t="str">
            <v>増　田</v>
          </cell>
          <cell r="F84" t="str">
            <v>高松一</v>
          </cell>
          <cell r="G84">
            <v>46</v>
          </cell>
          <cell r="H84">
            <v>1108</v>
          </cell>
          <cell r="I84" t="str">
            <v>安　西</v>
          </cell>
          <cell r="J84">
            <v>11</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1206</v>
          </cell>
          <cell r="E85" t="str">
            <v>山　﨑</v>
          </cell>
          <cell r="F85" t="str">
            <v>高　松</v>
          </cell>
          <cell r="G85">
            <v>45</v>
          </cell>
          <cell r="H85">
            <v>3506</v>
          </cell>
          <cell r="I85" t="str">
            <v>都　丸</v>
          </cell>
          <cell r="J85">
            <v>35</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901</v>
          </cell>
          <cell r="E86" t="str">
            <v>山　田</v>
          </cell>
          <cell r="F86" t="str">
            <v>高松東</v>
          </cell>
          <cell r="G86">
            <v>44</v>
          </cell>
          <cell r="H86">
            <v>3404</v>
          </cell>
          <cell r="I86" t="str">
            <v>露　原</v>
          </cell>
          <cell r="J86">
            <v>34</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3302</v>
          </cell>
          <cell r="E87" t="str">
            <v>藤　原</v>
          </cell>
          <cell r="F87" t="str">
            <v>琴　平</v>
          </cell>
          <cell r="G87">
            <v>43</v>
          </cell>
          <cell r="H87">
            <v>3801</v>
          </cell>
          <cell r="I87" t="str">
            <v>片　岡</v>
          </cell>
          <cell r="J87">
            <v>38</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3107</v>
          </cell>
          <cell r="E88" t="str">
            <v>上　原</v>
          </cell>
          <cell r="F88" t="str">
            <v>善　一</v>
          </cell>
          <cell r="G88">
            <v>42</v>
          </cell>
          <cell r="H88">
            <v>1109</v>
          </cell>
          <cell r="I88" t="str">
            <v>矢　野</v>
          </cell>
          <cell r="J88">
            <v>11</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306</v>
          </cell>
          <cell r="E89" t="str">
            <v>落　合</v>
          </cell>
          <cell r="F89" t="str">
            <v>津　田</v>
          </cell>
          <cell r="G89">
            <v>41</v>
          </cell>
          <cell r="H89">
            <v>3702</v>
          </cell>
          <cell r="I89" t="str">
            <v>野　口</v>
          </cell>
          <cell r="J89">
            <v>37</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106</v>
          </cell>
          <cell r="E90" t="str">
            <v>高　﨑</v>
          </cell>
          <cell r="F90" t="str">
            <v>小中央</v>
          </cell>
          <cell r="G90">
            <v>40</v>
          </cell>
          <cell r="H90">
            <v>3103</v>
          </cell>
          <cell r="I90" t="str">
            <v>四　宮</v>
          </cell>
          <cell r="J90">
            <v>31</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704</v>
          </cell>
          <cell r="E91" t="str">
            <v>小野瀬</v>
          </cell>
          <cell r="F91" t="str">
            <v>三　木</v>
          </cell>
          <cell r="G91">
            <v>39</v>
          </cell>
          <cell r="H91">
            <v>3403</v>
          </cell>
          <cell r="I91" t="str">
            <v>山　本</v>
          </cell>
          <cell r="J91">
            <v>34</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C92" t="str">
            <v>①</v>
          </cell>
          <cell r="D92">
            <v>902</v>
          </cell>
          <cell r="E92" t="str">
            <v>市　橋</v>
          </cell>
          <cell r="F92" t="str">
            <v>高松東</v>
          </cell>
          <cell r="G92">
            <v>38</v>
          </cell>
          <cell r="H92">
            <v>1305</v>
          </cell>
          <cell r="I92" t="str">
            <v>田　川</v>
          </cell>
          <cell r="J92">
            <v>13</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2401</v>
          </cell>
          <cell r="E93" t="str">
            <v>廣　田</v>
          </cell>
          <cell r="F93" t="str">
            <v>坂　出</v>
          </cell>
          <cell r="G93">
            <v>37</v>
          </cell>
          <cell r="H93">
            <v>1302</v>
          </cell>
          <cell r="I93" t="str">
            <v>梶　河</v>
          </cell>
          <cell r="J93">
            <v>13</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107</v>
          </cell>
          <cell r="E94" t="str">
            <v>佐　伯</v>
          </cell>
          <cell r="F94" t="str">
            <v>小中央</v>
          </cell>
          <cell r="G94">
            <v>36</v>
          </cell>
          <cell r="H94">
            <v>1009</v>
          </cell>
          <cell r="I94" t="str">
            <v>恵比須</v>
          </cell>
          <cell r="J94">
            <v>10</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1207</v>
          </cell>
          <cell r="E95" t="str">
            <v>井　原</v>
          </cell>
          <cell r="F95" t="str">
            <v>高　松</v>
          </cell>
          <cell r="G95">
            <v>35</v>
          </cell>
          <cell r="H95">
            <v>1008</v>
          </cell>
          <cell r="I95" t="str">
            <v>齊　藤</v>
          </cell>
          <cell r="J95">
            <v>10</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C96" t="str">
            <v>①</v>
          </cell>
          <cell r="D96">
            <v>707</v>
          </cell>
          <cell r="E96" t="str">
            <v>後　藤</v>
          </cell>
          <cell r="F96" t="str">
            <v>三　木</v>
          </cell>
          <cell r="G96">
            <v>34</v>
          </cell>
          <cell r="H96">
            <v>3503</v>
          </cell>
          <cell r="I96" t="str">
            <v>井　関</v>
          </cell>
          <cell r="J96">
            <v>35</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1208</v>
          </cell>
          <cell r="E97" t="str">
            <v>河　野</v>
          </cell>
          <cell r="F97" t="str">
            <v>高　松</v>
          </cell>
          <cell r="G97">
            <v>33</v>
          </cell>
          <cell r="H97">
            <v>1006</v>
          </cell>
          <cell r="I97" t="str">
            <v>平　田</v>
          </cell>
          <cell r="J97">
            <v>10</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3108</v>
          </cell>
          <cell r="E98" t="str">
            <v>髙　橋</v>
          </cell>
          <cell r="F98" t="str">
            <v>善　一</v>
          </cell>
          <cell r="G98">
            <v>32</v>
          </cell>
          <cell r="H98">
            <v>3402</v>
          </cell>
          <cell r="I98" t="str">
            <v>矢　野</v>
          </cell>
          <cell r="J98">
            <v>34</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3303</v>
          </cell>
          <cell r="E99" t="str">
            <v>瀧　本</v>
          </cell>
          <cell r="F99" t="str">
            <v>琴　平</v>
          </cell>
          <cell r="G99">
            <v>31</v>
          </cell>
          <cell r="H99">
            <v>1007</v>
          </cell>
          <cell r="I99" t="str">
            <v>久　保</v>
          </cell>
          <cell r="J99">
            <v>10</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2103</v>
          </cell>
          <cell r="E100" t="str">
            <v>神　髙</v>
          </cell>
          <cell r="F100" t="str">
            <v>高松西</v>
          </cell>
          <cell r="G100">
            <v>30</v>
          </cell>
          <cell r="H100">
            <v>3701</v>
          </cell>
          <cell r="I100" t="str">
            <v>植　田</v>
          </cell>
          <cell r="J100">
            <v>37</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1306</v>
          </cell>
          <cell r="E101" t="str">
            <v>山　﨑</v>
          </cell>
          <cell r="F101" t="str">
            <v>高松一</v>
          </cell>
          <cell r="G101">
            <v>29</v>
          </cell>
          <cell r="H101">
            <v>3101</v>
          </cell>
          <cell r="I101" t="str">
            <v>河　相</v>
          </cell>
          <cell r="J101">
            <v>31</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C102" t="str">
            <v>①</v>
          </cell>
          <cell r="D102">
            <v>308</v>
          </cell>
          <cell r="E102" t="str">
            <v>谷　口</v>
          </cell>
          <cell r="F102" t="str">
            <v>津　田</v>
          </cell>
          <cell r="G102">
            <v>28</v>
          </cell>
          <cell r="H102">
            <v>101</v>
          </cell>
          <cell r="I102" t="str">
            <v>藤　原</v>
          </cell>
          <cell r="J102">
            <v>1</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3208</v>
          </cell>
          <cell r="E103" t="str">
            <v>井　上</v>
          </cell>
          <cell r="F103" t="str">
            <v>尽　誠</v>
          </cell>
          <cell r="G103">
            <v>27</v>
          </cell>
          <cell r="H103">
            <v>301</v>
          </cell>
          <cell r="I103" t="str">
            <v>森　髙</v>
          </cell>
          <cell r="J103">
            <v>3</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3804</v>
          </cell>
          <cell r="E104" t="str">
            <v>渋　谷</v>
          </cell>
          <cell r="F104" t="str">
            <v>観総合</v>
          </cell>
          <cell r="G104">
            <v>26</v>
          </cell>
          <cell r="H104">
            <v>1002</v>
          </cell>
          <cell r="I104" t="str">
            <v>岸　下佳</v>
          </cell>
          <cell r="J104">
            <v>10</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C105" t="str">
            <v>①</v>
          </cell>
          <cell r="D105">
            <v>903</v>
          </cell>
          <cell r="E105" t="str">
            <v>米　津</v>
          </cell>
          <cell r="F105" t="str">
            <v>高松東</v>
          </cell>
          <cell r="G105">
            <v>25</v>
          </cell>
          <cell r="H105">
            <v>1001</v>
          </cell>
          <cell r="I105" t="str">
            <v>松　谷</v>
          </cell>
          <cell r="J105">
            <v>10</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1303</v>
          </cell>
          <cell r="E106" t="str">
            <v>青　地</v>
          </cell>
          <cell r="F106" t="str">
            <v>高松一</v>
          </cell>
          <cell r="G106">
            <v>24</v>
          </cell>
          <cell r="H106">
            <v>3505</v>
          </cell>
          <cell r="I106" t="str">
            <v>高　橋</v>
          </cell>
          <cell r="J106">
            <v>35</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C107" t="str">
            <v>①</v>
          </cell>
          <cell r="D107">
            <v>904</v>
          </cell>
          <cell r="E107" t="str">
            <v>雉　鳥</v>
          </cell>
          <cell r="F107" t="str">
            <v>高松東</v>
          </cell>
          <cell r="G107">
            <v>23</v>
          </cell>
          <cell r="H107">
            <v>3206</v>
          </cell>
          <cell r="I107" t="str">
            <v>大　西</v>
          </cell>
          <cell r="J107">
            <v>32</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0</v>
          </cell>
          <cell r="X107">
            <v>0</v>
          </cell>
          <cell r="Y107">
            <v>0</v>
          </cell>
          <cell r="Z107">
            <v>0</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C108" t="str">
            <v>①</v>
          </cell>
          <cell r="D108">
            <v>1402</v>
          </cell>
          <cell r="E108" t="str">
            <v>髙　橋</v>
          </cell>
          <cell r="F108" t="str">
            <v>高桜井</v>
          </cell>
          <cell r="G108">
            <v>22</v>
          </cell>
          <cell r="H108">
            <v>1003</v>
          </cell>
          <cell r="I108" t="str">
            <v>岸　下茉</v>
          </cell>
          <cell r="J108">
            <v>10</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0</v>
          </cell>
          <cell r="X108">
            <v>0</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708</v>
          </cell>
          <cell r="E109" t="str">
            <v>谷　本</v>
          </cell>
          <cell r="F109" t="str">
            <v>三　木</v>
          </cell>
          <cell r="G109">
            <v>21</v>
          </cell>
          <cell r="H109">
            <v>1005</v>
          </cell>
          <cell r="I109" t="str">
            <v>松濤流風</v>
          </cell>
          <cell r="J109">
            <v>10</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0</v>
          </cell>
          <cell r="X109">
            <v>0</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2104</v>
          </cell>
          <cell r="E110" t="str">
            <v>川　東</v>
          </cell>
          <cell r="F110" t="str">
            <v>高松西</v>
          </cell>
          <cell r="G110">
            <v>20</v>
          </cell>
          <cell r="H110">
            <v>1004</v>
          </cell>
          <cell r="I110" t="str">
            <v>松濤流南</v>
          </cell>
          <cell r="J110">
            <v>10</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0</v>
          </cell>
          <cell r="X110">
            <v>0</v>
          </cell>
          <cell r="Y110">
            <v>0</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108</v>
          </cell>
          <cell r="E111" t="str">
            <v>大　澤</v>
          </cell>
          <cell r="F111" t="str">
            <v>小中央</v>
          </cell>
          <cell r="G111">
            <v>19</v>
          </cell>
          <cell r="H111">
            <v>3504</v>
          </cell>
          <cell r="I111" t="str">
            <v>近　井</v>
          </cell>
          <cell r="J111">
            <v>35</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0</v>
          </cell>
          <cell r="X111">
            <v>0</v>
          </cell>
          <cell r="Y111">
            <v>0</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C112" t="str">
            <v>①</v>
          </cell>
          <cell r="D112">
            <v>1404</v>
          </cell>
          <cell r="E112" t="str">
            <v>河　田</v>
          </cell>
          <cell r="F112" t="str">
            <v>高桜井</v>
          </cell>
          <cell r="G112">
            <v>18</v>
          </cell>
          <cell r="H112">
            <v>3205</v>
          </cell>
          <cell r="I112" t="str">
            <v>石　川</v>
          </cell>
          <cell r="J112">
            <v>32</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0</v>
          </cell>
          <cell r="X112">
            <v>0</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C113" t="str">
            <v>①</v>
          </cell>
          <cell r="D113">
            <v>1307</v>
          </cell>
          <cell r="E113" t="str">
            <v>佐々木</v>
          </cell>
          <cell r="F113" t="str">
            <v>高松一</v>
          </cell>
          <cell r="G113">
            <v>17</v>
          </cell>
          <cell r="H113">
            <v>2102</v>
          </cell>
          <cell r="I113" t="str">
            <v>河　野</v>
          </cell>
          <cell r="J113">
            <v>21</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0</v>
          </cell>
          <cell r="X113">
            <v>0</v>
          </cell>
          <cell r="Y113">
            <v>0</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4</v>
          </cell>
          <cell r="C114" t="str">
            <v>①</v>
          </cell>
          <cell r="D114">
            <v>604</v>
          </cell>
          <cell r="E114" t="str">
            <v>角　家</v>
          </cell>
          <cell r="F114" t="str">
            <v>志　度</v>
          </cell>
          <cell r="G114">
            <v>16</v>
          </cell>
          <cell r="H114">
            <v>1106</v>
          </cell>
          <cell r="I114" t="str">
            <v>橋　本</v>
          </cell>
          <cell r="J114">
            <v>11</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0</v>
          </cell>
          <cell r="X114">
            <v>0</v>
          </cell>
          <cell r="Y114">
            <v>0</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3</v>
          </cell>
          <cell r="C115" t="str">
            <v>①</v>
          </cell>
          <cell r="D115">
            <v>2701</v>
          </cell>
          <cell r="E115" t="str">
            <v>本　條</v>
          </cell>
          <cell r="F115" t="str">
            <v>丸　亀</v>
          </cell>
          <cell r="G115">
            <v>15</v>
          </cell>
          <cell r="H115">
            <v>1107</v>
          </cell>
          <cell r="I115" t="str">
            <v>高　木</v>
          </cell>
          <cell r="J115">
            <v>11</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0</v>
          </cell>
          <cell r="X115">
            <v>0</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3</v>
          </cell>
          <cell r="C116" t="str">
            <v>①</v>
          </cell>
          <cell r="D116">
            <v>3805</v>
          </cell>
          <cell r="E116" t="str">
            <v>合　田</v>
          </cell>
          <cell r="F116" t="str">
            <v>観総合</v>
          </cell>
          <cell r="G116">
            <v>14</v>
          </cell>
          <cell r="H116">
            <v>3401</v>
          </cell>
          <cell r="I116" t="str">
            <v>岩　﨑</v>
          </cell>
          <cell r="J116">
            <v>34</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0</v>
          </cell>
          <cell r="X116">
            <v>0</v>
          </cell>
          <cell r="Y116">
            <v>0</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3</v>
          </cell>
          <cell r="C117" t="str">
            <v>①</v>
          </cell>
          <cell r="D117">
            <v>3109</v>
          </cell>
          <cell r="E117" t="str">
            <v>　橿</v>
          </cell>
          <cell r="F117" t="str">
            <v>善　一</v>
          </cell>
          <cell r="G117">
            <v>13</v>
          </cell>
          <cell r="H117">
            <v>1102</v>
          </cell>
          <cell r="I117" t="str">
            <v>丸　山</v>
          </cell>
          <cell r="J117">
            <v>11</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0</v>
          </cell>
          <cell r="X117">
            <v>0</v>
          </cell>
          <cell r="Y117">
            <v>0</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3</v>
          </cell>
          <cell r="C118" t="str">
            <v>①</v>
          </cell>
          <cell r="D118">
            <v>1405</v>
          </cell>
          <cell r="E118" t="str">
            <v>黒　石</v>
          </cell>
          <cell r="F118" t="str">
            <v>高桜井</v>
          </cell>
          <cell r="G118">
            <v>12</v>
          </cell>
          <cell r="H118">
            <v>1105</v>
          </cell>
          <cell r="I118" t="str">
            <v>鵜　尾</v>
          </cell>
          <cell r="J118">
            <v>11</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0</v>
          </cell>
          <cell r="X118">
            <v>0</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3</v>
          </cell>
          <cell r="C119" t="str">
            <v>①</v>
          </cell>
          <cell r="D119">
            <v>3405</v>
          </cell>
          <cell r="E119" t="str">
            <v>糸　川</v>
          </cell>
          <cell r="F119" t="str">
            <v>高　瀬</v>
          </cell>
          <cell r="G119">
            <v>139</v>
          </cell>
          <cell r="H119">
            <v>2403</v>
          </cell>
          <cell r="I119" t="str">
            <v>西　田</v>
          </cell>
          <cell r="J119">
            <v>24</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0</v>
          </cell>
          <cell r="X119">
            <v>0</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3</v>
          </cell>
          <cell r="C120" t="str">
            <v>①</v>
          </cell>
          <cell r="D120">
            <v>2402</v>
          </cell>
          <cell r="E120" t="str">
            <v>平　尾</v>
          </cell>
          <cell r="F120" t="str">
            <v>坂　出</v>
          </cell>
          <cell r="G120">
            <v>138</v>
          </cell>
          <cell r="H120">
            <v>2801</v>
          </cell>
          <cell r="I120" t="str">
            <v>大　美</v>
          </cell>
          <cell r="J120">
            <v>28</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0</v>
          </cell>
          <cell r="X120">
            <v>0</v>
          </cell>
          <cell r="Y120">
            <v>0</v>
          </cell>
          <cell r="Z120">
            <v>0</v>
          </cell>
          <cell r="AA120">
            <v>0</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3</v>
          </cell>
          <cell r="C121" t="str">
            <v>①</v>
          </cell>
          <cell r="D121">
            <v>3110</v>
          </cell>
          <cell r="E121" t="str">
            <v>亀　山</v>
          </cell>
          <cell r="F121" t="str">
            <v>善　一</v>
          </cell>
          <cell r="G121">
            <v>137</v>
          </cell>
          <cell r="H121">
            <v>2702</v>
          </cell>
          <cell r="I121" t="str">
            <v>近　石</v>
          </cell>
          <cell r="J121">
            <v>27</v>
          </cell>
          <cell r="K121">
            <v>1</v>
          </cell>
          <cell r="L121">
            <v>1</v>
          </cell>
          <cell r="M121">
            <v>8</v>
          </cell>
          <cell r="N121">
            <v>9</v>
          </cell>
          <cell r="O121">
            <v>9</v>
          </cell>
          <cell r="P121">
            <v>9</v>
          </cell>
          <cell r="Q121" t="str">
            <v/>
          </cell>
          <cell r="R121" t="str">
            <v/>
          </cell>
          <cell r="S121" t="str">
            <v/>
          </cell>
          <cell r="T121" t="str">
            <v/>
          </cell>
          <cell r="U121" t="str">
            <v/>
          </cell>
          <cell r="V121" t="str">
            <v/>
          </cell>
          <cell r="W121">
            <v>0</v>
          </cell>
          <cell r="X121">
            <v>0</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2</v>
          </cell>
          <cell r="C122" t="str">
            <v>①</v>
          </cell>
          <cell r="D122">
            <v>2105</v>
          </cell>
          <cell r="E122" t="str">
            <v>髙　木</v>
          </cell>
          <cell r="F122" t="str">
            <v>高松西</v>
          </cell>
          <cell r="G122">
            <v>136</v>
          </cell>
          <cell r="H122">
            <v>3406</v>
          </cell>
          <cell r="I122" t="str">
            <v>檜　原</v>
          </cell>
          <cell r="J122">
            <v>34</v>
          </cell>
          <cell r="K122">
            <v>1</v>
          </cell>
          <cell r="L122">
            <v>1</v>
          </cell>
          <cell r="M122">
            <v>8</v>
          </cell>
          <cell r="N122">
            <v>8</v>
          </cell>
          <cell r="O122">
            <v>8</v>
          </cell>
          <cell r="P122">
            <v>8</v>
          </cell>
          <cell r="Q122" t="str">
            <v/>
          </cell>
          <cell r="R122" t="str">
            <v/>
          </cell>
          <cell r="S122" t="str">
            <v/>
          </cell>
          <cell r="T122" t="str">
            <v/>
          </cell>
          <cell r="U122" t="str">
            <v/>
          </cell>
          <cell r="V122" t="str">
            <v/>
          </cell>
          <cell r="W122">
            <v>0</v>
          </cell>
          <cell r="X122">
            <v>0</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2</v>
          </cell>
          <cell r="C123" t="str">
            <v>①</v>
          </cell>
          <cell r="D123">
            <v>3705</v>
          </cell>
          <cell r="E123" t="str">
            <v>橋　村</v>
          </cell>
          <cell r="F123" t="str">
            <v>観　一</v>
          </cell>
          <cell r="G123">
            <v>135</v>
          </cell>
          <cell r="H123">
            <v>1308</v>
          </cell>
          <cell r="I123" t="str">
            <v>谷　川</v>
          </cell>
          <cell r="J123">
            <v>13</v>
          </cell>
          <cell r="K123">
            <v>2</v>
          </cell>
          <cell r="L123">
            <v>2</v>
          </cell>
          <cell r="M123">
            <v>7</v>
          </cell>
          <cell r="N123">
            <v>7</v>
          </cell>
          <cell r="O123">
            <v>7</v>
          </cell>
          <cell r="P123">
            <v>7</v>
          </cell>
          <cell r="Q123" t="str">
            <v/>
          </cell>
          <cell r="R123" t="str">
            <v/>
          </cell>
          <cell r="S123" t="str">
            <v/>
          </cell>
          <cell r="T123" t="str">
            <v/>
          </cell>
          <cell r="U123" t="str">
            <v/>
          </cell>
          <cell r="V123" t="str">
            <v/>
          </cell>
          <cell r="W123">
            <v>0</v>
          </cell>
          <cell r="X123">
            <v>0</v>
          </cell>
          <cell r="Y123">
            <v>0</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2</v>
          </cell>
          <cell r="C124" t="str">
            <v>①</v>
          </cell>
          <cell r="D124">
            <v>605</v>
          </cell>
          <cell r="E124" t="str">
            <v>小　西</v>
          </cell>
          <cell r="F124" t="str">
            <v>志　度</v>
          </cell>
          <cell r="G124">
            <v>134</v>
          </cell>
          <cell r="H124">
            <v>1010</v>
          </cell>
          <cell r="I124" t="str">
            <v>香　川</v>
          </cell>
          <cell r="J124">
            <v>10</v>
          </cell>
          <cell r="K124">
            <v>2</v>
          </cell>
          <cell r="L124">
            <v>3</v>
          </cell>
          <cell r="M124">
            <v>6</v>
          </cell>
          <cell r="N124">
            <v>6</v>
          </cell>
          <cell r="O124">
            <v>6</v>
          </cell>
          <cell r="P124">
            <v>6</v>
          </cell>
          <cell r="Q124" t="str">
            <v/>
          </cell>
          <cell r="R124" t="str">
            <v/>
          </cell>
          <cell r="S124" t="str">
            <v/>
          </cell>
          <cell r="T124" t="str">
            <v/>
          </cell>
          <cell r="U124" t="str">
            <v/>
          </cell>
          <cell r="V124" t="str">
            <v/>
          </cell>
          <cell r="W124">
            <v>0</v>
          </cell>
          <cell r="X124">
            <v>0</v>
          </cell>
          <cell r="Y124">
            <v>0</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2</v>
          </cell>
          <cell r="C125" t="str">
            <v>①</v>
          </cell>
          <cell r="D125">
            <v>3304</v>
          </cell>
          <cell r="E125" t="str">
            <v>亀　山</v>
          </cell>
          <cell r="F125" t="str">
            <v>琴　平</v>
          </cell>
          <cell r="G125">
            <v>133</v>
          </cell>
          <cell r="H125">
            <v>1110</v>
          </cell>
          <cell r="I125" t="str">
            <v>公　文</v>
          </cell>
          <cell r="J125">
            <v>11</v>
          </cell>
          <cell r="K125">
            <v>1</v>
          </cell>
          <cell r="L125">
            <v>4</v>
          </cell>
          <cell r="M125">
            <v>5</v>
          </cell>
          <cell r="N125">
            <v>5</v>
          </cell>
          <cell r="O125">
            <v>5</v>
          </cell>
          <cell r="P125">
            <v>5</v>
          </cell>
          <cell r="Q125" t="str">
            <v/>
          </cell>
          <cell r="R125" t="str">
            <v/>
          </cell>
          <cell r="S125" t="str">
            <v/>
          </cell>
          <cell r="T125" t="str">
            <v/>
          </cell>
          <cell r="U125" t="str">
            <v/>
          </cell>
          <cell r="V125" t="str">
            <v/>
          </cell>
          <cell r="W125">
            <v>0</v>
          </cell>
          <cell r="X125">
            <v>0</v>
          </cell>
          <cell r="Y125">
            <v>0</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1</v>
          </cell>
          <cell r="C126" t="str">
            <v>①</v>
          </cell>
          <cell r="D126">
            <v>1209</v>
          </cell>
          <cell r="E126" t="str">
            <v>小　西</v>
          </cell>
          <cell r="F126" t="str">
            <v>高　松</v>
          </cell>
          <cell r="G126">
            <v>132</v>
          </cell>
          <cell r="H126">
            <v>709</v>
          </cell>
          <cell r="I126" t="str">
            <v>河　野</v>
          </cell>
          <cell r="J126">
            <v>7</v>
          </cell>
          <cell r="K126">
            <v>1</v>
          </cell>
          <cell r="L126">
            <v>4</v>
          </cell>
          <cell r="M126">
            <v>4</v>
          </cell>
          <cell r="N126">
            <v>4</v>
          </cell>
          <cell r="O126">
            <v>4</v>
          </cell>
          <cell r="P126">
            <v>4</v>
          </cell>
          <cell r="Q126" t="str">
            <v/>
          </cell>
          <cell r="R126" t="str">
            <v/>
          </cell>
          <cell r="S126" t="str">
            <v/>
          </cell>
          <cell r="T126" t="str">
            <v/>
          </cell>
          <cell r="U126" t="str">
            <v/>
          </cell>
          <cell r="V126" t="str">
            <v/>
          </cell>
          <cell r="W126">
            <v>0</v>
          </cell>
          <cell r="X126">
            <v>0</v>
          </cell>
          <cell r="Y126">
            <v>0</v>
          </cell>
          <cell r="Z126">
            <v>0</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1</v>
          </cell>
          <cell r="C127" t="str">
            <v>①</v>
          </cell>
          <cell r="D127">
            <v>1406</v>
          </cell>
          <cell r="E127" t="str">
            <v>留　岡</v>
          </cell>
          <cell r="F127" t="str">
            <v>高桜井</v>
          </cell>
          <cell r="G127">
            <v>131</v>
          </cell>
          <cell r="H127">
            <v>109</v>
          </cell>
          <cell r="I127" t="str">
            <v>川　本</v>
          </cell>
          <cell r="J127">
            <v>1</v>
          </cell>
          <cell r="K127">
            <v>2</v>
          </cell>
          <cell r="L127">
            <v>3</v>
          </cell>
          <cell r="M127">
            <v>3</v>
          </cell>
          <cell r="N127">
            <v>3</v>
          </cell>
          <cell r="O127">
            <v>3</v>
          </cell>
          <cell r="P127">
            <v>3</v>
          </cell>
          <cell r="Q127" t="str">
            <v/>
          </cell>
          <cell r="R127" t="str">
            <v/>
          </cell>
          <cell r="S127" t="str">
            <v/>
          </cell>
          <cell r="T127" t="str">
            <v/>
          </cell>
          <cell r="U127" t="str">
            <v/>
          </cell>
          <cell r="V127" t="str">
            <v/>
          </cell>
          <cell r="W127">
            <v>0</v>
          </cell>
          <cell r="X127">
            <v>0</v>
          </cell>
          <cell r="Y127">
            <v>0</v>
          </cell>
          <cell r="Z127">
            <v>0</v>
          </cell>
          <cell r="AA127">
            <v>0</v>
          </cell>
          <cell r="AB127">
            <v>0</v>
          </cell>
          <cell r="AC127" t="str">
            <v>○</v>
          </cell>
          <cell r="AD127" t="str">
            <v>×</v>
          </cell>
          <cell r="AE127" t="e">
            <v>#N/A</v>
          </cell>
          <cell r="AF127" t="str">
            <v>○</v>
          </cell>
          <cell r="AG127" t="str">
            <v>○</v>
          </cell>
          <cell r="AH127" t="e">
            <v>#N/A</v>
          </cell>
          <cell r="AI127" t="e">
            <v>#N/A</v>
          </cell>
          <cell r="AJ127">
            <v>126</v>
          </cell>
          <cell r="AK127" t="str">
            <v/>
          </cell>
        </row>
        <row r="128">
          <cell r="A128">
            <v>127</v>
          </cell>
          <cell r="B128">
            <v>1</v>
          </cell>
          <cell r="C128" t="str">
            <v>①</v>
          </cell>
          <cell r="D128">
            <v>3111</v>
          </cell>
          <cell r="E128" t="str">
            <v>戸　田</v>
          </cell>
          <cell r="F128" t="str">
            <v>善　一</v>
          </cell>
          <cell r="G128">
            <v>130</v>
          </cell>
          <cell r="H128">
            <v>905</v>
          </cell>
          <cell r="I128" t="str">
            <v>多　田</v>
          </cell>
          <cell r="J128">
            <v>9</v>
          </cell>
          <cell r="K128">
            <v>2</v>
          </cell>
          <cell r="L128">
            <v>2</v>
          </cell>
          <cell r="M128">
            <v>2</v>
          </cell>
          <cell r="N128">
            <v>2</v>
          </cell>
          <cell r="O128">
            <v>2</v>
          </cell>
          <cell r="P128">
            <v>2</v>
          </cell>
          <cell r="Q128" t="str">
            <v/>
          </cell>
          <cell r="R128" t="str">
            <v/>
          </cell>
          <cell r="S128" t="str">
            <v/>
          </cell>
          <cell r="T128" t="str">
            <v/>
          </cell>
          <cell r="U128" t="str">
            <v/>
          </cell>
          <cell r="V128" t="str">
            <v/>
          </cell>
          <cell r="W128">
            <v>0</v>
          </cell>
          <cell r="X128">
            <v>0</v>
          </cell>
          <cell r="Y128">
            <v>0</v>
          </cell>
          <cell r="Z128">
            <v>0</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1</v>
          </cell>
          <cell r="C129" t="str">
            <v>①</v>
          </cell>
          <cell r="D129">
            <v>309</v>
          </cell>
          <cell r="E129" t="str">
            <v>豊　嶋</v>
          </cell>
          <cell r="F129" t="str">
            <v>津　田</v>
          </cell>
          <cell r="G129">
            <v>129</v>
          </cell>
          <cell r="H129">
            <v>3806</v>
          </cell>
          <cell r="I129" t="str">
            <v>中　川</v>
          </cell>
          <cell r="J129">
            <v>38</v>
          </cell>
          <cell r="K129">
            <v>1</v>
          </cell>
          <cell r="L129">
            <v>1</v>
          </cell>
          <cell r="M129">
            <v>1</v>
          </cell>
          <cell r="N129">
            <v>1</v>
          </cell>
          <cell r="O129">
            <v>1</v>
          </cell>
          <cell r="P129">
            <v>1</v>
          </cell>
          <cell r="Q129" t="str">
            <v/>
          </cell>
          <cell r="R129" t="str">
            <v/>
          </cell>
          <cell r="S129" t="str">
            <v/>
          </cell>
          <cell r="T129" t="str">
            <v/>
          </cell>
          <cell r="U129" t="str">
            <v/>
          </cell>
          <cell r="V129" t="str">
            <v/>
          </cell>
          <cell r="W129">
            <v>0</v>
          </cell>
          <cell r="X129">
            <v>0</v>
          </cell>
          <cell r="Y129">
            <v>0</v>
          </cell>
          <cell r="Z129">
            <v>0</v>
          </cell>
          <cell r="AA129">
            <v>0</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1</v>
          </cell>
          <cell r="C130" t="str">
            <v>①</v>
          </cell>
          <cell r="D130">
            <v>3806</v>
          </cell>
          <cell r="E130" t="str">
            <v>中　川</v>
          </cell>
          <cell r="F130" t="str">
            <v>観総合</v>
          </cell>
          <cell r="G130">
            <v>128</v>
          </cell>
          <cell r="H130">
            <v>309</v>
          </cell>
          <cell r="I130" t="str">
            <v>豊　嶋</v>
          </cell>
          <cell r="J130">
            <v>3</v>
          </cell>
          <cell r="K130">
            <v>1</v>
          </cell>
          <cell r="L130">
            <v>1</v>
          </cell>
          <cell r="M130">
            <v>1</v>
          </cell>
          <cell r="N130">
            <v>1</v>
          </cell>
          <cell r="O130">
            <v>1</v>
          </cell>
          <cell r="P130">
            <v>1</v>
          </cell>
          <cell r="Q130" t="str">
            <v/>
          </cell>
          <cell r="R130" t="str">
            <v/>
          </cell>
          <cell r="S130" t="str">
            <v/>
          </cell>
          <cell r="T130" t="str">
            <v/>
          </cell>
          <cell r="U130" t="str">
            <v/>
          </cell>
          <cell r="V130" t="str">
            <v/>
          </cell>
          <cell r="W130">
            <v>0</v>
          </cell>
          <cell r="X130">
            <v>0</v>
          </cell>
          <cell r="Y130">
            <v>0</v>
          </cell>
          <cell r="Z130">
            <v>0</v>
          </cell>
          <cell r="AA130">
            <v>0</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1</v>
          </cell>
          <cell r="C131" t="str">
            <v>①</v>
          </cell>
          <cell r="D131">
            <v>905</v>
          </cell>
          <cell r="E131" t="str">
            <v>多　田</v>
          </cell>
          <cell r="F131" t="str">
            <v>高松東</v>
          </cell>
          <cell r="G131">
            <v>127</v>
          </cell>
          <cell r="H131">
            <v>3111</v>
          </cell>
          <cell r="I131" t="str">
            <v>戸　田</v>
          </cell>
          <cell r="J131">
            <v>31</v>
          </cell>
          <cell r="K131">
            <v>2</v>
          </cell>
          <cell r="L131">
            <v>2</v>
          </cell>
          <cell r="M131">
            <v>2</v>
          </cell>
          <cell r="N131">
            <v>2</v>
          </cell>
          <cell r="O131">
            <v>2</v>
          </cell>
          <cell r="P131">
            <v>2</v>
          </cell>
          <cell r="Q131" t="str">
            <v/>
          </cell>
          <cell r="R131" t="str">
            <v/>
          </cell>
          <cell r="S131" t="str">
            <v/>
          </cell>
          <cell r="T131" t="str">
            <v/>
          </cell>
          <cell r="U131" t="str">
            <v/>
          </cell>
          <cell r="V131" t="str">
            <v/>
          </cell>
          <cell r="W131">
            <v>0</v>
          </cell>
          <cell r="X131">
            <v>0</v>
          </cell>
          <cell r="Y131">
            <v>0</v>
          </cell>
          <cell r="Z131">
            <v>0</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1</v>
          </cell>
          <cell r="C132" t="str">
            <v>①</v>
          </cell>
          <cell r="D132">
            <v>109</v>
          </cell>
          <cell r="E132" t="str">
            <v>川　本</v>
          </cell>
          <cell r="F132" t="str">
            <v>小中央</v>
          </cell>
          <cell r="G132">
            <v>126</v>
          </cell>
          <cell r="H132">
            <v>1406</v>
          </cell>
          <cell r="I132" t="str">
            <v>留　岡</v>
          </cell>
          <cell r="J132">
            <v>14</v>
          </cell>
          <cell r="K132">
            <v>2</v>
          </cell>
          <cell r="L132">
            <v>3</v>
          </cell>
          <cell r="M132">
            <v>3</v>
          </cell>
          <cell r="N132">
            <v>3</v>
          </cell>
          <cell r="O132">
            <v>3</v>
          </cell>
          <cell r="P132">
            <v>3</v>
          </cell>
          <cell r="Q132" t="str">
            <v/>
          </cell>
          <cell r="R132" t="str">
            <v/>
          </cell>
          <cell r="S132" t="str">
            <v/>
          </cell>
          <cell r="T132" t="str">
            <v/>
          </cell>
          <cell r="U132" t="str">
            <v/>
          </cell>
          <cell r="V132" t="str">
            <v/>
          </cell>
          <cell r="W132">
            <v>0</v>
          </cell>
          <cell r="X132">
            <v>0</v>
          </cell>
          <cell r="Y132">
            <v>0</v>
          </cell>
          <cell r="Z132">
            <v>0</v>
          </cell>
          <cell r="AA132">
            <v>0</v>
          </cell>
          <cell r="AB132">
            <v>0</v>
          </cell>
          <cell r="AC132" t="str">
            <v>○</v>
          </cell>
          <cell r="AD132" t="str">
            <v>×</v>
          </cell>
          <cell r="AE132" t="e">
            <v>#N/A</v>
          </cell>
          <cell r="AF132" t="str">
            <v>○</v>
          </cell>
          <cell r="AG132" t="str">
            <v>○</v>
          </cell>
          <cell r="AH132" t="e">
            <v>#N/A</v>
          </cell>
          <cell r="AI132" t="e">
            <v>#N/A</v>
          </cell>
          <cell r="AJ132">
            <v>131</v>
          </cell>
          <cell r="AK132" t="str">
            <v/>
          </cell>
        </row>
        <row r="133">
          <cell r="A133">
            <v>132</v>
          </cell>
          <cell r="B133">
            <v>1</v>
          </cell>
          <cell r="C133" t="str">
            <v>①</v>
          </cell>
          <cell r="D133">
            <v>709</v>
          </cell>
          <cell r="E133" t="str">
            <v>河　野</v>
          </cell>
          <cell r="F133" t="str">
            <v>三　木</v>
          </cell>
          <cell r="G133">
            <v>125</v>
          </cell>
          <cell r="H133">
            <v>1209</v>
          </cell>
          <cell r="I133" t="str">
            <v>小　西</v>
          </cell>
          <cell r="J133">
            <v>12</v>
          </cell>
          <cell r="K133">
            <v>1</v>
          </cell>
          <cell r="L133">
            <v>4</v>
          </cell>
          <cell r="M133">
            <v>4</v>
          </cell>
          <cell r="N133">
            <v>4</v>
          </cell>
          <cell r="O133">
            <v>4</v>
          </cell>
          <cell r="P133">
            <v>4</v>
          </cell>
          <cell r="Q133" t="str">
            <v/>
          </cell>
          <cell r="R133" t="str">
            <v/>
          </cell>
          <cell r="S133" t="str">
            <v/>
          </cell>
          <cell r="T133" t="str">
            <v/>
          </cell>
          <cell r="U133" t="str">
            <v/>
          </cell>
          <cell r="V133" t="str">
            <v/>
          </cell>
          <cell r="W133">
            <v>0</v>
          </cell>
          <cell r="X133">
            <v>0</v>
          </cell>
          <cell r="Y133">
            <v>0</v>
          </cell>
          <cell r="Z133">
            <v>0</v>
          </cell>
          <cell r="AA133">
            <v>0</v>
          </cell>
          <cell r="AB133">
            <v>0</v>
          </cell>
          <cell r="AC133" t="str">
            <v>○</v>
          </cell>
          <cell r="AD133" t="str">
            <v>×</v>
          </cell>
          <cell r="AE133" t="e">
            <v>#N/A</v>
          </cell>
          <cell r="AF133" t="str">
            <v>○</v>
          </cell>
          <cell r="AG133" t="str">
            <v>○</v>
          </cell>
          <cell r="AH133" t="e">
            <v>#N/A</v>
          </cell>
          <cell r="AI133" t="e">
            <v>#N/A</v>
          </cell>
          <cell r="AJ133">
            <v>132</v>
          </cell>
          <cell r="AK133" t="str">
            <v/>
          </cell>
        </row>
        <row r="134">
          <cell r="A134">
            <v>133</v>
          </cell>
          <cell r="B134">
            <v>2</v>
          </cell>
          <cell r="C134" t="str">
            <v>①</v>
          </cell>
          <cell r="D134">
            <v>1110</v>
          </cell>
          <cell r="E134" t="str">
            <v>公　文</v>
          </cell>
          <cell r="F134" t="str">
            <v>高松商</v>
          </cell>
          <cell r="G134">
            <v>124</v>
          </cell>
          <cell r="H134">
            <v>3304</v>
          </cell>
          <cell r="I134" t="str">
            <v>亀　山</v>
          </cell>
          <cell r="J134">
            <v>33</v>
          </cell>
          <cell r="K134">
            <v>1</v>
          </cell>
          <cell r="L134">
            <v>4</v>
          </cell>
          <cell r="M134">
            <v>5</v>
          </cell>
          <cell r="N134">
            <v>5</v>
          </cell>
          <cell r="O134">
            <v>5</v>
          </cell>
          <cell r="P134">
            <v>5</v>
          </cell>
          <cell r="Q134" t="str">
            <v/>
          </cell>
          <cell r="R134" t="str">
            <v/>
          </cell>
          <cell r="S134" t="str">
            <v/>
          </cell>
          <cell r="T134" t="str">
            <v/>
          </cell>
          <cell r="U134" t="str">
            <v/>
          </cell>
          <cell r="V134" t="str">
            <v/>
          </cell>
          <cell r="W134">
            <v>0</v>
          </cell>
          <cell r="X134">
            <v>0</v>
          </cell>
          <cell r="Y134">
            <v>0</v>
          </cell>
          <cell r="Z134">
            <v>0</v>
          </cell>
          <cell r="AA134">
            <v>0</v>
          </cell>
          <cell r="AB134">
            <v>0</v>
          </cell>
          <cell r="AC134" t="str">
            <v>○</v>
          </cell>
          <cell r="AD134" t="str">
            <v>×</v>
          </cell>
          <cell r="AE134" t="e">
            <v>#N/A</v>
          </cell>
          <cell r="AF134" t="str">
            <v>○</v>
          </cell>
          <cell r="AG134" t="str">
            <v>○</v>
          </cell>
          <cell r="AH134" t="e">
            <v>#N/A</v>
          </cell>
          <cell r="AI134" t="e">
            <v>#N/A</v>
          </cell>
          <cell r="AJ134">
            <v>133</v>
          </cell>
          <cell r="AK134" t="str">
            <v/>
          </cell>
        </row>
        <row r="135">
          <cell r="A135">
            <v>134</v>
          </cell>
          <cell r="B135">
            <v>2</v>
          </cell>
          <cell r="C135" t="str">
            <v>①</v>
          </cell>
          <cell r="D135">
            <v>1010</v>
          </cell>
          <cell r="E135" t="str">
            <v>香　川</v>
          </cell>
          <cell r="F135" t="str">
            <v>高中央</v>
          </cell>
          <cell r="G135">
            <v>123</v>
          </cell>
          <cell r="H135">
            <v>605</v>
          </cell>
          <cell r="I135" t="str">
            <v>小　西</v>
          </cell>
          <cell r="J135">
            <v>6</v>
          </cell>
          <cell r="K135">
            <v>2</v>
          </cell>
          <cell r="L135">
            <v>3</v>
          </cell>
          <cell r="M135">
            <v>6</v>
          </cell>
          <cell r="N135">
            <v>6</v>
          </cell>
          <cell r="O135">
            <v>6</v>
          </cell>
          <cell r="P135">
            <v>6</v>
          </cell>
          <cell r="Q135" t="str">
            <v/>
          </cell>
          <cell r="R135" t="str">
            <v/>
          </cell>
          <cell r="S135" t="str">
            <v/>
          </cell>
          <cell r="T135" t="str">
            <v/>
          </cell>
          <cell r="U135" t="str">
            <v/>
          </cell>
          <cell r="V135" t="str">
            <v/>
          </cell>
          <cell r="W135">
            <v>0</v>
          </cell>
          <cell r="X135">
            <v>0</v>
          </cell>
          <cell r="Y135">
            <v>0</v>
          </cell>
          <cell r="Z135">
            <v>0</v>
          </cell>
          <cell r="AA135">
            <v>0</v>
          </cell>
          <cell r="AB135">
            <v>0</v>
          </cell>
          <cell r="AC135" t="str">
            <v>○</v>
          </cell>
          <cell r="AD135" t="str">
            <v>×</v>
          </cell>
          <cell r="AE135" t="e">
            <v>#N/A</v>
          </cell>
          <cell r="AF135" t="str">
            <v>○</v>
          </cell>
          <cell r="AG135" t="str">
            <v>○</v>
          </cell>
          <cell r="AH135" t="e">
            <v>#N/A</v>
          </cell>
          <cell r="AI135" t="e">
            <v>#N/A</v>
          </cell>
          <cell r="AJ135">
            <v>134</v>
          </cell>
          <cell r="AK135" t="str">
            <v/>
          </cell>
        </row>
        <row r="136">
          <cell r="A136">
            <v>135</v>
          </cell>
          <cell r="B136">
            <v>2</v>
          </cell>
          <cell r="C136" t="str">
            <v>①</v>
          </cell>
          <cell r="D136">
            <v>1308</v>
          </cell>
          <cell r="E136" t="str">
            <v>谷　川</v>
          </cell>
          <cell r="F136" t="str">
            <v>高松一</v>
          </cell>
          <cell r="G136">
            <v>122</v>
          </cell>
          <cell r="H136">
            <v>3705</v>
          </cell>
          <cell r="I136" t="str">
            <v>橋　村</v>
          </cell>
          <cell r="J136">
            <v>37</v>
          </cell>
          <cell r="K136">
            <v>2</v>
          </cell>
          <cell r="L136">
            <v>2</v>
          </cell>
          <cell r="M136">
            <v>7</v>
          </cell>
          <cell r="N136">
            <v>7</v>
          </cell>
          <cell r="O136">
            <v>7</v>
          </cell>
          <cell r="P136">
            <v>7</v>
          </cell>
          <cell r="Q136" t="str">
            <v/>
          </cell>
          <cell r="R136" t="str">
            <v/>
          </cell>
          <cell r="S136" t="str">
            <v/>
          </cell>
          <cell r="T136" t="str">
            <v/>
          </cell>
          <cell r="U136" t="str">
            <v/>
          </cell>
          <cell r="V136" t="str">
            <v/>
          </cell>
          <cell r="W136">
            <v>0</v>
          </cell>
          <cell r="X136">
            <v>0</v>
          </cell>
          <cell r="Y136">
            <v>0</v>
          </cell>
          <cell r="Z136">
            <v>0</v>
          </cell>
          <cell r="AA136">
            <v>0</v>
          </cell>
          <cell r="AB136">
            <v>0</v>
          </cell>
          <cell r="AC136" t="str">
            <v>○</v>
          </cell>
          <cell r="AD136" t="str">
            <v>×</v>
          </cell>
          <cell r="AE136" t="e">
            <v>#N/A</v>
          </cell>
          <cell r="AF136" t="str">
            <v>○</v>
          </cell>
          <cell r="AG136" t="str">
            <v>○</v>
          </cell>
          <cell r="AH136" t="e">
            <v>#N/A</v>
          </cell>
          <cell r="AI136" t="e">
            <v>#N/A</v>
          </cell>
          <cell r="AJ136">
            <v>135</v>
          </cell>
          <cell r="AK136" t="str">
            <v/>
          </cell>
        </row>
        <row r="137">
          <cell r="A137">
            <v>136</v>
          </cell>
          <cell r="B137">
            <v>2</v>
          </cell>
          <cell r="C137" t="str">
            <v>①</v>
          </cell>
          <cell r="D137">
            <v>3406</v>
          </cell>
          <cell r="E137" t="str">
            <v>檜　原</v>
          </cell>
          <cell r="F137" t="str">
            <v>高　瀬</v>
          </cell>
          <cell r="G137">
            <v>121</v>
          </cell>
          <cell r="H137">
            <v>2105</v>
          </cell>
          <cell r="I137" t="str">
            <v>髙　木</v>
          </cell>
          <cell r="J137">
            <v>21</v>
          </cell>
          <cell r="K137">
            <v>1</v>
          </cell>
          <cell r="L137">
            <v>1</v>
          </cell>
          <cell r="M137">
            <v>8</v>
          </cell>
          <cell r="N137">
            <v>8</v>
          </cell>
          <cell r="O137">
            <v>8</v>
          </cell>
          <cell r="P137">
            <v>8</v>
          </cell>
          <cell r="Q137" t="str">
            <v/>
          </cell>
          <cell r="R137" t="str">
            <v/>
          </cell>
          <cell r="S137" t="str">
            <v/>
          </cell>
          <cell r="T137" t="str">
            <v/>
          </cell>
          <cell r="U137" t="str">
            <v/>
          </cell>
          <cell r="V137" t="str">
            <v/>
          </cell>
          <cell r="W137">
            <v>0</v>
          </cell>
          <cell r="X137">
            <v>0</v>
          </cell>
          <cell r="Y137">
            <v>0</v>
          </cell>
          <cell r="Z137">
            <v>0</v>
          </cell>
          <cell r="AA137">
            <v>0</v>
          </cell>
          <cell r="AB137">
            <v>0</v>
          </cell>
          <cell r="AC137" t="str">
            <v>○</v>
          </cell>
          <cell r="AD137" t="str">
            <v>×</v>
          </cell>
          <cell r="AE137" t="e">
            <v>#N/A</v>
          </cell>
          <cell r="AF137" t="str">
            <v>○</v>
          </cell>
          <cell r="AG137" t="str">
            <v>○</v>
          </cell>
          <cell r="AH137" t="e">
            <v>#N/A</v>
          </cell>
          <cell r="AI137" t="e">
            <v>#N/A</v>
          </cell>
          <cell r="AJ137">
            <v>136</v>
          </cell>
          <cell r="AK137" t="str">
            <v/>
          </cell>
        </row>
        <row r="138">
          <cell r="A138">
            <v>137</v>
          </cell>
          <cell r="B138">
            <v>3</v>
          </cell>
          <cell r="C138" t="str">
            <v>①</v>
          </cell>
          <cell r="D138">
            <v>2702</v>
          </cell>
          <cell r="E138" t="str">
            <v>近　石</v>
          </cell>
          <cell r="F138" t="str">
            <v>丸　亀</v>
          </cell>
          <cell r="G138">
            <v>120</v>
          </cell>
          <cell r="H138">
            <v>3110</v>
          </cell>
          <cell r="I138" t="str">
            <v>亀　山</v>
          </cell>
          <cell r="J138">
            <v>31</v>
          </cell>
          <cell r="K138">
            <v>1</v>
          </cell>
          <cell r="L138">
            <v>1</v>
          </cell>
          <cell r="M138">
            <v>8</v>
          </cell>
          <cell r="N138">
            <v>9</v>
          </cell>
          <cell r="O138">
            <v>9</v>
          </cell>
          <cell r="P138">
            <v>9</v>
          </cell>
          <cell r="Q138" t="str">
            <v/>
          </cell>
          <cell r="R138" t="str">
            <v/>
          </cell>
          <cell r="S138" t="str">
            <v/>
          </cell>
          <cell r="T138" t="str">
            <v/>
          </cell>
          <cell r="U138" t="str">
            <v/>
          </cell>
          <cell r="V138" t="str">
            <v/>
          </cell>
          <cell r="W138">
            <v>0</v>
          </cell>
          <cell r="X138">
            <v>0</v>
          </cell>
          <cell r="Y138">
            <v>0</v>
          </cell>
          <cell r="Z138">
            <v>0</v>
          </cell>
          <cell r="AA138">
            <v>0</v>
          </cell>
          <cell r="AB138">
            <v>0</v>
          </cell>
          <cell r="AC138" t="str">
            <v>○</v>
          </cell>
          <cell r="AD138" t="str">
            <v>×</v>
          </cell>
          <cell r="AE138" t="e">
            <v>#N/A</v>
          </cell>
          <cell r="AF138" t="str">
            <v>○</v>
          </cell>
          <cell r="AG138" t="str">
            <v>○</v>
          </cell>
          <cell r="AH138" t="e">
            <v>#N/A</v>
          </cell>
          <cell r="AI138" t="e">
            <v>#N/A</v>
          </cell>
          <cell r="AJ138">
            <v>137</v>
          </cell>
          <cell r="AK138" t="str">
            <v/>
          </cell>
        </row>
        <row r="139">
          <cell r="A139">
            <v>138</v>
          </cell>
          <cell r="B139">
            <v>3</v>
          </cell>
          <cell r="C139" t="str">
            <v>①</v>
          </cell>
          <cell r="D139">
            <v>2801</v>
          </cell>
          <cell r="E139" t="str">
            <v>大　美</v>
          </cell>
          <cell r="F139" t="str">
            <v>丸城西</v>
          </cell>
          <cell r="G139">
            <v>119</v>
          </cell>
          <cell r="H139">
            <v>2402</v>
          </cell>
          <cell r="I139" t="str">
            <v>平　尾</v>
          </cell>
          <cell r="J139">
            <v>24</v>
          </cell>
          <cell r="K139">
            <v>2</v>
          </cell>
          <cell r="L139">
            <v>2</v>
          </cell>
          <cell r="M139">
            <v>7</v>
          </cell>
          <cell r="N139">
            <v>10</v>
          </cell>
          <cell r="O139">
            <v>10</v>
          </cell>
          <cell r="P139">
            <v>10</v>
          </cell>
          <cell r="Q139" t="str">
            <v/>
          </cell>
          <cell r="R139" t="str">
            <v/>
          </cell>
          <cell r="S139" t="str">
            <v/>
          </cell>
          <cell r="T139" t="str">
            <v/>
          </cell>
          <cell r="U139" t="str">
            <v/>
          </cell>
          <cell r="V139" t="str">
            <v/>
          </cell>
          <cell r="W139">
            <v>0</v>
          </cell>
          <cell r="X139">
            <v>0</v>
          </cell>
          <cell r="Y139">
            <v>0</v>
          </cell>
          <cell r="Z139">
            <v>0</v>
          </cell>
          <cell r="AA139">
            <v>0</v>
          </cell>
          <cell r="AB139">
            <v>0</v>
          </cell>
          <cell r="AC139" t="str">
            <v>○</v>
          </cell>
          <cell r="AD139" t="str">
            <v>×</v>
          </cell>
          <cell r="AE139" t="e">
            <v>#N/A</v>
          </cell>
          <cell r="AF139" t="str">
            <v>○</v>
          </cell>
          <cell r="AG139" t="str">
            <v>○</v>
          </cell>
          <cell r="AH139" t="e">
            <v>#N/A</v>
          </cell>
          <cell r="AI139" t="e">
            <v>#N/A</v>
          </cell>
          <cell r="AJ139">
            <v>138</v>
          </cell>
          <cell r="AK139" t="str">
            <v/>
          </cell>
        </row>
        <row r="140">
          <cell r="A140">
            <v>139</v>
          </cell>
          <cell r="B140">
            <v>3</v>
          </cell>
          <cell r="C140" t="str">
            <v>①</v>
          </cell>
          <cell r="D140">
            <v>2403</v>
          </cell>
          <cell r="E140" t="str">
            <v>西　田</v>
          </cell>
          <cell r="F140" t="str">
            <v>坂　出</v>
          </cell>
          <cell r="G140">
            <v>118</v>
          </cell>
          <cell r="H140">
            <v>3405</v>
          </cell>
          <cell r="I140" t="str">
            <v>糸　川</v>
          </cell>
          <cell r="J140">
            <v>34</v>
          </cell>
          <cell r="K140">
            <v>2</v>
          </cell>
          <cell r="L140">
            <v>3</v>
          </cell>
          <cell r="M140">
            <v>6</v>
          </cell>
          <cell r="N140">
            <v>11</v>
          </cell>
          <cell r="O140">
            <v>11</v>
          </cell>
          <cell r="P140">
            <v>11</v>
          </cell>
          <cell r="Q140" t="str">
            <v/>
          </cell>
          <cell r="R140" t="str">
            <v/>
          </cell>
          <cell r="S140" t="str">
            <v/>
          </cell>
          <cell r="T140" t="str">
            <v/>
          </cell>
          <cell r="U140" t="str">
            <v/>
          </cell>
          <cell r="V140" t="str">
            <v/>
          </cell>
          <cell r="W140">
            <v>0</v>
          </cell>
          <cell r="X140">
            <v>0</v>
          </cell>
          <cell r="Y140">
            <v>0</v>
          </cell>
          <cell r="Z140">
            <v>0</v>
          </cell>
          <cell r="AA140">
            <v>0</v>
          </cell>
          <cell r="AB140">
            <v>0</v>
          </cell>
          <cell r="AC140" t="str">
            <v>○</v>
          </cell>
          <cell r="AD140" t="str">
            <v>×</v>
          </cell>
          <cell r="AE140" t="e">
            <v>#N/A</v>
          </cell>
          <cell r="AF140" t="str">
            <v>○</v>
          </cell>
          <cell r="AG140" t="str">
            <v>○</v>
          </cell>
          <cell r="AH140" t="e">
            <v>#N/A</v>
          </cell>
          <cell r="AI140" t="e">
            <v>#N/A</v>
          </cell>
          <cell r="AJ140">
            <v>139</v>
          </cell>
          <cell r="AK140" t="str">
            <v/>
          </cell>
        </row>
      </sheetData>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003A-3F36-45D0-945D-2930C748EEE0}">
  <sheetPr codeName="Sheet1"/>
  <dimension ref="A1:P93"/>
  <sheetViews>
    <sheetView workbookViewId="0">
      <selection activeCell="H16" sqref="H16:P29"/>
    </sheetView>
  </sheetViews>
  <sheetFormatPr defaultColWidth="9" defaultRowHeight="13.2" x14ac:dyDescent="0.2"/>
  <cols>
    <col min="1" max="1" width="15.6640625" style="2" bestFit="1" customWidth="1"/>
    <col min="2" max="2" width="5.88671875" style="2" bestFit="1" customWidth="1"/>
    <col min="3" max="3" width="5.44140625" style="2" bestFit="1" customWidth="1"/>
    <col min="4" max="4" width="5.88671875" style="2" bestFit="1" customWidth="1"/>
    <col min="5" max="7" width="9" style="2"/>
    <col min="8" max="16" width="3" style="2" customWidth="1"/>
    <col min="17" max="16384" width="9" style="2"/>
  </cols>
  <sheetData>
    <row r="1" spans="1:16" x14ac:dyDescent="0.2">
      <c r="A1" s="9" t="s">
        <v>0</v>
      </c>
      <c r="B1" s="18" t="e">
        <f>#REF!</f>
        <v>#REF!</v>
      </c>
      <c r="H1" s="78"/>
      <c r="I1" s="78"/>
      <c r="J1" s="81"/>
      <c r="K1" s="78"/>
      <c r="L1" s="78"/>
      <c r="M1" s="78"/>
      <c r="N1" s="81"/>
      <c r="O1" s="78"/>
      <c r="P1" s="78"/>
    </row>
    <row r="2" spans="1:16" x14ac:dyDescent="0.2">
      <c r="A2" s="9" t="s">
        <v>45</v>
      </c>
      <c r="B2" s="7" t="e">
        <f>COUNTIF(#REF!,"&lt;&gt;0")</f>
        <v>#REF!</v>
      </c>
      <c r="H2" s="78"/>
      <c r="I2" s="78"/>
      <c r="J2" s="173"/>
      <c r="K2" s="174"/>
      <c r="L2" s="78"/>
      <c r="M2" s="176"/>
      <c r="N2" s="177"/>
      <c r="O2" s="78"/>
      <c r="P2" s="78"/>
    </row>
    <row r="3" spans="1:16" x14ac:dyDescent="0.2">
      <c r="B3" s="5"/>
      <c r="H3" s="78"/>
      <c r="I3" s="78"/>
      <c r="J3" s="175"/>
      <c r="K3" s="174"/>
      <c r="L3" s="80"/>
      <c r="M3" s="174"/>
      <c r="N3" s="177"/>
      <c r="O3" s="78"/>
      <c r="P3" s="78"/>
    </row>
    <row r="4" spans="1:16" x14ac:dyDescent="0.2">
      <c r="A4" s="15" t="s">
        <v>2</v>
      </c>
      <c r="B4" s="10" t="e">
        <f>INT(LOG(B1-1)/LOG(2))</f>
        <v>#REF!</v>
      </c>
      <c r="C4" s="17" t="s">
        <v>1</v>
      </c>
      <c r="H4" s="78"/>
      <c r="I4" s="78"/>
      <c r="J4" s="173"/>
      <c r="K4" s="174"/>
      <c r="L4" s="78"/>
      <c r="M4" s="176"/>
      <c r="N4" s="177"/>
      <c r="O4" s="78"/>
      <c r="P4" s="78"/>
    </row>
    <row r="5" spans="1:16" x14ac:dyDescent="0.2">
      <c r="A5" s="9" t="s">
        <v>3</v>
      </c>
      <c r="B5" s="16" t="e">
        <f>2^INT(LOG(B1)/LOG(2))</f>
        <v>#REF!</v>
      </c>
      <c r="H5" s="181" t="str">
        <f>IF(J2="","",IF(J2&gt;M2,1,0)+IF(J4&gt;M4,1,0)+IF(J6&gt;M6,1,0)+IF(J8&gt;M8,1,0)+IF(J10&gt;M10,1,0))</f>
        <v/>
      </c>
      <c r="I5" s="182"/>
      <c r="J5" s="175"/>
      <c r="K5" s="174"/>
      <c r="L5" s="80"/>
      <c r="M5" s="174"/>
      <c r="N5" s="177"/>
      <c r="O5" s="184" t="str">
        <f>IF(J2="","",IF(J2&lt;M2,1,0)+IF(J4&lt;M4,1,0)+IF(J6&lt;M6,1,0)+IF(J8&lt;M8,1,0)+IF(J10&lt;M10,1,0))</f>
        <v/>
      </c>
      <c r="P5" s="181"/>
    </row>
    <row r="6" spans="1:16" ht="13.5" customHeight="1" x14ac:dyDescent="0.2">
      <c r="A6" s="9" t="s">
        <v>8</v>
      </c>
      <c r="B6" s="8" t="e">
        <f>B1-B5</f>
        <v>#REF!</v>
      </c>
      <c r="H6" s="181"/>
      <c r="I6" s="182"/>
      <c r="J6" s="173"/>
      <c r="K6" s="174"/>
      <c r="L6" s="78"/>
      <c r="M6" s="176"/>
      <c r="N6" s="177"/>
      <c r="O6" s="184"/>
      <c r="P6" s="181"/>
    </row>
    <row r="7" spans="1:16" ht="13.5" customHeight="1" x14ac:dyDescent="0.2">
      <c r="A7" s="9" t="s">
        <v>9</v>
      </c>
      <c r="B7" s="8" t="e">
        <f>B5-B6</f>
        <v>#REF!</v>
      </c>
      <c r="H7" s="181"/>
      <c r="I7" s="182"/>
      <c r="J7" s="175"/>
      <c r="K7" s="174"/>
      <c r="L7" s="80"/>
      <c r="M7" s="174"/>
      <c r="N7" s="177"/>
      <c r="O7" s="184"/>
      <c r="P7" s="181"/>
    </row>
    <row r="8" spans="1:16" x14ac:dyDescent="0.2">
      <c r="B8" s="6"/>
      <c r="H8" s="181"/>
      <c r="I8" s="182"/>
      <c r="J8" s="173"/>
      <c r="K8" s="174"/>
      <c r="L8" s="78"/>
      <c r="M8" s="176"/>
      <c r="N8" s="177"/>
      <c r="O8" s="184"/>
      <c r="P8" s="181"/>
    </row>
    <row r="9" spans="1:16" x14ac:dyDescent="0.2">
      <c r="A9" s="9" t="s">
        <v>4</v>
      </c>
      <c r="B9" s="10" t="e">
        <f>IF(B6&lt;&gt;0,1,0)</f>
        <v>#REF!</v>
      </c>
      <c r="C9" s="11" t="s">
        <v>5</v>
      </c>
      <c r="D9" s="12" t="e">
        <f>IF(B6=0,0,MIN(B6:B7))</f>
        <v>#REF!</v>
      </c>
      <c r="H9" s="78"/>
      <c r="I9" s="78"/>
      <c r="J9" s="175"/>
      <c r="K9" s="174"/>
      <c r="L9" s="80"/>
      <c r="M9" s="174"/>
      <c r="N9" s="177"/>
      <c r="O9" s="78"/>
      <c r="P9" s="78"/>
    </row>
    <row r="10" spans="1:16" x14ac:dyDescent="0.2">
      <c r="A10" s="9" t="s">
        <v>10</v>
      </c>
      <c r="B10" s="13" t="e">
        <f>IF(OR(B6&gt;=B7,B6=0),0,D9+1)</f>
        <v>#REF!</v>
      </c>
      <c r="C10" s="14" t="s">
        <v>7</v>
      </c>
      <c r="D10" s="12" t="e">
        <f>IF(OR(B6&gt;=B7,B6=0),0,B5-B6)</f>
        <v>#REF!</v>
      </c>
      <c r="H10" s="78"/>
      <c r="I10" s="78"/>
      <c r="J10" s="173"/>
      <c r="K10" s="174"/>
      <c r="L10" s="78"/>
      <c r="M10" s="176"/>
      <c r="N10" s="177"/>
      <c r="O10" s="78"/>
      <c r="P10" s="78"/>
    </row>
    <row r="11" spans="1:16" ht="13.5" customHeight="1" x14ac:dyDescent="0.2">
      <c r="A11" s="9" t="s">
        <v>6</v>
      </c>
      <c r="B11" s="13" t="e">
        <f>IF(B6=0,1,SMALL(D9:D10,2)+1)</f>
        <v>#REF!</v>
      </c>
      <c r="C11" s="14" t="s">
        <v>7</v>
      </c>
      <c r="D11" s="12" t="e">
        <f>B1</f>
        <v>#REF!</v>
      </c>
      <c r="H11" s="78"/>
      <c r="I11" s="78"/>
      <c r="J11" s="175"/>
      <c r="K11" s="174"/>
      <c r="L11" s="80"/>
      <c r="M11" s="174"/>
      <c r="N11" s="177"/>
      <c r="O11" s="78"/>
      <c r="P11" s="78"/>
    </row>
    <row r="12" spans="1:16" x14ac:dyDescent="0.2">
      <c r="H12" s="78"/>
      <c r="I12" s="78"/>
      <c r="J12" s="80"/>
      <c r="K12" s="78"/>
      <c r="L12" s="78"/>
      <c r="M12" s="78"/>
      <c r="N12" s="80"/>
      <c r="O12" s="78"/>
      <c r="P12" s="78"/>
    </row>
    <row r="13" spans="1:16" ht="13.5" customHeight="1" x14ac:dyDescent="0.2">
      <c r="A13" s="102"/>
      <c r="B13" s="102"/>
      <c r="C13" s="73"/>
      <c r="D13" s="102"/>
      <c r="I13" s="84"/>
      <c r="J13" s="84"/>
      <c r="K13" s="84"/>
      <c r="L13" s="84"/>
      <c r="M13" s="84"/>
      <c r="N13" s="84"/>
      <c r="O13" s="84"/>
    </row>
    <row r="14" spans="1:16" ht="13.5" customHeight="1" x14ac:dyDescent="0.2">
      <c r="A14" s="102"/>
      <c r="B14" s="102"/>
      <c r="C14" s="73"/>
      <c r="D14" s="102"/>
      <c r="I14" s="84"/>
      <c r="J14" s="84"/>
      <c r="K14" s="84"/>
      <c r="L14" s="84"/>
      <c r="M14" s="84"/>
      <c r="N14" s="84"/>
      <c r="O14" s="84"/>
    </row>
    <row r="15" spans="1:16" x14ac:dyDescent="0.2">
      <c r="A15" s="102"/>
      <c r="B15" s="102"/>
      <c r="C15" s="73"/>
      <c r="D15" s="102"/>
    </row>
    <row r="16" spans="1:16" x14ac:dyDescent="0.2">
      <c r="A16" s="73"/>
      <c r="B16" s="102"/>
      <c r="C16" s="73"/>
      <c r="D16" s="102"/>
      <c r="H16" s="78"/>
      <c r="I16" s="78"/>
      <c r="J16" s="81"/>
      <c r="K16" s="78"/>
      <c r="L16" s="78"/>
      <c r="M16" s="78"/>
      <c r="N16" s="81"/>
      <c r="O16" s="78"/>
      <c r="P16" s="78"/>
    </row>
    <row r="17" spans="1:16" x14ac:dyDescent="0.2">
      <c r="A17" s="102"/>
      <c r="B17" s="102"/>
      <c r="C17" s="73"/>
      <c r="D17" s="102"/>
      <c r="H17" s="178"/>
      <c r="I17" s="179"/>
      <c r="J17" s="173"/>
      <c r="K17" s="174"/>
      <c r="L17" s="78"/>
      <c r="M17" s="176"/>
      <c r="N17" s="177"/>
      <c r="O17" s="180"/>
      <c r="P17" s="178"/>
    </row>
    <row r="18" spans="1:16" x14ac:dyDescent="0.2">
      <c r="A18" s="102"/>
      <c r="B18" s="102"/>
      <c r="C18" s="73"/>
      <c r="D18" s="102"/>
      <c r="H18" s="178"/>
      <c r="I18" s="179"/>
      <c r="J18" s="175"/>
      <c r="K18" s="174"/>
      <c r="L18" s="80"/>
      <c r="M18" s="174"/>
      <c r="N18" s="177"/>
      <c r="O18" s="180"/>
      <c r="P18" s="178"/>
    </row>
    <row r="19" spans="1:16" x14ac:dyDescent="0.2">
      <c r="A19" s="102"/>
      <c r="B19" s="102"/>
      <c r="C19" s="73"/>
      <c r="D19" s="102"/>
      <c r="H19" s="178"/>
      <c r="I19" s="179"/>
      <c r="J19" s="173"/>
      <c r="K19" s="174"/>
      <c r="L19" s="78"/>
      <c r="M19" s="176"/>
      <c r="N19" s="177"/>
      <c r="O19" s="180"/>
      <c r="P19" s="178"/>
    </row>
    <row r="20" spans="1:16" ht="13.5" customHeight="1" x14ac:dyDescent="0.2">
      <c r="H20" s="178"/>
      <c r="I20" s="179"/>
      <c r="J20" s="175"/>
      <c r="K20" s="174"/>
      <c r="L20" s="80"/>
      <c r="M20" s="174"/>
      <c r="N20" s="177"/>
      <c r="O20" s="180"/>
      <c r="P20" s="178"/>
    </row>
    <row r="21" spans="1:16" x14ac:dyDescent="0.2">
      <c r="H21" s="178"/>
      <c r="I21" s="179"/>
      <c r="J21" s="173"/>
      <c r="K21" s="174"/>
      <c r="L21" s="78"/>
      <c r="M21" s="176"/>
      <c r="N21" s="177"/>
      <c r="O21" s="180"/>
      <c r="P21" s="178"/>
    </row>
    <row r="22" spans="1:16" ht="13.5" customHeight="1" x14ac:dyDescent="0.2">
      <c r="H22" s="178"/>
      <c r="I22" s="179"/>
      <c r="J22" s="175"/>
      <c r="K22" s="174"/>
      <c r="L22" s="80"/>
      <c r="M22" s="174"/>
      <c r="N22" s="177"/>
      <c r="O22" s="180"/>
      <c r="P22" s="178"/>
    </row>
    <row r="23" spans="1:16" x14ac:dyDescent="0.2">
      <c r="H23" s="181" t="str">
        <f>IF(J17="","",IF(J17&gt;M17,1,0)+IF(J19&gt;M19,1,0)+IF(J21&gt;M21,1,0)+IF(J23&gt;M23,1,0)+IF(J25&gt;M25,1,0))</f>
        <v/>
      </c>
      <c r="I23" s="182"/>
      <c r="J23" s="173"/>
      <c r="K23" s="174"/>
      <c r="L23" s="78"/>
      <c r="M23" s="176"/>
      <c r="N23" s="177"/>
      <c r="O23" s="184" t="str">
        <f>IF(J17="","",IF(J17&lt;M17,1,0)+IF(J19&lt;M19,1,0)+IF(J21&lt;M21,1,0)+IF(J23&lt;M23,1,0)+IF(J25&lt;M25,1,0))</f>
        <v/>
      </c>
      <c r="P23" s="183"/>
    </row>
    <row r="24" spans="1:16" ht="13.5" customHeight="1" x14ac:dyDescent="0.2">
      <c r="B24" s="3"/>
      <c r="H24" s="183"/>
      <c r="I24" s="182"/>
      <c r="J24" s="175"/>
      <c r="K24" s="174"/>
      <c r="L24" s="80"/>
      <c r="M24" s="174"/>
      <c r="N24" s="177"/>
      <c r="O24" s="184"/>
      <c r="P24" s="183"/>
    </row>
    <row r="25" spans="1:16" x14ac:dyDescent="0.2">
      <c r="B25" s="4"/>
      <c r="H25" s="78"/>
      <c r="I25" s="78"/>
      <c r="J25" s="173"/>
      <c r="K25" s="174"/>
      <c r="L25" s="78"/>
      <c r="M25" s="176"/>
      <c r="N25" s="177"/>
      <c r="O25" s="78"/>
      <c r="P25" s="78"/>
    </row>
    <row r="26" spans="1:16" ht="13.5" customHeight="1" x14ac:dyDescent="0.2">
      <c r="B26" s="3"/>
      <c r="H26" s="78"/>
      <c r="I26" s="78"/>
      <c r="J26" s="175"/>
      <c r="K26" s="174"/>
      <c r="L26" s="80"/>
      <c r="M26" s="174"/>
      <c r="N26" s="177"/>
      <c r="O26" s="78"/>
      <c r="P26" s="78"/>
    </row>
    <row r="27" spans="1:16" x14ac:dyDescent="0.2">
      <c r="B27" s="4"/>
      <c r="H27" s="78"/>
      <c r="I27" s="78"/>
      <c r="J27" s="80"/>
      <c r="K27" s="78"/>
      <c r="L27" s="78"/>
      <c r="M27" s="78"/>
      <c r="N27" s="80"/>
      <c r="O27" s="78"/>
      <c r="P27" s="78"/>
    </row>
    <row r="28" spans="1:16" ht="13.5" customHeight="1" x14ac:dyDescent="0.2">
      <c r="B28" s="3"/>
      <c r="I28" s="185"/>
      <c r="J28" s="185"/>
      <c r="K28" s="185"/>
      <c r="L28" s="185"/>
      <c r="M28" s="185"/>
      <c r="N28" s="185"/>
      <c r="O28" s="185"/>
    </row>
    <row r="29" spans="1:16" x14ac:dyDescent="0.2">
      <c r="B29" s="4"/>
      <c r="I29" s="185"/>
      <c r="J29" s="185"/>
      <c r="K29" s="185"/>
      <c r="L29" s="185"/>
      <c r="M29" s="185"/>
      <c r="N29" s="185"/>
      <c r="O29" s="185"/>
    </row>
    <row r="30" spans="1:16" ht="13.5" customHeight="1" x14ac:dyDescent="0.2">
      <c r="B30" s="3"/>
    </row>
    <row r="31" spans="1:16" x14ac:dyDescent="0.2">
      <c r="B31" s="4"/>
      <c r="H31" s="78"/>
      <c r="I31" s="78"/>
      <c r="J31" s="81"/>
      <c r="K31" s="78"/>
      <c r="L31" s="78"/>
      <c r="M31" s="78"/>
      <c r="N31" s="81"/>
      <c r="O31" s="78"/>
      <c r="P31" s="78"/>
    </row>
    <row r="32" spans="1:16" ht="13.5" customHeight="1" x14ac:dyDescent="0.2">
      <c r="B32" s="3"/>
      <c r="H32" s="178"/>
      <c r="I32" s="179"/>
      <c r="J32" s="173"/>
      <c r="K32" s="174"/>
      <c r="L32" s="78"/>
      <c r="M32" s="176"/>
      <c r="N32" s="177"/>
      <c r="O32" s="180"/>
      <c r="P32" s="178"/>
    </row>
    <row r="33" spans="2:16" x14ac:dyDescent="0.2">
      <c r="B33" s="4"/>
      <c r="H33" s="178"/>
      <c r="I33" s="179"/>
      <c r="J33" s="175"/>
      <c r="K33" s="174"/>
      <c r="L33" s="80"/>
      <c r="M33" s="174"/>
      <c r="N33" s="177"/>
      <c r="O33" s="180"/>
      <c r="P33" s="178"/>
    </row>
    <row r="34" spans="2:16" ht="13.5" customHeight="1" x14ac:dyDescent="0.2">
      <c r="B34" s="3"/>
      <c r="H34" s="178"/>
      <c r="I34" s="179"/>
      <c r="J34" s="173"/>
      <c r="K34" s="174"/>
      <c r="L34" s="78"/>
      <c r="M34" s="176"/>
      <c r="N34" s="177"/>
      <c r="O34" s="180"/>
      <c r="P34" s="178"/>
    </row>
    <row r="35" spans="2:16" x14ac:dyDescent="0.2">
      <c r="B35" s="4"/>
      <c r="H35" s="178"/>
      <c r="I35" s="179"/>
      <c r="J35" s="175"/>
      <c r="K35" s="174"/>
      <c r="L35" s="80"/>
      <c r="M35" s="174"/>
      <c r="N35" s="177"/>
      <c r="O35" s="180"/>
      <c r="P35" s="178"/>
    </row>
    <row r="36" spans="2:16" ht="13.5" customHeight="1" x14ac:dyDescent="0.2">
      <c r="B36" s="3"/>
      <c r="H36" s="178"/>
      <c r="I36" s="179"/>
      <c r="J36" s="173"/>
      <c r="K36" s="174"/>
      <c r="L36" s="78"/>
      <c r="M36" s="176"/>
      <c r="N36" s="177"/>
      <c r="O36" s="180"/>
      <c r="P36" s="178"/>
    </row>
    <row r="37" spans="2:16" x14ac:dyDescent="0.2">
      <c r="B37" s="4"/>
      <c r="H37" s="178"/>
      <c r="I37" s="179"/>
      <c r="J37" s="175"/>
      <c r="K37" s="174"/>
      <c r="L37" s="80"/>
      <c r="M37" s="174"/>
      <c r="N37" s="177"/>
      <c r="O37" s="180"/>
      <c r="P37" s="178"/>
    </row>
    <row r="38" spans="2:16" ht="13.5" customHeight="1" x14ac:dyDescent="0.2">
      <c r="B38" s="3"/>
      <c r="H38" s="178"/>
      <c r="I38" s="179"/>
      <c r="J38" s="173"/>
      <c r="K38" s="174"/>
      <c r="L38" s="78"/>
      <c r="M38" s="176"/>
      <c r="N38" s="177"/>
      <c r="O38" s="180"/>
      <c r="P38" s="178"/>
    </row>
    <row r="39" spans="2:16" x14ac:dyDescent="0.2">
      <c r="B39" s="4"/>
      <c r="H39" s="178"/>
      <c r="I39" s="179"/>
      <c r="J39" s="175"/>
      <c r="K39" s="174"/>
      <c r="L39" s="80"/>
      <c r="M39" s="174"/>
      <c r="N39" s="177"/>
      <c r="O39" s="180"/>
      <c r="P39" s="178"/>
    </row>
    <row r="40" spans="2:16" ht="13.5" customHeight="1" x14ac:dyDescent="0.2">
      <c r="B40" s="3"/>
      <c r="H40" s="181" t="str">
        <f>IF(J32="","",IF(J32&gt;M32,1,0)+IF(J34&gt;M34,1,0)+IF(J36&gt;M36,1,0)+IF(J38&gt;M38,1,0)+IF(J40&gt;M40,1,0))</f>
        <v/>
      </c>
      <c r="I40" s="182"/>
      <c r="J40" s="173"/>
      <c r="K40" s="174"/>
      <c r="L40" s="78"/>
      <c r="M40" s="176"/>
      <c r="N40" s="177"/>
      <c r="O40" s="184" t="str">
        <f>IF(J32="","",IF(J32&lt;M32,1,0)+IF(J34&lt;M34,1,0)+IF(J36&lt;M36,1,0)+IF(J38&lt;M38,1,0)+IF(J40&lt;M40,1,0))</f>
        <v/>
      </c>
      <c r="P40" s="183"/>
    </row>
    <row r="41" spans="2:16" x14ac:dyDescent="0.2">
      <c r="B41" s="4"/>
      <c r="H41" s="183"/>
      <c r="I41" s="182"/>
      <c r="J41" s="175"/>
      <c r="K41" s="174"/>
      <c r="L41" s="80"/>
      <c r="M41" s="174"/>
      <c r="N41" s="177"/>
      <c r="O41" s="184"/>
      <c r="P41" s="183"/>
    </row>
    <row r="42" spans="2:16" ht="13.5" customHeight="1" x14ac:dyDescent="0.2">
      <c r="B42" s="3"/>
      <c r="H42" s="78"/>
      <c r="I42" s="78"/>
      <c r="J42" s="80"/>
      <c r="K42" s="78"/>
      <c r="L42" s="78"/>
      <c r="M42" s="78"/>
      <c r="N42" s="80"/>
      <c r="O42" s="78"/>
      <c r="P42" s="78"/>
    </row>
    <row r="43" spans="2:16" x14ac:dyDescent="0.2">
      <c r="B43" s="4"/>
      <c r="I43" s="185"/>
      <c r="J43" s="185"/>
      <c r="K43" s="185"/>
      <c r="L43" s="185"/>
      <c r="M43" s="185"/>
      <c r="N43" s="185"/>
      <c r="O43" s="185"/>
    </row>
    <row r="44" spans="2:16" ht="13.5" customHeight="1" x14ac:dyDescent="0.2">
      <c r="B44" s="3"/>
      <c r="I44" s="185"/>
      <c r="J44" s="185"/>
      <c r="K44" s="185"/>
      <c r="L44" s="185"/>
      <c r="M44" s="185"/>
      <c r="N44" s="185"/>
      <c r="O44" s="185"/>
    </row>
    <row r="45" spans="2:16" x14ac:dyDescent="0.2">
      <c r="B45" s="4"/>
    </row>
    <row r="46" spans="2:16" ht="13.5" customHeight="1" x14ac:dyDescent="0.2">
      <c r="B46" s="3"/>
    </row>
    <row r="47" spans="2:16" x14ac:dyDescent="0.2">
      <c r="B47" s="4"/>
    </row>
    <row r="48" spans="2:16" ht="13.5" customHeight="1" x14ac:dyDescent="0.2">
      <c r="B48" s="3"/>
    </row>
    <row r="49" spans="2:2" x14ac:dyDescent="0.2">
      <c r="B49" s="4"/>
    </row>
    <row r="50" spans="2:2" ht="13.5" customHeight="1" x14ac:dyDescent="0.2">
      <c r="B50" s="3"/>
    </row>
    <row r="51" spans="2:2" x14ac:dyDescent="0.2">
      <c r="B51" s="4"/>
    </row>
    <row r="52" spans="2:2" ht="13.5" customHeight="1" x14ac:dyDescent="0.2">
      <c r="B52" s="3"/>
    </row>
    <row r="53" spans="2:2" x14ac:dyDescent="0.2">
      <c r="B53" s="4"/>
    </row>
    <row r="54" spans="2:2" ht="13.5" customHeight="1" x14ac:dyDescent="0.2">
      <c r="B54" s="3"/>
    </row>
    <row r="55" spans="2:2" x14ac:dyDescent="0.2">
      <c r="B55" s="4"/>
    </row>
    <row r="56" spans="2:2" ht="13.5" customHeight="1" x14ac:dyDescent="0.2">
      <c r="B56" s="3"/>
    </row>
    <row r="57" spans="2:2" x14ac:dyDescent="0.2">
      <c r="B57" s="4"/>
    </row>
    <row r="58" spans="2:2" ht="13.5" customHeight="1" x14ac:dyDescent="0.2">
      <c r="B58" s="3"/>
    </row>
    <row r="59" spans="2:2" x14ac:dyDescent="0.2">
      <c r="B59" s="4"/>
    </row>
    <row r="60" spans="2:2" ht="13.5" customHeight="1" x14ac:dyDescent="0.2">
      <c r="B60" s="3"/>
    </row>
    <row r="61" spans="2:2" x14ac:dyDescent="0.2">
      <c r="B61" s="4"/>
    </row>
    <row r="62" spans="2:2" ht="13.5" customHeight="1" x14ac:dyDescent="0.2">
      <c r="B62" s="3"/>
    </row>
    <row r="63" spans="2:2" x14ac:dyDescent="0.2">
      <c r="B63" s="4"/>
    </row>
    <row r="64" spans="2:2" ht="13.5" customHeight="1" x14ac:dyDescent="0.2">
      <c r="B64" s="3"/>
    </row>
    <row r="65" spans="2:2" x14ac:dyDescent="0.2">
      <c r="B65" s="4"/>
    </row>
    <row r="66" spans="2:2" ht="13.5" customHeight="1" x14ac:dyDescent="0.2">
      <c r="B66" s="3"/>
    </row>
    <row r="67" spans="2:2" x14ac:dyDescent="0.2">
      <c r="B67" s="4"/>
    </row>
    <row r="68" spans="2:2" ht="13.5" customHeight="1" x14ac:dyDescent="0.2">
      <c r="B68" s="3"/>
    </row>
    <row r="69" spans="2:2" x14ac:dyDescent="0.2">
      <c r="B69" s="4"/>
    </row>
    <row r="70" spans="2:2" ht="13.5" customHeight="1" x14ac:dyDescent="0.2">
      <c r="B70" s="3"/>
    </row>
    <row r="71" spans="2:2" x14ac:dyDescent="0.2">
      <c r="B71" s="4"/>
    </row>
    <row r="72" spans="2:2" ht="13.5" customHeight="1" x14ac:dyDescent="0.2">
      <c r="B72" s="3"/>
    </row>
    <row r="73" spans="2:2" x14ac:dyDescent="0.2">
      <c r="B73" s="4"/>
    </row>
    <row r="74" spans="2:2" ht="13.5" customHeight="1" x14ac:dyDescent="0.2">
      <c r="B74" s="3"/>
    </row>
    <row r="75" spans="2:2" x14ac:dyDescent="0.2">
      <c r="B75" s="4"/>
    </row>
    <row r="76" spans="2:2" ht="13.5" customHeight="1" x14ac:dyDescent="0.2">
      <c r="B76" s="3"/>
    </row>
    <row r="77" spans="2:2" x14ac:dyDescent="0.2">
      <c r="B77" s="4"/>
    </row>
    <row r="78" spans="2:2" ht="13.5" customHeight="1" x14ac:dyDescent="0.2">
      <c r="B78" s="3"/>
    </row>
    <row r="79" spans="2:2" x14ac:dyDescent="0.2">
      <c r="B79" s="4"/>
    </row>
    <row r="80" spans="2:2" ht="13.5" customHeight="1" x14ac:dyDescent="0.2">
      <c r="B80" s="3"/>
    </row>
    <row r="81" spans="2:2" x14ac:dyDescent="0.2">
      <c r="B81" s="4"/>
    </row>
    <row r="82" spans="2:2" ht="13.5" customHeight="1" x14ac:dyDescent="0.2">
      <c r="B82" s="3"/>
    </row>
    <row r="83" spans="2:2" x14ac:dyDescent="0.2">
      <c r="B83" s="4"/>
    </row>
    <row r="84" spans="2:2" ht="13.5" customHeight="1" x14ac:dyDescent="0.2">
      <c r="B84" s="3"/>
    </row>
    <row r="85" spans="2:2" x14ac:dyDescent="0.2">
      <c r="B85" s="4"/>
    </row>
    <row r="86" spans="2:2" ht="13.5" customHeight="1" x14ac:dyDescent="0.2">
      <c r="B86" s="3"/>
    </row>
    <row r="87" spans="2:2" x14ac:dyDescent="0.2">
      <c r="B87" s="4"/>
    </row>
    <row r="88" spans="2:2" ht="13.5" customHeight="1" x14ac:dyDescent="0.2">
      <c r="B88" s="3"/>
    </row>
    <row r="89" spans="2:2" x14ac:dyDescent="0.2">
      <c r="B89" s="4"/>
    </row>
    <row r="90" spans="2:2" ht="13.5" customHeight="1" x14ac:dyDescent="0.2">
      <c r="B90" s="3"/>
    </row>
    <row r="91" spans="2:2" x14ac:dyDescent="0.2">
      <c r="B91" s="4"/>
    </row>
    <row r="92" spans="2:2" ht="13.5" customHeight="1" x14ac:dyDescent="0.2">
      <c r="B92" s="3"/>
    </row>
    <row r="93" spans="2:2" x14ac:dyDescent="0.2">
      <c r="B93" s="4"/>
    </row>
  </sheetData>
  <mergeCells count="42">
    <mergeCell ref="O5:P8"/>
    <mergeCell ref="H5:I8"/>
    <mergeCell ref="J40:K41"/>
    <mergeCell ref="M40:N41"/>
    <mergeCell ref="M34:N35"/>
    <mergeCell ref="J36:K37"/>
    <mergeCell ref="M36:N37"/>
    <mergeCell ref="I28:O29"/>
    <mergeCell ref="J25:K26"/>
    <mergeCell ref="M25:N26"/>
    <mergeCell ref="I43:O44"/>
    <mergeCell ref="H32:I39"/>
    <mergeCell ref="O32:P39"/>
    <mergeCell ref="H40:I41"/>
    <mergeCell ref="J38:K39"/>
    <mergeCell ref="M38:N39"/>
    <mergeCell ref="O40:P41"/>
    <mergeCell ref="J32:K33"/>
    <mergeCell ref="M32:N33"/>
    <mergeCell ref="J34:K35"/>
    <mergeCell ref="O17:P22"/>
    <mergeCell ref="J19:K20"/>
    <mergeCell ref="M19:N20"/>
    <mergeCell ref="J21:K22"/>
    <mergeCell ref="M21:N22"/>
    <mergeCell ref="H23:I24"/>
    <mergeCell ref="J23:K24"/>
    <mergeCell ref="M23:N24"/>
    <mergeCell ref="O23:P24"/>
    <mergeCell ref="J8:K9"/>
    <mergeCell ref="M8:N9"/>
    <mergeCell ref="J10:K11"/>
    <mergeCell ref="M10:N11"/>
    <mergeCell ref="H17:I22"/>
    <mergeCell ref="J17:K18"/>
    <mergeCell ref="M17:N18"/>
    <mergeCell ref="J6:K7"/>
    <mergeCell ref="M6:N7"/>
    <mergeCell ref="J2:K3"/>
    <mergeCell ref="M2:N3"/>
    <mergeCell ref="J4:K5"/>
    <mergeCell ref="M4:N5"/>
  </mergeCells>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EC35-E1F2-4712-9078-B489E4857924}">
  <sheetPr codeName="Sheet5"/>
  <dimension ref="A1:O36"/>
  <sheetViews>
    <sheetView tabSelected="1" workbookViewId="0">
      <selection activeCell="J7" sqref="J7"/>
    </sheetView>
  </sheetViews>
  <sheetFormatPr defaultColWidth="9" defaultRowHeight="13.2" x14ac:dyDescent="0.2"/>
  <cols>
    <col min="1" max="10" width="9.21875" style="374" customWidth="1"/>
    <col min="11" max="11" width="7.77734375" style="374" bestFit="1" customWidth="1"/>
    <col min="12" max="12" width="7.109375" style="374" customWidth="1"/>
    <col min="13" max="13" width="8.77734375" style="374" bestFit="1" customWidth="1"/>
    <col min="14" max="14" width="9.77734375" style="374" bestFit="1" customWidth="1"/>
    <col min="15" max="15" width="7.77734375" style="374" bestFit="1" customWidth="1"/>
    <col min="16" max="16384" width="9" style="374"/>
  </cols>
  <sheetData>
    <row r="1" spans="1:15" ht="23.4" x14ac:dyDescent="0.2">
      <c r="A1" s="405" t="s">
        <v>508</v>
      </c>
      <c r="B1" s="405"/>
      <c r="C1" s="405"/>
      <c r="D1" s="405"/>
      <c r="E1" s="405"/>
      <c r="F1" s="405"/>
      <c r="G1" s="405"/>
      <c r="H1" s="405"/>
      <c r="I1" s="405"/>
      <c r="J1" s="406"/>
      <c r="K1" s="373"/>
      <c r="L1" s="373"/>
      <c r="M1" s="373"/>
      <c r="N1" s="373"/>
      <c r="O1" s="373"/>
    </row>
    <row r="2" spans="1:15" ht="15" customHeight="1" x14ac:dyDescent="0.2"/>
    <row r="3" spans="1:15" ht="15" customHeight="1" thickBot="1" x14ac:dyDescent="0.25">
      <c r="A3" s="375"/>
      <c r="B3" s="376" t="s">
        <v>501</v>
      </c>
      <c r="C3" s="376"/>
      <c r="D3" s="376"/>
      <c r="F3" s="376" t="s">
        <v>502</v>
      </c>
      <c r="G3" s="376"/>
      <c r="H3" s="376"/>
    </row>
    <row r="4" spans="1:15" ht="15" customHeight="1" thickBot="1" x14ac:dyDescent="0.25">
      <c r="B4" s="377" t="s">
        <v>503</v>
      </c>
      <c r="C4" s="378" t="s">
        <v>504</v>
      </c>
      <c r="D4" s="379" t="s">
        <v>505</v>
      </c>
      <c r="F4" s="377" t="s">
        <v>503</v>
      </c>
      <c r="G4" s="378" t="s">
        <v>504</v>
      </c>
      <c r="H4" s="379" t="s">
        <v>505</v>
      </c>
    </row>
    <row r="5" spans="1:15" ht="15" customHeight="1" x14ac:dyDescent="0.2">
      <c r="B5" s="380">
        <v>1</v>
      </c>
      <c r="C5" s="381" t="s">
        <v>131</v>
      </c>
      <c r="D5" s="382" t="s">
        <v>73</v>
      </c>
      <c r="F5" s="380">
        <v>1</v>
      </c>
      <c r="G5" s="381" t="s">
        <v>356</v>
      </c>
      <c r="H5" s="382" t="s">
        <v>187</v>
      </c>
    </row>
    <row r="6" spans="1:15" ht="15" customHeight="1" x14ac:dyDescent="0.2">
      <c r="B6" s="383">
        <v>2</v>
      </c>
      <c r="C6" s="384" t="s">
        <v>176</v>
      </c>
      <c r="D6" s="385" t="s">
        <v>73</v>
      </c>
      <c r="F6" s="383">
        <v>2</v>
      </c>
      <c r="G6" s="384" t="s">
        <v>439</v>
      </c>
      <c r="H6" s="385" t="s">
        <v>73</v>
      </c>
    </row>
    <row r="7" spans="1:15" ht="15" customHeight="1" x14ac:dyDescent="0.2">
      <c r="A7" s="375"/>
      <c r="B7" s="383">
        <v>3</v>
      </c>
      <c r="C7" s="384" t="s">
        <v>170</v>
      </c>
      <c r="D7" s="385" t="s">
        <v>73</v>
      </c>
      <c r="F7" s="383">
        <v>3</v>
      </c>
      <c r="G7" s="384" t="s">
        <v>357</v>
      </c>
      <c r="H7" s="385" t="s">
        <v>73</v>
      </c>
    </row>
    <row r="8" spans="1:15" ht="15" customHeight="1" x14ac:dyDescent="0.2">
      <c r="A8" s="375"/>
      <c r="B8" s="383">
        <v>4</v>
      </c>
      <c r="C8" s="384" t="s">
        <v>166</v>
      </c>
      <c r="D8" s="385" t="s">
        <v>71</v>
      </c>
      <c r="F8" s="383">
        <v>4</v>
      </c>
      <c r="G8" s="384" t="s">
        <v>162</v>
      </c>
      <c r="H8" s="385" t="s">
        <v>71</v>
      </c>
    </row>
    <row r="9" spans="1:15" ht="15" customHeight="1" x14ac:dyDescent="0.2">
      <c r="A9" s="375"/>
      <c r="B9" s="383">
        <v>5</v>
      </c>
      <c r="C9" s="384" t="s">
        <v>151</v>
      </c>
      <c r="D9" s="385" t="s">
        <v>73</v>
      </c>
      <c r="F9" s="383">
        <v>5</v>
      </c>
      <c r="G9" s="384" t="s">
        <v>174</v>
      </c>
      <c r="H9" s="385" t="s">
        <v>73</v>
      </c>
    </row>
    <row r="10" spans="1:15" ht="15" customHeight="1" x14ac:dyDescent="0.2">
      <c r="A10" s="375"/>
      <c r="B10" s="383">
        <v>6</v>
      </c>
      <c r="C10" s="384" t="s">
        <v>138</v>
      </c>
      <c r="D10" s="385" t="s">
        <v>72</v>
      </c>
      <c r="F10" s="383">
        <v>6</v>
      </c>
      <c r="G10" s="384" t="s">
        <v>358</v>
      </c>
      <c r="H10" s="385" t="s">
        <v>71</v>
      </c>
    </row>
    <row r="11" spans="1:15" ht="15" customHeight="1" x14ac:dyDescent="0.2">
      <c r="A11" s="375"/>
      <c r="B11" s="383">
        <v>7</v>
      </c>
      <c r="C11" s="384" t="s">
        <v>308</v>
      </c>
      <c r="D11" s="385" t="s">
        <v>187</v>
      </c>
      <c r="F11" s="383">
        <v>7</v>
      </c>
      <c r="G11" s="384" t="s">
        <v>281</v>
      </c>
      <c r="H11" s="385" t="s">
        <v>73</v>
      </c>
    </row>
    <row r="12" spans="1:15" ht="15" customHeight="1" x14ac:dyDescent="0.2">
      <c r="A12" s="375"/>
      <c r="B12" s="383">
        <v>8</v>
      </c>
      <c r="C12" s="384" t="s">
        <v>252</v>
      </c>
      <c r="D12" s="385" t="s">
        <v>73</v>
      </c>
      <c r="F12" s="383">
        <v>8</v>
      </c>
      <c r="G12" s="384" t="s">
        <v>440</v>
      </c>
      <c r="H12" s="385" t="s">
        <v>73</v>
      </c>
    </row>
    <row r="13" spans="1:15" ht="15" customHeight="1" x14ac:dyDescent="0.2">
      <c r="B13" s="386" t="s">
        <v>506</v>
      </c>
      <c r="C13" s="387" t="s">
        <v>509</v>
      </c>
      <c r="D13" s="388" t="s">
        <v>73</v>
      </c>
      <c r="F13" s="386" t="s">
        <v>506</v>
      </c>
      <c r="G13" s="387" t="s">
        <v>371</v>
      </c>
      <c r="H13" s="389" t="s">
        <v>55</v>
      </c>
    </row>
    <row r="14" spans="1:15" ht="15" customHeight="1" x14ac:dyDescent="0.2">
      <c r="B14" s="390"/>
      <c r="C14" s="391" t="s">
        <v>152</v>
      </c>
      <c r="D14" s="392" t="s">
        <v>183</v>
      </c>
      <c r="F14" s="390"/>
      <c r="G14" s="391" t="s">
        <v>313</v>
      </c>
      <c r="H14" s="393" t="s">
        <v>71</v>
      </c>
    </row>
    <row r="15" spans="1:15" ht="15" customHeight="1" x14ac:dyDescent="0.2">
      <c r="B15" s="390"/>
      <c r="C15" s="391" t="s">
        <v>510</v>
      </c>
      <c r="D15" s="392" t="s">
        <v>72</v>
      </c>
      <c r="F15" s="390"/>
      <c r="G15" s="391" t="s">
        <v>397</v>
      </c>
      <c r="H15" s="393" t="s">
        <v>58</v>
      </c>
    </row>
    <row r="16" spans="1:15" ht="15" customHeight="1" x14ac:dyDescent="0.2">
      <c r="B16" s="390"/>
      <c r="C16" s="391" t="s">
        <v>125</v>
      </c>
      <c r="D16" s="392" t="s">
        <v>72</v>
      </c>
      <c r="F16" s="390"/>
      <c r="G16" s="391" t="s">
        <v>511</v>
      </c>
      <c r="H16" s="393" t="s">
        <v>72</v>
      </c>
    </row>
    <row r="17" spans="1:8" ht="15" customHeight="1" x14ac:dyDescent="0.2">
      <c r="B17" s="390"/>
      <c r="C17" s="391" t="s">
        <v>177</v>
      </c>
      <c r="D17" s="392" t="s">
        <v>55</v>
      </c>
      <c r="F17" s="390"/>
      <c r="G17" s="391" t="s">
        <v>410</v>
      </c>
      <c r="H17" s="393" t="s">
        <v>57</v>
      </c>
    </row>
    <row r="18" spans="1:8" ht="15" customHeight="1" x14ac:dyDescent="0.2">
      <c r="B18" s="390"/>
      <c r="C18" s="391" t="s">
        <v>134</v>
      </c>
      <c r="D18" s="392" t="s">
        <v>73</v>
      </c>
      <c r="F18" s="390"/>
      <c r="G18" s="391" t="s">
        <v>398</v>
      </c>
      <c r="H18" s="393" t="s">
        <v>55</v>
      </c>
    </row>
    <row r="19" spans="1:8" ht="15" customHeight="1" x14ac:dyDescent="0.2">
      <c r="A19" s="375"/>
      <c r="B19" s="390"/>
      <c r="C19" s="391" t="s">
        <v>137</v>
      </c>
      <c r="D19" s="392" t="s">
        <v>73</v>
      </c>
      <c r="F19" s="390"/>
      <c r="G19" s="391" t="s">
        <v>396</v>
      </c>
      <c r="H19" s="393" t="s">
        <v>71</v>
      </c>
    </row>
    <row r="20" spans="1:8" ht="15" customHeight="1" x14ac:dyDescent="0.2">
      <c r="B20" s="390"/>
      <c r="C20" s="394" t="s">
        <v>148</v>
      </c>
      <c r="D20" s="395" t="s">
        <v>71</v>
      </c>
      <c r="F20" s="390"/>
      <c r="G20" s="394" t="s">
        <v>123</v>
      </c>
      <c r="H20" s="396" t="s">
        <v>71</v>
      </c>
    </row>
    <row r="21" spans="1:8" ht="15" customHeight="1" x14ac:dyDescent="0.2">
      <c r="B21" s="386" t="s">
        <v>507</v>
      </c>
      <c r="C21" s="397" t="s">
        <v>203</v>
      </c>
      <c r="D21" s="398" t="s">
        <v>55</v>
      </c>
      <c r="F21" s="386" t="s">
        <v>507</v>
      </c>
      <c r="G21" s="397" t="s">
        <v>377</v>
      </c>
      <c r="H21" s="399" t="s">
        <v>58</v>
      </c>
    </row>
    <row r="22" spans="1:8" ht="15" customHeight="1" x14ac:dyDescent="0.2">
      <c r="B22" s="390"/>
      <c r="C22" s="400" t="s">
        <v>228</v>
      </c>
      <c r="D22" s="392" t="s">
        <v>72</v>
      </c>
      <c r="F22" s="390"/>
      <c r="G22" s="400" t="s">
        <v>416</v>
      </c>
      <c r="H22" s="393" t="s">
        <v>128</v>
      </c>
    </row>
    <row r="23" spans="1:8" ht="15" customHeight="1" x14ac:dyDescent="0.2">
      <c r="A23" s="375"/>
      <c r="B23" s="390"/>
      <c r="C23" s="400" t="s">
        <v>336</v>
      </c>
      <c r="D23" s="392" t="s">
        <v>59</v>
      </c>
      <c r="F23" s="390"/>
      <c r="G23" s="400" t="s">
        <v>378</v>
      </c>
      <c r="H23" s="393" t="s">
        <v>49</v>
      </c>
    </row>
    <row r="24" spans="1:8" ht="15" customHeight="1" x14ac:dyDescent="0.2">
      <c r="A24" s="375"/>
      <c r="B24" s="390"/>
      <c r="C24" s="400" t="s">
        <v>280</v>
      </c>
      <c r="D24" s="392" t="s">
        <v>73</v>
      </c>
      <c r="F24" s="390"/>
      <c r="G24" s="400" t="s">
        <v>130</v>
      </c>
      <c r="H24" s="393" t="s">
        <v>73</v>
      </c>
    </row>
    <row r="25" spans="1:8" ht="15" customHeight="1" x14ac:dyDescent="0.2">
      <c r="A25" s="375"/>
      <c r="B25" s="390"/>
      <c r="C25" s="400" t="s">
        <v>264</v>
      </c>
      <c r="D25" s="392" t="s">
        <v>183</v>
      </c>
      <c r="F25" s="390"/>
      <c r="G25" s="400" t="s">
        <v>401</v>
      </c>
      <c r="H25" s="393" t="s">
        <v>71</v>
      </c>
    </row>
    <row r="26" spans="1:8" ht="15" customHeight="1" x14ac:dyDescent="0.2">
      <c r="A26" s="375"/>
      <c r="B26" s="390"/>
      <c r="C26" s="400" t="s">
        <v>246</v>
      </c>
      <c r="D26" s="392" t="s">
        <v>55</v>
      </c>
      <c r="F26" s="390"/>
      <c r="G26" s="400" t="s">
        <v>512</v>
      </c>
      <c r="H26" s="393" t="s">
        <v>72</v>
      </c>
    </row>
    <row r="27" spans="1:8" ht="15" customHeight="1" x14ac:dyDescent="0.2">
      <c r="A27" s="375"/>
      <c r="B27" s="390"/>
      <c r="C27" s="400" t="s">
        <v>316</v>
      </c>
      <c r="D27" s="392" t="s">
        <v>65</v>
      </c>
      <c r="F27" s="390"/>
      <c r="G27" s="400" t="s">
        <v>227</v>
      </c>
      <c r="H27" s="393" t="s">
        <v>180</v>
      </c>
    </row>
    <row r="28" spans="1:8" ht="15" customHeight="1" x14ac:dyDescent="0.2">
      <c r="A28" s="375"/>
      <c r="B28" s="390"/>
      <c r="C28" s="400" t="s">
        <v>132</v>
      </c>
      <c r="D28" s="392" t="s">
        <v>66</v>
      </c>
      <c r="F28" s="390"/>
      <c r="G28" s="400" t="s">
        <v>418</v>
      </c>
      <c r="H28" s="393" t="s">
        <v>72</v>
      </c>
    </row>
    <row r="29" spans="1:8" ht="15" customHeight="1" x14ac:dyDescent="0.2">
      <c r="A29" s="375"/>
      <c r="B29" s="390"/>
      <c r="C29" s="400" t="s">
        <v>216</v>
      </c>
      <c r="D29" s="392" t="s">
        <v>187</v>
      </c>
      <c r="F29" s="390"/>
      <c r="G29" s="400" t="s">
        <v>155</v>
      </c>
      <c r="H29" s="393" t="s">
        <v>71</v>
      </c>
    </row>
    <row r="30" spans="1:8" ht="15" customHeight="1" x14ac:dyDescent="0.2">
      <c r="A30" s="375"/>
      <c r="B30" s="390"/>
      <c r="C30" s="400" t="s">
        <v>145</v>
      </c>
      <c r="D30" s="392" t="s">
        <v>188</v>
      </c>
      <c r="F30" s="390"/>
      <c r="G30" s="400" t="s">
        <v>513</v>
      </c>
      <c r="H30" s="393" t="s">
        <v>72</v>
      </c>
    </row>
    <row r="31" spans="1:8" ht="15" customHeight="1" x14ac:dyDescent="0.2">
      <c r="A31" s="375"/>
      <c r="B31" s="390"/>
      <c r="C31" s="400" t="s">
        <v>291</v>
      </c>
      <c r="D31" s="392" t="s">
        <v>73</v>
      </c>
      <c r="F31" s="390"/>
      <c r="G31" s="400" t="s">
        <v>381</v>
      </c>
      <c r="H31" s="393" t="s">
        <v>187</v>
      </c>
    </row>
    <row r="32" spans="1:8" ht="15" customHeight="1" x14ac:dyDescent="0.2">
      <c r="A32" s="375"/>
      <c r="B32" s="390"/>
      <c r="C32" s="400" t="s">
        <v>291</v>
      </c>
      <c r="D32" s="392" t="s">
        <v>59</v>
      </c>
      <c r="F32" s="390"/>
      <c r="G32" s="400" t="s">
        <v>122</v>
      </c>
      <c r="H32" s="393" t="s">
        <v>187</v>
      </c>
    </row>
    <row r="33" spans="1:8" ht="15" customHeight="1" x14ac:dyDescent="0.2">
      <c r="A33" s="375"/>
      <c r="B33" s="390"/>
      <c r="C33" s="400" t="s">
        <v>124</v>
      </c>
      <c r="D33" s="392" t="s">
        <v>72</v>
      </c>
      <c r="F33" s="390"/>
      <c r="G33" s="400" t="s">
        <v>429</v>
      </c>
      <c r="H33" s="393" t="s">
        <v>187</v>
      </c>
    </row>
    <row r="34" spans="1:8" ht="15" customHeight="1" x14ac:dyDescent="0.2">
      <c r="A34" s="375"/>
      <c r="B34" s="390"/>
      <c r="C34" s="400" t="s">
        <v>147</v>
      </c>
      <c r="D34" s="392" t="s">
        <v>192</v>
      </c>
      <c r="F34" s="390"/>
      <c r="G34" s="400" t="s">
        <v>154</v>
      </c>
      <c r="H34" s="393" t="s">
        <v>73</v>
      </c>
    </row>
    <row r="35" spans="1:8" ht="15" customHeight="1" x14ac:dyDescent="0.2">
      <c r="A35" s="375"/>
      <c r="B35" s="390"/>
      <c r="C35" s="400" t="s">
        <v>317</v>
      </c>
      <c r="D35" s="392" t="s">
        <v>66</v>
      </c>
      <c r="F35" s="390"/>
      <c r="G35" s="400" t="s">
        <v>514</v>
      </c>
      <c r="H35" s="393" t="s">
        <v>72</v>
      </c>
    </row>
    <row r="36" spans="1:8" ht="15" customHeight="1" thickBot="1" x14ac:dyDescent="0.25">
      <c r="A36" s="375"/>
      <c r="B36" s="401"/>
      <c r="C36" s="402" t="s">
        <v>164</v>
      </c>
      <c r="D36" s="403" t="s">
        <v>72</v>
      </c>
      <c r="F36" s="401"/>
      <c r="G36" s="402" t="s">
        <v>166</v>
      </c>
      <c r="H36" s="404" t="s">
        <v>187</v>
      </c>
    </row>
  </sheetData>
  <mergeCells count="7">
    <mergeCell ref="B3:D3"/>
    <mergeCell ref="F3:H3"/>
    <mergeCell ref="B13:B20"/>
    <mergeCell ref="F13:F20"/>
    <mergeCell ref="B21:B36"/>
    <mergeCell ref="F21:F36"/>
    <mergeCell ref="A1:I1"/>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031E-18AD-4C3C-B314-8B00A274AE85}">
  <sheetPr codeName="Sheet13"/>
  <dimension ref="A1:O268"/>
  <sheetViews>
    <sheetView workbookViewId="0">
      <selection activeCell="G1" sqref="G1:G268"/>
    </sheetView>
  </sheetViews>
  <sheetFormatPr defaultColWidth="4.33203125" defaultRowHeight="13.2" x14ac:dyDescent="0.2"/>
  <cols>
    <col min="1" max="6" width="5.44140625" style="75" bestFit="1" customWidth="1"/>
    <col min="7" max="7" width="6.77734375" style="75" bestFit="1" customWidth="1"/>
    <col min="8" max="12" width="4.33203125" style="75" customWidth="1"/>
    <col min="13" max="13" width="7" style="75" bestFit="1" customWidth="1"/>
    <col min="14" max="15" width="4.33203125" style="75" customWidth="1"/>
    <col min="16" max="16384" width="4.33203125" style="2"/>
  </cols>
  <sheetData>
    <row r="1" spans="1:7" x14ac:dyDescent="0.2">
      <c r="A1" s="75">
        <v>1</v>
      </c>
      <c r="B1" s="75" t="e">
        <f>IF(AND(データ!$B$5&lt;A1,A1&lt;=データ!$B$5+データ!$D$9),データ!$B$1-(A1-データ!$B$5-1)*2,"")</f>
        <v>#REF!</v>
      </c>
      <c r="C1" s="75" t="e">
        <f>IF(AND(データ!$B$5-データ!$D$9&lt;A1,A1&lt;=データ!$B$5),データ!$B$1-(データ!$B$5-A1)*2-1,"")</f>
        <v>#REF!</v>
      </c>
      <c r="D1" s="75" t="e">
        <f>IF(A1&lt;=データ!$B$5-データ!$D$9,A1,"")</f>
        <v>#REF!</v>
      </c>
      <c r="E1" s="75" t="e">
        <f>IF(AND(データ!$B$5+データ!$D$9&lt;A1,A1&lt;=データ!$B$1),A1-データ!$D$9*2,"")</f>
        <v>#REF!</v>
      </c>
      <c r="F1" s="75" t="e">
        <f>IF(MAX(B1:E1)=0,"",MAX(B1:E1))</f>
        <v>#REF!</v>
      </c>
      <c r="G1" s="75" t="e">
        <f>VLOOKUP(F1-1,#REF!,2,TRUE)</f>
        <v>#REF!</v>
      </c>
    </row>
    <row r="2" spans="1:7" x14ac:dyDescent="0.2">
      <c r="A2" s="75">
        <v>2</v>
      </c>
      <c r="B2" s="75" t="e">
        <f>IF(AND(データ!$B$5&lt;A2,A2&lt;=データ!$B$5+データ!$D$9),データ!$B$1-(A2-データ!$B$5-1)*2,"")</f>
        <v>#REF!</v>
      </c>
      <c r="C2" s="75" t="e">
        <f>IF(AND(データ!$B$5-データ!$D$9&lt;A2,A2&lt;=データ!$B$5),データ!$B$1-(データ!$B$5-A2)*2-1,"")</f>
        <v>#REF!</v>
      </c>
      <c r="D2" s="75" t="e">
        <f>IF(A2&lt;=データ!$B$5-データ!$D$9,A2,"")</f>
        <v>#REF!</v>
      </c>
      <c r="E2" s="75" t="e">
        <f>IF(AND(データ!$B$5+データ!$D$9&lt;A2,A2&lt;=データ!$B$1),A2-データ!$D$9*2,"")</f>
        <v>#REF!</v>
      </c>
      <c r="F2" s="75" t="e">
        <f t="shared" ref="F2:F65" si="0">IF(MAX(B2:E2)=0,"",MAX(B2:E2))</f>
        <v>#REF!</v>
      </c>
      <c r="G2" s="75" t="e">
        <f>VLOOKUP(F2-1,#REF!,2,TRUE)</f>
        <v>#REF!</v>
      </c>
    </row>
    <row r="3" spans="1:7" x14ac:dyDescent="0.2">
      <c r="A3" s="75">
        <v>3</v>
      </c>
      <c r="B3" s="75" t="e">
        <f>IF(AND(データ!$B$5&lt;A3,A3&lt;=データ!$B$5+データ!$D$9),データ!$B$1-(A3-データ!$B$5-1)*2,"")</f>
        <v>#REF!</v>
      </c>
      <c r="C3" s="75" t="e">
        <f>IF(AND(データ!$B$5-データ!$D$9&lt;A3,A3&lt;=データ!$B$5),データ!$B$1-(データ!$B$5-A3)*2-1,"")</f>
        <v>#REF!</v>
      </c>
      <c r="D3" s="75" t="e">
        <f>IF(A3&lt;=データ!$B$5-データ!$D$9,A3,"")</f>
        <v>#REF!</v>
      </c>
      <c r="E3" s="75" t="e">
        <f>IF(AND(データ!$B$5+データ!$D$9&lt;A3,A3&lt;=データ!$B$1),A3-データ!$D$9*2,"")</f>
        <v>#REF!</v>
      </c>
      <c r="F3" s="75" t="e">
        <f t="shared" si="0"/>
        <v>#REF!</v>
      </c>
      <c r="G3" s="75" t="e">
        <f>VLOOKUP(F3-1,#REF!,2,TRUE)</f>
        <v>#REF!</v>
      </c>
    </row>
    <row r="4" spans="1:7" x14ac:dyDescent="0.2">
      <c r="A4" s="75">
        <v>4</v>
      </c>
      <c r="B4" s="75" t="e">
        <f>IF(AND(データ!$B$5&lt;A4,A4&lt;=データ!$B$5+データ!$D$9),データ!$B$1-(A4-データ!$B$5-1)*2,"")</f>
        <v>#REF!</v>
      </c>
      <c r="C4" s="75" t="e">
        <f>IF(AND(データ!$B$5-データ!$D$9&lt;A4,A4&lt;=データ!$B$5),データ!$B$1-(データ!$B$5-A4)*2-1,"")</f>
        <v>#REF!</v>
      </c>
      <c r="D4" s="75" t="e">
        <f>IF(A4&lt;=データ!$B$5-データ!$D$9,A4,"")</f>
        <v>#REF!</v>
      </c>
      <c r="E4" s="75" t="e">
        <f>IF(AND(データ!$B$5+データ!$D$9&lt;A4,A4&lt;=データ!$B$1),A4-データ!$D$9*2,"")</f>
        <v>#REF!</v>
      </c>
      <c r="F4" s="75" t="e">
        <f t="shared" si="0"/>
        <v>#REF!</v>
      </c>
      <c r="G4" s="75" t="e">
        <f>VLOOKUP(F4-1,#REF!,2,TRUE)</f>
        <v>#REF!</v>
      </c>
    </row>
    <row r="5" spans="1:7" x14ac:dyDescent="0.2">
      <c r="A5" s="75">
        <v>5</v>
      </c>
      <c r="B5" s="75" t="e">
        <f>IF(AND(データ!$B$5&lt;A5,A5&lt;=データ!$B$5+データ!$D$9),データ!$B$1-(A5-データ!$B$5-1)*2,"")</f>
        <v>#REF!</v>
      </c>
      <c r="C5" s="75" t="e">
        <f>IF(AND(データ!$B$5-データ!$D$9&lt;A5,A5&lt;=データ!$B$5),データ!$B$1-(データ!$B$5-A5)*2-1,"")</f>
        <v>#REF!</v>
      </c>
      <c r="D5" s="75" t="e">
        <f>IF(A5&lt;=データ!$B$5-データ!$D$9,A5,"")</f>
        <v>#REF!</v>
      </c>
      <c r="E5" s="75" t="e">
        <f>IF(AND(データ!$B$5+データ!$D$9&lt;A5,A5&lt;=データ!$B$1),A5-データ!$D$9*2,"")</f>
        <v>#REF!</v>
      </c>
      <c r="F5" s="75" t="e">
        <f t="shared" si="0"/>
        <v>#REF!</v>
      </c>
      <c r="G5" s="75" t="e">
        <f>VLOOKUP(F5-1,#REF!,2,TRUE)</f>
        <v>#REF!</v>
      </c>
    </row>
    <row r="6" spans="1:7" x14ac:dyDescent="0.2">
      <c r="A6" s="75">
        <v>6</v>
      </c>
      <c r="B6" s="75" t="e">
        <f>IF(AND(データ!$B$5&lt;A6,A6&lt;=データ!$B$5+データ!$D$9),データ!$B$1-(A6-データ!$B$5-1)*2,"")</f>
        <v>#REF!</v>
      </c>
      <c r="C6" s="75" t="e">
        <f>IF(AND(データ!$B$5-データ!$D$9&lt;A6,A6&lt;=データ!$B$5),データ!$B$1-(データ!$B$5-A6)*2-1,"")</f>
        <v>#REF!</v>
      </c>
      <c r="D6" s="75" t="e">
        <f>IF(A6&lt;=データ!$B$5-データ!$D$9,A6,"")</f>
        <v>#REF!</v>
      </c>
      <c r="E6" s="75" t="e">
        <f>IF(AND(データ!$B$5+データ!$D$9&lt;A6,A6&lt;=データ!$B$1),A6-データ!$D$9*2,"")</f>
        <v>#REF!</v>
      </c>
      <c r="F6" s="75" t="e">
        <f t="shared" si="0"/>
        <v>#REF!</v>
      </c>
      <c r="G6" s="75" t="e">
        <f>VLOOKUP(F6-1,#REF!,2,TRUE)</f>
        <v>#REF!</v>
      </c>
    </row>
    <row r="7" spans="1:7" x14ac:dyDescent="0.2">
      <c r="A7" s="75">
        <v>7</v>
      </c>
      <c r="B7" s="75" t="e">
        <f>IF(AND(データ!$B$5&lt;A7,A7&lt;=データ!$B$5+データ!$D$9),データ!$B$1-(A7-データ!$B$5-1)*2,"")</f>
        <v>#REF!</v>
      </c>
      <c r="C7" s="75" t="e">
        <f>IF(AND(データ!$B$5-データ!$D$9&lt;A7,A7&lt;=データ!$B$5),データ!$B$1-(データ!$B$5-A7)*2-1,"")</f>
        <v>#REF!</v>
      </c>
      <c r="D7" s="75" t="e">
        <f>IF(A7&lt;=データ!$B$5-データ!$D$9,A7,"")</f>
        <v>#REF!</v>
      </c>
      <c r="E7" s="75" t="e">
        <f>IF(AND(データ!$B$5+データ!$D$9&lt;A7,A7&lt;=データ!$B$1),A7-データ!$D$9*2,"")</f>
        <v>#REF!</v>
      </c>
      <c r="F7" s="75" t="e">
        <f t="shared" si="0"/>
        <v>#REF!</v>
      </c>
      <c r="G7" s="75" t="e">
        <f>VLOOKUP(F7-1,#REF!,2,TRUE)</f>
        <v>#REF!</v>
      </c>
    </row>
    <row r="8" spans="1:7" x14ac:dyDescent="0.2">
      <c r="A8" s="75">
        <v>8</v>
      </c>
      <c r="B8" s="75" t="e">
        <f>IF(AND(データ!$B$5&lt;A8,A8&lt;=データ!$B$5+データ!$D$9),データ!$B$1-(A8-データ!$B$5-1)*2,"")</f>
        <v>#REF!</v>
      </c>
      <c r="C8" s="75" t="e">
        <f>IF(AND(データ!$B$5-データ!$D$9&lt;A8,A8&lt;=データ!$B$5),データ!$B$1-(データ!$B$5-A8)*2-1,"")</f>
        <v>#REF!</v>
      </c>
      <c r="D8" s="75" t="e">
        <f>IF(A8&lt;=データ!$B$5-データ!$D$9,A8,"")</f>
        <v>#REF!</v>
      </c>
      <c r="E8" s="75" t="e">
        <f>IF(AND(データ!$B$5+データ!$D$9&lt;A8,A8&lt;=データ!$B$1),A8-データ!$D$9*2,"")</f>
        <v>#REF!</v>
      </c>
      <c r="F8" s="75" t="e">
        <f t="shared" si="0"/>
        <v>#REF!</v>
      </c>
      <c r="G8" s="75" t="e">
        <f>VLOOKUP(F8-1,#REF!,2,TRUE)</f>
        <v>#REF!</v>
      </c>
    </row>
    <row r="9" spans="1:7" x14ac:dyDescent="0.2">
      <c r="A9" s="75">
        <v>9</v>
      </c>
      <c r="B9" s="75" t="e">
        <f>IF(AND(データ!$B$5&lt;A9,A9&lt;=データ!$B$5+データ!$D$9),データ!$B$1-(A9-データ!$B$5-1)*2,"")</f>
        <v>#REF!</v>
      </c>
      <c r="C9" s="75" t="e">
        <f>IF(AND(データ!$B$5-データ!$D$9&lt;A9,A9&lt;=データ!$B$5),データ!$B$1-(データ!$B$5-A9)*2-1,"")</f>
        <v>#REF!</v>
      </c>
      <c r="D9" s="75" t="e">
        <f>IF(A9&lt;=データ!$B$5-データ!$D$9,A9,"")</f>
        <v>#REF!</v>
      </c>
      <c r="E9" s="75" t="e">
        <f>IF(AND(データ!$B$5+データ!$D$9&lt;A9,A9&lt;=データ!$B$1),A9-データ!$D$9*2,"")</f>
        <v>#REF!</v>
      </c>
      <c r="F9" s="75" t="e">
        <f t="shared" si="0"/>
        <v>#REF!</v>
      </c>
      <c r="G9" s="75" t="e">
        <f>VLOOKUP(F9-1,#REF!,2,TRUE)</f>
        <v>#REF!</v>
      </c>
    </row>
    <row r="10" spans="1:7" x14ac:dyDescent="0.2">
      <c r="A10" s="75">
        <v>10</v>
      </c>
      <c r="B10" s="75" t="e">
        <f>IF(AND(データ!$B$5&lt;A10,A10&lt;=データ!$B$5+データ!$D$9),データ!$B$1-(A10-データ!$B$5-1)*2,"")</f>
        <v>#REF!</v>
      </c>
      <c r="C10" s="75" t="e">
        <f>IF(AND(データ!$B$5-データ!$D$9&lt;A10,A10&lt;=データ!$B$5),データ!$B$1-(データ!$B$5-A10)*2-1,"")</f>
        <v>#REF!</v>
      </c>
      <c r="D10" s="75" t="e">
        <f>IF(A10&lt;=データ!$B$5-データ!$D$9,A10,"")</f>
        <v>#REF!</v>
      </c>
      <c r="E10" s="75" t="e">
        <f>IF(AND(データ!$B$5+データ!$D$9&lt;A10,A10&lt;=データ!$B$1),A10-データ!$D$9*2,"")</f>
        <v>#REF!</v>
      </c>
      <c r="F10" s="75" t="e">
        <f t="shared" si="0"/>
        <v>#REF!</v>
      </c>
      <c r="G10" s="75" t="e">
        <f>VLOOKUP(F10-1,#REF!,2,TRUE)</f>
        <v>#REF!</v>
      </c>
    </row>
    <row r="11" spans="1:7" x14ac:dyDescent="0.2">
      <c r="A11" s="75">
        <v>11</v>
      </c>
      <c r="B11" s="75" t="e">
        <f>IF(AND(データ!$B$5&lt;A11,A11&lt;=データ!$B$5+データ!$D$9),データ!$B$1-(A11-データ!$B$5-1)*2,"")</f>
        <v>#REF!</v>
      </c>
      <c r="C11" s="75" t="e">
        <f>IF(AND(データ!$B$5-データ!$D$9&lt;A11,A11&lt;=データ!$B$5),データ!$B$1-(データ!$B$5-A11)*2-1,"")</f>
        <v>#REF!</v>
      </c>
      <c r="D11" s="75" t="e">
        <f>IF(A11&lt;=データ!$B$5-データ!$D$9,A11,"")</f>
        <v>#REF!</v>
      </c>
      <c r="E11" s="75" t="e">
        <f>IF(AND(データ!$B$5+データ!$D$9&lt;A11,A11&lt;=データ!$B$1),A11-データ!$D$9*2,"")</f>
        <v>#REF!</v>
      </c>
      <c r="F11" s="75" t="e">
        <f t="shared" si="0"/>
        <v>#REF!</v>
      </c>
      <c r="G11" s="75" t="e">
        <f>VLOOKUP(F11-1,#REF!,2,TRUE)</f>
        <v>#REF!</v>
      </c>
    </row>
    <row r="12" spans="1:7" x14ac:dyDescent="0.2">
      <c r="A12" s="75">
        <v>12</v>
      </c>
      <c r="B12" s="75" t="e">
        <f>IF(AND(データ!$B$5&lt;A12,A12&lt;=データ!$B$5+データ!$D$9),データ!$B$1-(A12-データ!$B$5-1)*2,"")</f>
        <v>#REF!</v>
      </c>
      <c r="C12" s="75" t="e">
        <f>IF(AND(データ!$B$5-データ!$D$9&lt;A12,A12&lt;=データ!$B$5),データ!$B$1-(データ!$B$5-A12)*2-1,"")</f>
        <v>#REF!</v>
      </c>
      <c r="D12" s="75" t="e">
        <f>IF(A12&lt;=データ!$B$5-データ!$D$9,A12,"")</f>
        <v>#REF!</v>
      </c>
      <c r="E12" s="75" t="e">
        <f>IF(AND(データ!$B$5+データ!$D$9&lt;A12,A12&lt;=データ!$B$1),A12-データ!$D$9*2,"")</f>
        <v>#REF!</v>
      </c>
      <c r="F12" s="75" t="e">
        <f t="shared" si="0"/>
        <v>#REF!</v>
      </c>
      <c r="G12" s="75" t="e">
        <f>VLOOKUP(F12-1,#REF!,2,TRUE)</f>
        <v>#REF!</v>
      </c>
    </row>
    <row r="13" spans="1:7" x14ac:dyDescent="0.2">
      <c r="A13" s="75">
        <v>13</v>
      </c>
      <c r="B13" s="75" t="e">
        <f>IF(AND(データ!$B$5&lt;A13,A13&lt;=データ!$B$5+データ!$D$9),データ!$B$1-(A13-データ!$B$5-1)*2,"")</f>
        <v>#REF!</v>
      </c>
      <c r="C13" s="75" t="e">
        <f>IF(AND(データ!$B$5-データ!$D$9&lt;A13,A13&lt;=データ!$B$5),データ!$B$1-(データ!$B$5-A13)*2-1,"")</f>
        <v>#REF!</v>
      </c>
      <c r="D13" s="75" t="e">
        <f>IF(A13&lt;=データ!$B$5-データ!$D$9,A13,"")</f>
        <v>#REF!</v>
      </c>
      <c r="E13" s="75" t="e">
        <f>IF(AND(データ!$B$5+データ!$D$9&lt;A13,A13&lt;=データ!$B$1),A13-データ!$D$9*2,"")</f>
        <v>#REF!</v>
      </c>
      <c r="F13" s="75" t="e">
        <f t="shared" si="0"/>
        <v>#REF!</v>
      </c>
      <c r="G13" s="75" t="e">
        <f>VLOOKUP(F13-1,#REF!,2,TRUE)</f>
        <v>#REF!</v>
      </c>
    </row>
    <row r="14" spans="1:7" x14ac:dyDescent="0.2">
      <c r="A14" s="75">
        <v>14</v>
      </c>
      <c r="B14" s="75" t="e">
        <f>IF(AND(データ!$B$5&lt;A14,A14&lt;=データ!$B$5+データ!$D$9),データ!$B$1-(A14-データ!$B$5-1)*2,"")</f>
        <v>#REF!</v>
      </c>
      <c r="C14" s="75" t="e">
        <f>IF(AND(データ!$B$5-データ!$D$9&lt;A14,A14&lt;=データ!$B$5),データ!$B$1-(データ!$B$5-A14)*2-1,"")</f>
        <v>#REF!</v>
      </c>
      <c r="D14" s="75" t="e">
        <f>IF(A14&lt;=データ!$B$5-データ!$D$9,A14,"")</f>
        <v>#REF!</v>
      </c>
      <c r="E14" s="75" t="e">
        <f>IF(AND(データ!$B$5+データ!$D$9&lt;A14,A14&lt;=データ!$B$1),A14-データ!$D$9*2,"")</f>
        <v>#REF!</v>
      </c>
      <c r="F14" s="75" t="e">
        <f t="shared" si="0"/>
        <v>#REF!</v>
      </c>
      <c r="G14" s="75" t="e">
        <f>VLOOKUP(F14-1,#REF!,2,TRUE)</f>
        <v>#REF!</v>
      </c>
    </row>
    <row r="15" spans="1:7" x14ac:dyDescent="0.2">
      <c r="A15" s="75">
        <v>15</v>
      </c>
      <c r="B15" s="75" t="e">
        <f>IF(AND(データ!$B$5&lt;A15,A15&lt;=データ!$B$5+データ!$D$9),データ!$B$1-(A15-データ!$B$5-1)*2,"")</f>
        <v>#REF!</v>
      </c>
      <c r="C15" s="75" t="e">
        <f>IF(AND(データ!$B$5-データ!$D$9&lt;A15,A15&lt;=データ!$B$5),データ!$B$1-(データ!$B$5-A15)*2-1,"")</f>
        <v>#REF!</v>
      </c>
      <c r="D15" s="75" t="e">
        <f>IF(A15&lt;=データ!$B$5-データ!$D$9,A15,"")</f>
        <v>#REF!</v>
      </c>
      <c r="E15" s="75" t="e">
        <f>IF(AND(データ!$B$5+データ!$D$9&lt;A15,A15&lt;=データ!$B$1),A15-データ!$D$9*2,"")</f>
        <v>#REF!</v>
      </c>
      <c r="F15" s="75" t="e">
        <f t="shared" si="0"/>
        <v>#REF!</v>
      </c>
      <c r="G15" s="75" t="e">
        <f>VLOOKUP(F15-1,#REF!,2,TRUE)</f>
        <v>#REF!</v>
      </c>
    </row>
    <row r="16" spans="1:7" x14ac:dyDescent="0.2">
      <c r="A16" s="75">
        <v>16</v>
      </c>
      <c r="B16" s="75" t="e">
        <f>IF(AND(データ!$B$5&lt;A16,A16&lt;=データ!$B$5+データ!$D$9),データ!$B$1-(A16-データ!$B$5-1)*2,"")</f>
        <v>#REF!</v>
      </c>
      <c r="C16" s="75" t="e">
        <f>IF(AND(データ!$B$5-データ!$D$9&lt;A16,A16&lt;=データ!$B$5),データ!$B$1-(データ!$B$5-A16)*2-1,"")</f>
        <v>#REF!</v>
      </c>
      <c r="D16" s="75" t="e">
        <f>IF(A16&lt;=データ!$B$5-データ!$D$9,A16,"")</f>
        <v>#REF!</v>
      </c>
      <c r="E16" s="75" t="e">
        <f>IF(AND(データ!$B$5+データ!$D$9&lt;A16,A16&lt;=データ!$B$1),A16-データ!$D$9*2,"")</f>
        <v>#REF!</v>
      </c>
      <c r="F16" s="75" t="e">
        <f t="shared" si="0"/>
        <v>#REF!</v>
      </c>
      <c r="G16" s="75" t="e">
        <f>VLOOKUP(F16-1,#REF!,2,TRUE)</f>
        <v>#REF!</v>
      </c>
    </row>
    <row r="17" spans="1:7" x14ac:dyDescent="0.2">
      <c r="A17" s="75">
        <v>17</v>
      </c>
      <c r="B17" s="75" t="e">
        <f>IF(AND(データ!$B$5&lt;A17,A17&lt;=データ!$B$5+データ!$D$9),データ!$B$1-(A17-データ!$B$5-1)*2,"")</f>
        <v>#REF!</v>
      </c>
      <c r="C17" s="75" t="e">
        <f>IF(AND(データ!$B$5-データ!$D$9&lt;A17,A17&lt;=データ!$B$5),データ!$B$1-(データ!$B$5-A17)*2-1,"")</f>
        <v>#REF!</v>
      </c>
      <c r="D17" s="75" t="e">
        <f>IF(A17&lt;=データ!$B$5-データ!$D$9,A17,"")</f>
        <v>#REF!</v>
      </c>
      <c r="E17" s="75" t="e">
        <f>IF(AND(データ!$B$5+データ!$D$9&lt;A17,A17&lt;=データ!$B$1),A17-データ!$D$9*2,"")</f>
        <v>#REF!</v>
      </c>
      <c r="F17" s="75" t="e">
        <f t="shared" si="0"/>
        <v>#REF!</v>
      </c>
      <c r="G17" s="75" t="e">
        <f>VLOOKUP(F17-1,#REF!,2,TRUE)</f>
        <v>#REF!</v>
      </c>
    </row>
    <row r="18" spans="1:7" x14ac:dyDescent="0.2">
      <c r="A18" s="75">
        <v>18</v>
      </c>
      <c r="B18" s="75" t="e">
        <f>IF(AND(データ!$B$5&lt;A18,A18&lt;=データ!$B$5+データ!$D$9),データ!$B$1-(A18-データ!$B$5-1)*2,"")</f>
        <v>#REF!</v>
      </c>
      <c r="C18" s="75" t="e">
        <f>IF(AND(データ!$B$5-データ!$D$9&lt;A18,A18&lt;=データ!$B$5),データ!$B$1-(データ!$B$5-A18)*2-1,"")</f>
        <v>#REF!</v>
      </c>
      <c r="D18" s="75" t="e">
        <f>IF(A18&lt;=データ!$B$5-データ!$D$9,A18,"")</f>
        <v>#REF!</v>
      </c>
      <c r="E18" s="75" t="e">
        <f>IF(AND(データ!$B$5+データ!$D$9&lt;A18,A18&lt;=データ!$B$1),A18-データ!$D$9*2,"")</f>
        <v>#REF!</v>
      </c>
      <c r="F18" s="75" t="e">
        <f t="shared" si="0"/>
        <v>#REF!</v>
      </c>
      <c r="G18" s="75" t="e">
        <f>VLOOKUP(F18-1,#REF!,2,TRUE)</f>
        <v>#REF!</v>
      </c>
    </row>
    <row r="19" spans="1:7" x14ac:dyDescent="0.2">
      <c r="A19" s="75">
        <v>19</v>
      </c>
      <c r="B19" s="75" t="e">
        <f>IF(AND(データ!$B$5&lt;A19,A19&lt;=データ!$B$5+データ!$D$9),データ!$B$1-(A19-データ!$B$5-1)*2,"")</f>
        <v>#REF!</v>
      </c>
      <c r="C19" s="75" t="e">
        <f>IF(AND(データ!$B$5-データ!$D$9&lt;A19,A19&lt;=データ!$B$5),データ!$B$1-(データ!$B$5-A19)*2-1,"")</f>
        <v>#REF!</v>
      </c>
      <c r="D19" s="75" t="e">
        <f>IF(A19&lt;=データ!$B$5-データ!$D$9,A19,"")</f>
        <v>#REF!</v>
      </c>
      <c r="E19" s="75" t="e">
        <f>IF(AND(データ!$B$5+データ!$D$9&lt;A19,A19&lt;=データ!$B$1),A19-データ!$D$9*2,"")</f>
        <v>#REF!</v>
      </c>
      <c r="F19" s="75" t="e">
        <f t="shared" si="0"/>
        <v>#REF!</v>
      </c>
      <c r="G19" s="75" t="e">
        <f>VLOOKUP(F19-1,#REF!,2,TRUE)</f>
        <v>#REF!</v>
      </c>
    </row>
    <row r="20" spans="1:7" x14ac:dyDescent="0.2">
      <c r="A20" s="75">
        <v>20</v>
      </c>
      <c r="B20" s="75" t="e">
        <f>IF(AND(データ!$B$5&lt;A20,A20&lt;=データ!$B$5+データ!$D$9),データ!$B$1-(A20-データ!$B$5-1)*2,"")</f>
        <v>#REF!</v>
      </c>
      <c r="C20" s="75" t="e">
        <f>IF(AND(データ!$B$5-データ!$D$9&lt;A20,A20&lt;=データ!$B$5),データ!$B$1-(データ!$B$5-A20)*2-1,"")</f>
        <v>#REF!</v>
      </c>
      <c r="D20" s="75" t="e">
        <f>IF(A20&lt;=データ!$B$5-データ!$D$9,A20,"")</f>
        <v>#REF!</v>
      </c>
      <c r="E20" s="75" t="e">
        <f>IF(AND(データ!$B$5+データ!$D$9&lt;A20,A20&lt;=データ!$B$1),A20-データ!$D$9*2,"")</f>
        <v>#REF!</v>
      </c>
      <c r="F20" s="75" t="e">
        <f t="shared" si="0"/>
        <v>#REF!</v>
      </c>
      <c r="G20" s="75" t="e">
        <f>VLOOKUP(F20-1,#REF!,2,TRUE)</f>
        <v>#REF!</v>
      </c>
    </row>
    <row r="21" spans="1:7" x14ac:dyDescent="0.2">
      <c r="A21" s="75">
        <v>21</v>
      </c>
      <c r="B21" s="75" t="e">
        <f>IF(AND(データ!$B$5&lt;A21,A21&lt;=データ!$B$5+データ!$D$9),データ!$B$1-(A21-データ!$B$5-1)*2,"")</f>
        <v>#REF!</v>
      </c>
      <c r="C21" s="75" t="e">
        <f>IF(AND(データ!$B$5-データ!$D$9&lt;A21,A21&lt;=データ!$B$5),データ!$B$1-(データ!$B$5-A21)*2-1,"")</f>
        <v>#REF!</v>
      </c>
      <c r="D21" s="75" t="e">
        <f>IF(A21&lt;=データ!$B$5-データ!$D$9,A21,"")</f>
        <v>#REF!</v>
      </c>
      <c r="E21" s="75" t="e">
        <f>IF(AND(データ!$B$5+データ!$D$9&lt;A21,A21&lt;=データ!$B$1),A21-データ!$D$9*2,"")</f>
        <v>#REF!</v>
      </c>
      <c r="F21" s="75" t="e">
        <f t="shared" si="0"/>
        <v>#REF!</v>
      </c>
      <c r="G21" s="75" t="e">
        <f>VLOOKUP(F21-1,#REF!,2,TRUE)</f>
        <v>#REF!</v>
      </c>
    </row>
    <row r="22" spans="1:7" x14ac:dyDescent="0.2">
      <c r="A22" s="75">
        <v>22</v>
      </c>
      <c r="B22" s="75" t="e">
        <f>IF(AND(データ!$B$5&lt;A22,A22&lt;=データ!$B$5+データ!$D$9),データ!$B$1-(A22-データ!$B$5-1)*2,"")</f>
        <v>#REF!</v>
      </c>
      <c r="C22" s="75" t="e">
        <f>IF(AND(データ!$B$5-データ!$D$9&lt;A22,A22&lt;=データ!$B$5),データ!$B$1-(データ!$B$5-A22)*2-1,"")</f>
        <v>#REF!</v>
      </c>
      <c r="D22" s="75" t="e">
        <f>IF(A22&lt;=データ!$B$5-データ!$D$9,A22,"")</f>
        <v>#REF!</v>
      </c>
      <c r="E22" s="75" t="e">
        <f>IF(AND(データ!$B$5+データ!$D$9&lt;A22,A22&lt;=データ!$B$1),A22-データ!$D$9*2,"")</f>
        <v>#REF!</v>
      </c>
      <c r="F22" s="75" t="e">
        <f t="shared" si="0"/>
        <v>#REF!</v>
      </c>
      <c r="G22" s="75" t="e">
        <f>VLOOKUP(F22-1,#REF!,2,TRUE)</f>
        <v>#REF!</v>
      </c>
    </row>
    <row r="23" spans="1:7" x14ac:dyDescent="0.2">
      <c r="A23" s="75">
        <v>23</v>
      </c>
      <c r="B23" s="75" t="e">
        <f>IF(AND(データ!$B$5&lt;A23,A23&lt;=データ!$B$5+データ!$D$9),データ!$B$1-(A23-データ!$B$5-1)*2,"")</f>
        <v>#REF!</v>
      </c>
      <c r="C23" s="75" t="e">
        <f>IF(AND(データ!$B$5-データ!$D$9&lt;A23,A23&lt;=データ!$B$5),データ!$B$1-(データ!$B$5-A23)*2-1,"")</f>
        <v>#REF!</v>
      </c>
      <c r="D23" s="75" t="e">
        <f>IF(A23&lt;=データ!$B$5-データ!$D$9,A23,"")</f>
        <v>#REF!</v>
      </c>
      <c r="E23" s="75" t="e">
        <f>IF(AND(データ!$B$5+データ!$D$9&lt;A23,A23&lt;=データ!$B$1),A23-データ!$D$9*2,"")</f>
        <v>#REF!</v>
      </c>
      <c r="F23" s="75" t="e">
        <f t="shared" si="0"/>
        <v>#REF!</v>
      </c>
      <c r="G23" s="75" t="e">
        <f>VLOOKUP(F23-1,#REF!,2,TRUE)</f>
        <v>#REF!</v>
      </c>
    </row>
    <row r="24" spans="1:7" x14ac:dyDescent="0.2">
      <c r="A24" s="75">
        <v>24</v>
      </c>
      <c r="B24" s="75" t="e">
        <f>IF(AND(データ!$B$5&lt;A24,A24&lt;=データ!$B$5+データ!$D$9),データ!$B$1-(A24-データ!$B$5-1)*2,"")</f>
        <v>#REF!</v>
      </c>
      <c r="C24" s="75" t="e">
        <f>IF(AND(データ!$B$5-データ!$D$9&lt;A24,A24&lt;=データ!$B$5),データ!$B$1-(データ!$B$5-A24)*2-1,"")</f>
        <v>#REF!</v>
      </c>
      <c r="D24" s="75" t="e">
        <f>IF(A24&lt;=データ!$B$5-データ!$D$9,A24,"")</f>
        <v>#REF!</v>
      </c>
      <c r="E24" s="75" t="e">
        <f>IF(AND(データ!$B$5+データ!$D$9&lt;A24,A24&lt;=データ!$B$1),A24-データ!$D$9*2,"")</f>
        <v>#REF!</v>
      </c>
      <c r="F24" s="75" t="e">
        <f t="shared" si="0"/>
        <v>#REF!</v>
      </c>
      <c r="G24" s="75" t="e">
        <f>VLOOKUP(F24-1,#REF!,2,TRUE)</f>
        <v>#REF!</v>
      </c>
    </row>
    <row r="25" spans="1:7" x14ac:dyDescent="0.2">
      <c r="A25" s="75">
        <v>25</v>
      </c>
      <c r="B25" s="75" t="e">
        <f>IF(AND(データ!$B$5&lt;A25,A25&lt;=データ!$B$5+データ!$D$9),データ!$B$1-(A25-データ!$B$5-1)*2,"")</f>
        <v>#REF!</v>
      </c>
      <c r="C25" s="75" t="e">
        <f>IF(AND(データ!$B$5-データ!$D$9&lt;A25,A25&lt;=データ!$B$5),データ!$B$1-(データ!$B$5-A25)*2-1,"")</f>
        <v>#REF!</v>
      </c>
      <c r="D25" s="75" t="e">
        <f>IF(A25&lt;=データ!$B$5-データ!$D$9,A25,"")</f>
        <v>#REF!</v>
      </c>
      <c r="E25" s="75" t="e">
        <f>IF(AND(データ!$B$5+データ!$D$9&lt;A25,A25&lt;=データ!$B$1),A25-データ!$D$9*2,"")</f>
        <v>#REF!</v>
      </c>
      <c r="F25" s="75" t="e">
        <f t="shared" si="0"/>
        <v>#REF!</v>
      </c>
      <c r="G25" s="75" t="e">
        <f>VLOOKUP(F25-1,#REF!,2,TRUE)</f>
        <v>#REF!</v>
      </c>
    </row>
    <row r="26" spans="1:7" x14ac:dyDescent="0.2">
      <c r="A26" s="75">
        <v>26</v>
      </c>
      <c r="B26" s="75" t="e">
        <f>IF(AND(データ!$B$5&lt;A26,A26&lt;=データ!$B$5+データ!$D$9),データ!$B$1-(A26-データ!$B$5-1)*2,"")</f>
        <v>#REF!</v>
      </c>
      <c r="C26" s="75" t="e">
        <f>IF(AND(データ!$B$5-データ!$D$9&lt;A26,A26&lt;=データ!$B$5),データ!$B$1-(データ!$B$5-A26)*2-1,"")</f>
        <v>#REF!</v>
      </c>
      <c r="D26" s="75" t="e">
        <f>IF(A26&lt;=データ!$B$5-データ!$D$9,A26,"")</f>
        <v>#REF!</v>
      </c>
      <c r="E26" s="75" t="e">
        <f>IF(AND(データ!$B$5+データ!$D$9&lt;A26,A26&lt;=データ!$B$1),A26-データ!$D$9*2,"")</f>
        <v>#REF!</v>
      </c>
      <c r="F26" s="75" t="e">
        <f t="shared" si="0"/>
        <v>#REF!</v>
      </c>
      <c r="G26" s="75" t="e">
        <f>VLOOKUP(F26-1,#REF!,2,TRUE)</f>
        <v>#REF!</v>
      </c>
    </row>
    <row r="27" spans="1:7" x14ac:dyDescent="0.2">
      <c r="A27" s="75">
        <v>27</v>
      </c>
      <c r="B27" s="75" t="e">
        <f>IF(AND(データ!$B$5&lt;A27,A27&lt;=データ!$B$5+データ!$D$9),データ!$B$1-(A27-データ!$B$5-1)*2,"")</f>
        <v>#REF!</v>
      </c>
      <c r="C27" s="75" t="e">
        <f>IF(AND(データ!$B$5-データ!$D$9&lt;A27,A27&lt;=データ!$B$5),データ!$B$1-(データ!$B$5-A27)*2-1,"")</f>
        <v>#REF!</v>
      </c>
      <c r="D27" s="75" t="e">
        <f>IF(A27&lt;=データ!$B$5-データ!$D$9,A27,"")</f>
        <v>#REF!</v>
      </c>
      <c r="E27" s="75" t="e">
        <f>IF(AND(データ!$B$5+データ!$D$9&lt;A27,A27&lt;=データ!$B$1),A27-データ!$D$9*2,"")</f>
        <v>#REF!</v>
      </c>
      <c r="F27" s="75" t="e">
        <f t="shared" si="0"/>
        <v>#REF!</v>
      </c>
      <c r="G27" s="75" t="e">
        <f>VLOOKUP(F27-1,#REF!,2,TRUE)</f>
        <v>#REF!</v>
      </c>
    </row>
    <row r="28" spans="1:7" x14ac:dyDescent="0.2">
      <c r="A28" s="75">
        <v>28</v>
      </c>
      <c r="B28" s="75" t="e">
        <f>IF(AND(データ!$B$5&lt;A28,A28&lt;=データ!$B$5+データ!$D$9),データ!$B$1-(A28-データ!$B$5-1)*2,"")</f>
        <v>#REF!</v>
      </c>
      <c r="C28" s="75" t="e">
        <f>IF(AND(データ!$B$5-データ!$D$9&lt;A28,A28&lt;=データ!$B$5),データ!$B$1-(データ!$B$5-A28)*2-1,"")</f>
        <v>#REF!</v>
      </c>
      <c r="D28" s="75" t="e">
        <f>IF(A28&lt;=データ!$B$5-データ!$D$9,A28,"")</f>
        <v>#REF!</v>
      </c>
      <c r="E28" s="75" t="e">
        <f>IF(AND(データ!$B$5+データ!$D$9&lt;A28,A28&lt;=データ!$B$1),A28-データ!$D$9*2,"")</f>
        <v>#REF!</v>
      </c>
      <c r="F28" s="75" t="e">
        <f t="shared" si="0"/>
        <v>#REF!</v>
      </c>
      <c r="G28" s="75" t="e">
        <f>VLOOKUP(F28-1,#REF!,2,TRUE)</f>
        <v>#REF!</v>
      </c>
    </row>
    <row r="29" spans="1:7" x14ac:dyDescent="0.2">
      <c r="A29" s="75">
        <v>29</v>
      </c>
      <c r="B29" s="75" t="e">
        <f>IF(AND(データ!$B$5&lt;A29,A29&lt;=データ!$B$5+データ!$D$9),データ!$B$1-(A29-データ!$B$5-1)*2,"")</f>
        <v>#REF!</v>
      </c>
      <c r="C29" s="75" t="e">
        <f>IF(AND(データ!$B$5-データ!$D$9&lt;A29,A29&lt;=データ!$B$5),データ!$B$1-(データ!$B$5-A29)*2-1,"")</f>
        <v>#REF!</v>
      </c>
      <c r="D29" s="75" t="e">
        <f>IF(A29&lt;=データ!$B$5-データ!$D$9,A29,"")</f>
        <v>#REF!</v>
      </c>
      <c r="E29" s="75" t="e">
        <f>IF(AND(データ!$B$5+データ!$D$9&lt;A29,A29&lt;=データ!$B$1),A29-データ!$D$9*2,"")</f>
        <v>#REF!</v>
      </c>
      <c r="F29" s="75" t="e">
        <f t="shared" si="0"/>
        <v>#REF!</v>
      </c>
      <c r="G29" s="75" t="e">
        <f>VLOOKUP(F29-1,#REF!,2,TRUE)</f>
        <v>#REF!</v>
      </c>
    </row>
    <row r="30" spans="1:7" x14ac:dyDescent="0.2">
      <c r="A30" s="75">
        <v>30</v>
      </c>
      <c r="B30" s="75" t="e">
        <f>IF(AND(データ!$B$5&lt;A30,A30&lt;=データ!$B$5+データ!$D$9),データ!$B$1-(A30-データ!$B$5-1)*2,"")</f>
        <v>#REF!</v>
      </c>
      <c r="C30" s="75" t="e">
        <f>IF(AND(データ!$B$5-データ!$D$9&lt;A30,A30&lt;=データ!$B$5),データ!$B$1-(データ!$B$5-A30)*2-1,"")</f>
        <v>#REF!</v>
      </c>
      <c r="D30" s="75" t="e">
        <f>IF(A30&lt;=データ!$B$5-データ!$D$9,A30,"")</f>
        <v>#REF!</v>
      </c>
      <c r="E30" s="75" t="e">
        <f>IF(AND(データ!$B$5+データ!$D$9&lt;A30,A30&lt;=データ!$B$1),A30-データ!$D$9*2,"")</f>
        <v>#REF!</v>
      </c>
      <c r="F30" s="75" t="e">
        <f t="shared" si="0"/>
        <v>#REF!</v>
      </c>
      <c r="G30" s="75" t="e">
        <f>VLOOKUP(F30-1,#REF!,2,TRUE)</f>
        <v>#REF!</v>
      </c>
    </row>
    <row r="31" spans="1:7" x14ac:dyDescent="0.2">
      <c r="A31" s="75">
        <v>31</v>
      </c>
      <c r="B31" s="75" t="e">
        <f>IF(AND(データ!$B$5&lt;A31,A31&lt;=データ!$B$5+データ!$D$9),データ!$B$1-(A31-データ!$B$5-1)*2,"")</f>
        <v>#REF!</v>
      </c>
      <c r="C31" s="75" t="e">
        <f>IF(AND(データ!$B$5-データ!$D$9&lt;A31,A31&lt;=データ!$B$5),データ!$B$1-(データ!$B$5-A31)*2-1,"")</f>
        <v>#REF!</v>
      </c>
      <c r="D31" s="75" t="e">
        <f>IF(A31&lt;=データ!$B$5-データ!$D$9,A31,"")</f>
        <v>#REF!</v>
      </c>
      <c r="E31" s="75" t="e">
        <f>IF(AND(データ!$B$5+データ!$D$9&lt;A31,A31&lt;=データ!$B$1),A31-データ!$D$9*2,"")</f>
        <v>#REF!</v>
      </c>
      <c r="F31" s="75" t="e">
        <f t="shared" si="0"/>
        <v>#REF!</v>
      </c>
      <c r="G31" s="75" t="e">
        <f>VLOOKUP(F31-1,#REF!,2,TRUE)</f>
        <v>#REF!</v>
      </c>
    </row>
    <row r="32" spans="1:7" x14ac:dyDescent="0.2">
      <c r="A32" s="75">
        <v>32</v>
      </c>
      <c r="B32" s="75" t="e">
        <f>IF(AND(データ!$B$5&lt;A32,A32&lt;=データ!$B$5+データ!$D$9),データ!$B$1-(A32-データ!$B$5-1)*2,"")</f>
        <v>#REF!</v>
      </c>
      <c r="C32" s="75" t="e">
        <f>IF(AND(データ!$B$5-データ!$D$9&lt;A32,A32&lt;=データ!$B$5),データ!$B$1-(データ!$B$5-A32)*2-1,"")</f>
        <v>#REF!</v>
      </c>
      <c r="D32" s="75" t="e">
        <f>IF(A32&lt;=データ!$B$5-データ!$D$9,A32,"")</f>
        <v>#REF!</v>
      </c>
      <c r="E32" s="75" t="e">
        <f>IF(AND(データ!$B$5+データ!$D$9&lt;A32,A32&lt;=データ!$B$1),A32-データ!$D$9*2,"")</f>
        <v>#REF!</v>
      </c>
      <c r="F32" s="75" t="e">
        <f t="shared" si="0"/>
        <v>#REF!</v>
      </c>
      <c r="G32" s="75" t="e">
        <f>VLOOKUP(F32-1,#REF!,2,TRUE)</f>
        <v>#REF!</v>
      </c>
    </row>
    <row r="33" spans="1:7" x14ac:dyDescent="0.2">
      <c r="A33" s="75">
        <v>33</v>
      </c>
      <c r="B33" s="75" t="e">
        <f>IF(AND(データ!$B$5&lt;A33,A33&lt;=データ!$B$5+データ!$D$9),データ!$B$1-(A33-データ!$B$5-1)*2,"")</f>
        <v>#REF!</v>
      </c>
      <c r="C33" s="75" t="e">
        <f>IF(AND(データ!$B$5-データ!$D$9&lt;A33,A33&lt;=データ!$B$5),データ!$B$1-(データ!$B$5-A33)*2-1,"")</f>
        <v>#REF!</v>
      </c>
      <c r="D33" s="75" t="e">
        <f>IF(A33&lt;=データ!$B$5-データ!$D$9,A33,"")</f>
        <v>#REF!</v>
      </c>
      <c r="E33" s="75" t="e">
        <f>IF(AND(データ!$B$5+データ!$D$9&lt;A33,A33&lt;=データ!$B$1),A33-データ!$D$9*2,"")</f>
        <v>#REF!</v>
      </c>
      <c r="F33" s="75" t="e">
        <f t="shared" si="0"/>
        <v>#REF!</v>
      </c>
      <c r="G33" s="75" t="e">
        <f>VLOOKUP(F33-1,#REF!,2,TRUE)</f>
        <v>#REF!</v>
      </c>
    </row>
    <row r="34" spans="1:7" x14ac:dyDescent="0.2">
      <c r="A34" s="75">
        <v>34</v>
      </c>
      <c r="B34" s="75" t="e">
        <f>IF(AND(データ!$B$5&lt;A34,A34&lt;=データ!$B$5+データ!$D$9),データ!$B$1-(A34-データ!$B$5-1)*2,"")</f>
        <v>#REF!</v>
      </c>
      <c r="C34" s="75" t="e">
        <f>IF(AND(データ!$B$5-データ!$D$9&lt;A34,A34&lt;=データ!$B$5),データ!$B$1-(データ!$B$5-A34)*2-1,"")</f>
        <v>#REF!</v>
      </c>
      <c r="D34" s="75" t="e">
        <f>IF(A34&lt;=データ!$B$5-データ!$D$9,A34,"")</f>
        <v>#REF!</v>
      </c>
      <c r="E34" s="75" t="e">
        <f>IF(AND(データ!$B$5+データ!$D$9&lt;A34,A34&lt;=データ!$B$1),A34-データ!$D$9*2,"")</f>
        <v>#REF!</v>
      </c>
      <c r="F34" s="75" t="e">
        <f t="shared" si="0"/>
        <v>#REF!</v>
      </c>
      <c r="G34" s="75" t="e">
        <f>VLOOKUP(F34-1,#REF!,2,TRUE)</f>
        <v>#REF!</v>
      </c>
    </row>
    <row r="35" spans="1:7" x14ac:dyDescent="0.2">
      <c r="A35" s="75">
        <v>35</v>
      </c>
      <c r="B35" s="75" t="e">
        <f>IF(AND(データ!$B$5&lt;A35,A35&lt;=データ!$B$5+データ!$D$9),データ!$B$1-(A35-データ!$B$5-1)*2,"")</f>
        <v>#REF!</v>
      </c>
      <c r="C35" s="75" t="e">
        <f>IF(AND(データ!$B$5-データ!$D$9&lt;A35,A35&lt;=データ!$B$5),データ!$B$1-(データ!$B$5-A35)*2-1,"")</f>
        <v>#REF!</v>
      </c>
      <c r="D35" s="75" t="e">
        <f>IF(A35&lt;=データ!$B$5-データ!$D$9,A35,"")</f>
        <v>#REF!</v>
      </c>
      <c r="E35" s="75" t="e">
        <f>IF(AND(データ!$B$5+データ!$D$9&lt;A35,A35&lt;=データ!$B$1),A35-データ!$D$9*2,"")</f>
        <v>#REF!</v>
      </c>
      <c r="F35" s="75" t="e">
        <f t="shared" si="0"/>
        <v>#REF!</v>
      </c>
      <c r="G35" s="75" t="e">
        <f>VLOOKUP(F35-1,#REF!,2,TRUE)</f>
        <v>#REF!</v>
      </c>
    </row>
    <row r="36" spans="1:7" x14ac:dyDescent="0.2">
      <c r="A36" s="75">
        <v>36</v>
      </c>
      <c r="B36" s="75" t="e">
        <f>IF(AND(データ!$B$5&lt;A36,A36&lt;=データ!$B$5+データ!$D$9),データ!$B$1-(A36-データ!$B$5-1)*2,"")</f>
        <v>#REF!</v>
      </c>
      <c r="C36" s="75" t="e">
        <f>IF(AND(データ!$B$5-データ!$D$9&lt;A36,A36&lt;=データ!$B$5),データ!$B$1-(データ!$B$5-A36)*2-1,"")</f>
        <v>#REF!</v>
      </c>
      <c r="D36" s="75" t="e">
        <f>IF(A36&lt;=データ!$B$5-データ!$D$9,A36,"")</f>
        <v>#REF!</v>
      </c>
      <c r="E36" s="75" t="e">
        <f>IF(AND(データ!$B$5+データ!$D$9&lt;A36,A36&lt;=データ!$B$1),A36-データ!$D$9*2,"")</f>
        <v>#REF!</v>
      </c>
      <c r="F36" s="75" t="e">
        <f t="shared" si="0"/>
        <v>#REF!</v>
      </c>
      <c r="G36" s="75" t="e">
        <f>VLOOKUP(F36-1,#REF!,2,TRUE)</f>
        <v>#REF!</v>
      </c>
    </row>
    <row r="37" spans="1:7" x14ac:dyDescent="0.2">
      <c r="A37" s="75">
        <v>37</v>
      </c>
      <c r="B37" s="75" t="e">
        <f>IF(AND(データ!$B$5&lt;A37,A37&lt;=データ!$B$5+データ!$D$9),データ!$B$1-(A37-データ!$B$5-1)*2,"")</f>
        <v>#REF!</v>
      </c>
      <c r="C37" s="75" t="e">
        <f>IF(AND(データ!$B$5-データ!$D$9&lt;A37,A37&lt;=データ!$B$5),データ!$B$1-(データ!$B$5-A37)*2-1,"")</f>
        <v>#REF!</v>
      </c>
      <c r="D37" s="75" t="e">
        <f>IF(A37&lt;=データ!$B$5-データ!$D$9,A37,"")</f>
        <v>#REF!</v>
      </c>
      <c r="E37" s="75" t="e">
        <f>IF(AND(データ!$B$5+データ!$D$9&lt;A37,A37&lt;=データ!$B$1),A37-データ!$D$9*2,"")</f>
        <v>#REF!</v>
      </c>
      <c r="F37" s="75" t="e">
        <f t="shared" si="0"/>
        <v>#REF!</v>
      </c>
      <c r="G37" s="75" t="e">
        <f>VLOOKUP(F37-1,#REF!,2,TRUE)</f>
        <v>#REF!</v>
      </c>
    </row>
    <row r="38" spans="1:7" x14ac:dyDescent="0.2">
      <c r="A38" s="75">
        <v>38</v>
      </c>
      <c r="B38" s="75" t="e">
        <f>IF(AND(データ!$B$5&lt;A38,A38&lt;=データ!$B$5+データ!$D$9),データ!$B$1-(A38-データ!$B$5-1)*2,"")</f>
        <v>#REF!</v>
      </c>
      <c r="C38" s="75" t="e">
        <f>IF(AND(データ!$B$5-データ!$D$9&lt;A38,A38&lt;=データ!$B$5),データ!$B$1-(データ!$B$5-A38)*2-1,"")</f>
        <v>#REF!</v>
      </c>
      <c r="D38" s="75" t="e">
        <f>IF(A38&lt;=データ!$B$5-データ!$D$9,A38,"")</f>
        <v>#REF!</v>
      </c>
      <c r="E38" s="75" t="e">
        <f>IF(AND(データ!$B$5+データ!$D$9&lt;A38,A38&lt;=データ!$B$1),A38-データ!$D$9*2,"")</f>
        <v>#REF!</v>
      </c>
      <c r="F38" s="75" t="e">
        <f t="shared" si="0"/>
        <v>#REF!</v>
      </c>
      <c r="G38" s="75" t="e">
        <f>VLOOKUP(F38-1,#REF!,2,TRUE)</f>
        <v>#REF!</v>
      </c>
    </row>
    <row r="39" spans="1:7" x14ac:dyDescent="0.2">
      <c r="A39" s="75">
        <v>39</v>
      </c>
      <c r="B39" s="75" t="e">
        <f>IF(AND(データ!$B$5&lt;A39,A39&lt;=データ!$B$5+データ!$D$9),データ!$B$1-(A39-データ!$B$5-1)*2,"")</f>
        <v>#REF!</v>
      </c>
      <c r="C39" s="75" t="e">
        <f>IF(AND(データ!$B$5-データ!$D$9&lt;A39,A39&lt;=データ!$B$5),データ!$B$1-(データ!$B$5-A39)*2-1,"")</f>
        <v>#REF!</v>
      </c>
      <c r="D39" s="75" t="e">
        <f>IF(A39&lt;=データ!$B$5-データ!$D$9,A39,"")</f>
        <v>#REF!</v>
      </c>
      <c r="E39" s="75" t="e">
        <f>IF(AND(データ!$B$5+データ!$D$9&lt;A39,A39&lt;=データ!$B$1),A39-データ!$D$9*2,"")</f>
        <v>#REF!</v>
      </c>
      <c r="F39" s="75" t="e">
        <f t="shared" si="0"/>
        <v>#REF!</v>
      </c>
      <c r="G39" s="75" t="e">
        <f>VLOOKUP(F39-1,#REF!,2,TRUE)</f>
        <v>#REF!</v>
      </c>
    </row>
    <row r="40" spans="1:7" x14ac:dyDescent="0.2">
      <c r="A40" s="75">
        <v>40</v>
      </c>
      <c r="B40" s="75" t="e">
        <f>IF(AND(データ!$B$5&lt;A40,A40&lt;=データ!$B$5+データ!$D$9),データ!$B$1-(A40-データ!$B$5-1)*2,"")</f>
        <v>#REF!</v>
      </c>
      <c r="C40" s="75" t="e">
        <f>IF(AND(データ!$B$5-データ!$D$9&lt;A40,A40&lt;=データ!$B$5),データ!$B$1-(データ!$B$5-A40)*2-1,"")</f>
        <v>#REF!</v>
      </c>
      <c r="D40" s="75" t="e">
        <f>IF(A40&lt;=データ!$B$5-データ!$D$9,A40,"")</f>
        <v>#REF!</v>
      </c>
      <c r="E40" s="75" t="e">
        <f>IF(AND(データ!$B$5+データ!$D$9&lt;A40,A40&lt;=データ!$B$1),A40-データ!$D$9*2,"")</f>
        <v>#REF!</v>
      </c>
      <c r="F40" s="75" t="e">
        <f t="shared" si="0"/>
        <v>#REF!</v>
      </c>
      <c r="G40" s="75" t="e">
        <f>VLOOKUP(F40-1,#REF!,2,TRUE)</f>
        <v>#REF!</v>
      </c>
    </row>
    <row r="41" spans="1:7" x14ac:dyDescent="0.2">
      <c r="A41" s="75">
        <v>41</v>
      </c>
      <c r="B41" s="75" t="e">
        <f>IF(AND(データ!$B$5&lt;A41,A41&lt;=データ!$B$5+データ!$D$9),データ!$B$1-(A41-データ!$B$5-1)*2,"")</f>
        <v>#REF!</v>
      </c>
      <c r="C41" s="75" t="e">
        <f>IF(AND(データ!$B$5-データ!$D$9&lt;A41,A41&lt;=データ!$B$5),データ!$B$1-(データ!$B$5-A41)*2-1,"")</f>
        <v>#REF!</v>
      </c>
      <c r="D41" s="75" t="e">
        <f>IF(A41&lt;=データ!$B$5-データ!$D$9,A41,"")</f>
        <v>#REF!</v>
      </c>
      <c r="E41" s="75" t="e">
        <f>IF(AND(データ!$B$5+データ!$D$9&lt;A41,A41&lt;=データ!$B$1),A41-データ!$D$9*2,"")</f>
        <v>#REF!</v>
      </c>
      <c r="F41" s="75" t="e">
        <f t="shared" si="0"/>
        <v>#REF!</v>
      </c>
      <c r="G41" s="75" t="e">
        <f>VLOOKUP(F41-1,#REF!,2,TRUE)</f>
        <v>#REF!</v>
      </c>
    </row>
    <row r="42" spans="1:7" x14ac:dyDescent="0.2">
      <c r="A42" s="75">
        <v>42</v>
      </c>
      <c r="B42" s="75" t="e">
        <f>IF(AND(データ!$B$5&lt;A42,A42&lt;=データ!$B$5+データ!$D$9),データ!$B$1-(A42-データ!$B$5-1)*2,"")</f>
        <v>#REF!</v>
      </c>
      <c r="C42" s="75" t="e">
        <f>IF(AND(データ!$B$5-データ!$D$9&lt;A42,A42&lt;=データ!$B$5),データ!$B$1-(データ!$B$5-A42)*2-1,"")</f>
        <v>#REF!</v>
      </c>
      <c r="D42" s="75" t="e">
        <f>IF(A42&lt;=データ!$B$5-データ!$D$9,A42,"")</f>
        <v>#REF!</v>
      </c>
      <c r="E42" s="75" t="e">
        <f>IF(AND(データ!$B$5+データ!$D$9&lt;A42,A42&lt;=データ!$B$1),A42-データ!$D$9*2,"")</f>
        <v>#REF!</v>
      </c>
      <c r="F42" s="75" t="e">
        <f t="shared" si="0"/>
        <v>#REF!</v>
      </c>
      <c r="G42" s="75" t="e">
        <f>VLOOKUP(F42-1,#REF!,2,TRUE)</f>
        <v>#REF!</v>
      </c>
    </row>
    <row r="43" spans="1:7" x14ac:dyDescent="0.2">
      <c r="A43" s="75">
        <v>43</v>
      </c>
      <c r="B43" s="75" t="e">
        <f>IF(AND(データ!$B$5&lt;A43,A43&lt;=データ!$B$5+データ!$D$9),データ!$B$1-(A43-データ!$B$5-1)*2,"")</f>
        <v>#REF!</v>
      </c>
      <c r="C43" s="75" t="e">
        <f>IF(AND(データ!$B$5-データ!$D$9&lt;A43,A43&lt;=データ!$B$5),データ!$B$1-(データ!$B$5-A43)*2-1,"")</f>
        <v>#REF!</v>
      </c>
      <c r="D43" s="75" t="e">
        <f>IF(A43&lt;=データ!$B$5-データ!$D$9,A43,"")</f>
        <v>#REF!</v>
      </c>
      <c r="E43" s="75" t="e">
        <f>IF(AND(データ!$B$5+データ!$D$9&lt;A43,A43&lt;=データ!$B$1),A43-データ!$D$9*2,"")</f>
        <v>#REF!</v>
      </c>
      <c r="F43" s="75" t="e">
        <f t="shared" si="0"/>
        <v>#REF!</v>
      </c>
      <c r="G43" s="75" t="e">
        <f>VLOOKUP(F43-1,#REF!,2,TRUE)</f>
        <v>#REF!</v>
      </c>
    </row>
    <row r="44" spans="1:7" x14ac:dyDescent="0.2">
      <c r="A44" s="75">
        <v>44</v>
      </c>
      <c r="B44" s="75" t="e">
        <f>IF(AND(データ!$B$5&lt;A44,A44&lt;=データ!$B$5+データ!$D$9),データ!$B$1-(A44-データ!$B$5-1)*2,"")</f>
        <v>#REF!</v>
      </c>
      <c r="C44" s="75" t="e">
        <f>IF(AND(データ!$B$5-データ!$D$9&lt;A44,A44&lt;=データ!$B$5),データ!$B$1-(データ!$B$5-A44)*2-1,"")</f>
        <v>#REF!</v>
      </c>
      <c r="D44" s="75" t="e">
        <f>IF(A44&lt;=データ!$B$5-データ!$D$9,A44,"")</f>
        <v>#REF!</v>
      </c>
      <c r="E44" s="75" t="e">
        <f>IF(AND(データ!$B$5+データ!$D$9&lt;A44,A44&lt;=データ!$B$1),A44-データ!$D$9*2,"")</f>
        <v>#REF!</v>
      </c>
      <c r="F44" s="75" t="e">
        <f t="shared" si="0"/>
        <v>#REF!</v>
      </c>
      <c r="G44" s="75" t="e">
        <f>VLOOKUP(F44-1,#REF!,2,TRUE)</f>
        <v>#REF!</v>
      </c>
    </row>
    <row r="45" spans="1:7" x14ac:dyDescent="0.2">
      <c r="A45" s="75">
        <v>45</v>
      </c>
      <c r="B45" s="75" t="e">
        <f>IF(AND(データ!$B$5&lt;A45,A45&lt;=データ!$B$5+データ!$D$9),データ!$B$1-(A45-データ!$B$5-1)*2,"")</f>
        <v>#REF!</v>
      </c>
      <c r="C45" s="75" t="e">
        <f>IF(AND(データ!$B$5-データ!$D$9&lt;A45,A45&lt;=データ!$B$5),データ!$B$1-(データ!$B$5-A45)*2-1,"")</f>
        <v>#REF!</v>
      </c>
      <c r="D45" s="75" t="e">
        <f>IF(A45&lt;=データ!$B$5-データ!$D$9,A45,"")</f>
        <v>#REF!</v>
      </c>
      <c r="E45" s="75" t="e">
        <f>IF(AND(データ!$B$5+データ!$D$9&lt;A45,A45&lt;=データ!$B$1),A45-データ!$D$9*2,"")</f>
        <v>#REF!</v>
      </c>
      <c r="F45" s="75" t="e">
        <f t="shared" si="0"/>
        <v>#REF!</v>
      </c>
      <c r="G45" s="75" t="e">
        <f>VLOOKUP(F45-1,#REF!,2,TRUE)</f>
        <v>#REF!</v>
      </c>
    </row>
    <row r="46" spans="1:7" x14ac:dyDescent="0.2">
      <c r="A46" s="75">
        <v>46</v>
      </c>
      <c r="B46" s="75" t="e">
        <f>IF(AND(データ!$B$5&lt;A46,A46&lt;=データ!$B$5+データ!$D$9),データ!$B$1-(A46-データ!$B$5-1)*2,"")</f>
        <v>#REF!</v>
      </c>
      <c r="C46" s="75" t="e">
        <f>IF(AND(データ!$B$5-データ!$D$9&lt;A46,A46&lt;=データ!$B$5),データ!$B$1-(データ!$B$5-A46)*2-1,"")</f>
        <v>#REF!</v>
      </c>
      <c r="D46" s="75" t="e">
        <f>IF(A46&lt;=データ!$B$5-データ!$D$9,A46,"")</f>
        <v>#REF!</v>
      </c>
      <c r="E46" s="75" t="e">
        <f>IF(AND(データ!$B$5+データ!$D$9&lt;A46,A46&lt;=データ!$B$1),A46-データ!$D$9*2,"")</f>
        <v>#REF!</v>
      </c>
      <c r="F46" s="75" t="e">
        <f t="shared" si="0"/>
        <v>#REF!</v>
      </c>
      <c r="G46" s="75" t="e">
        <f>VLOOKUP(F46-1,#REF!,2,TRUE)</f>
        <v>#REF!</v>
      </c>
    </row>
    <row r="47" spans="1:7" x14ac:dyDescent="0.2">
      <c r="A47" s="75">
        <v>47</v>
      </c>
      <c r="B47" s="75" t="e">
        <f>IF(AND(データ!$B$5&lt;A47,A47&lt;=データ!$B$5+データ!$D$9),データ!$B$1-(A47-データ!$B$5-1)*2,"")</f>
        <v>#REF!</v>
      </c>
      <c r="C47" s="75" t="e">
        <f>IF(AND(データ!$B$5-データ!$D$9&lt;A47,A47&lt;=データ!$B$5),データ!$B$1-(データ!$B$5-A47)*2-1,"")</f>
        <v>#REF!</v>
      </c>
      <c r="D47" s="75" t="e">
        <f>IF(A47&lt;=データ!$B$5-データ!$D$9,A47,"")</f>
        <v>#REF!</v>
      </c>
      <c r="E47" s="75" t="e">
        <f>IF(AND(データ!$B$5+データ!$D$9&lt;A47,A47&lt;=データ!$B$1),A47-データ!$D$9*2,"")</f>
        <v>#REF!</v>
      </c>
      <c r="F47" s="75" t="e">
        <f t="shared" si="0"/>
        <v>#REF!</v>
      </c>
      <c r="G47" s="75" t="e">
        <f>VLOOKUP(F47-1,#REF!,2,TRUE)</f>
        <v>#REF!</v>
      </c>
    </row>
    <row r="48" spans="1:7" x14ac:dyDescent="0.2">
      <c r="A48" s="75">
        <v>48</v>
      </c>
      <c r="B48" s="75" t="e">
        <f>IF(AND(データ!$B$5&lt;A48,A48&lt;=データ!$B$5+データ!$D$9),データ!$B$1-(A48-データ!$B$5-1)*2,"")</f>
        <v>#REF!</v>
      </c>
      <c r="C48" s="75" t="e">
        <f>IF(AND(データ!$B$5-データ!$D$9&lt;A48,A48&lt;=データ!$B$5),データ!$B$1-(データ!$B$5-A48)*2-1,"")</f>
        <v>#REF!</v>
      </c>
      <c r="D48" s="75" t="e">
        <f>IF(A48&lt;=データ!$B$5-データ!$D$9,A48,"")</f>
        <v>#REF!</v>
      </c>
      <c r="E48" s="75" t="e">
        <f>IF(AND(データ!$B$5+データ!$D$9&lt;A48,A48&lt;=データ!$B$1),A48-データ!$D$9*2,"")</f>
        <v>#REF!</v>
      </c>
      <c r="F48" s="75" t="e">
        <f t="shared" si="0"/>
        <v>#REF!</v>
      </c>
      <c r="G48" s="75" t="e">
        <f>VLOOKUP(F48-1,#REF!,2,TRUE)</f>
        <v>#REF!</v>
      </c>
    </row>
    <row r="49" spans="1:7" x14ac:dyDescent="0.2">
      <c r="A49" s="75">
        <v>49</v>
      </c>
      <c r="B49" s="75" t="e">
        <f>IF(AND(データ!$B$5&lt;A49,A49&lt;=データ!$B$5+データ!$D$9),データ!$B$1-(A49-データ!$B$5-1)*2,"")</f>
        <v>#REF!</v>
      </c>
      <c r="C49" s="75" t="e">
        <f>IF(AND(データ!$B$5-データ!$D$9&lt;A49,A49&lt;=データ!$B$5),データ!$B$1-(データ!$B$5-A49)*2-1,"")</f>
        <v>#REF!</v>
      </c>
      <c r="D49" s="75" t="e">
        <f>IF(A49&lt;=データ!$B$5-データ!$D$9,A49,"")</f>
        <v>#REF!</v>
      </c>
      <c r="E49" s="75" t="e">
        <f>IF(AND(データ!$B$5+データ!$D$9&lt;A49,A49&lt;=データ!$B$1),A49-データ!$D$9*2,"")</f>
        <v>#REF!</v>
      </c>
      <c r="F49" s="75" t="e">
        <f t="shared" si="0"/>
        <v>#REF!</v>
      </c>
      <c r="G49" s="75" t="e">
        <f>VLOOKUP(F49-1,#REF!,2,TRUE)</f>
        <v>#REF!</v>
      </c>
    </row>
    <row r="50" spans="1:7" x14ac:dyDescent="0.2">
      <c r="A50" s="75">
        <v>50</v>
      </c>
      <c r="B50" s="75" t="e">
        <f>IF(AND(データ!$B$5&lt;A50,A50&lt;=データ!$B$5+データ!$D$9),データ!$B$1-(A50-データ!$B$5-1)*2,"")</f>
        <v>#REF!</v>
      </c>
      <c r="C50" s="75" t="e">
        <f>IF(AND(データ!$B$5-データ!$D$9&lt;A50,A50&lt;=データ!$B$5),データ!$B$1-(データ!$B$5-A50)*2-1,"")</f>
        <v>#REF!</v>
      </c>
      <c r="D50" s="75" t="e">
        <f>IF(A50&lt;=データ!$B$5-データ!$D$9,A50,"")</f>
        <v>#REF!</v>
      </c>
      <c r="E50" s="75" t="e">
        <f>IF(AND(データ!$B$5+データ!$D$9&lt;A50,A50&lt;=データ!$B$1),A50-データ!$D$9*2,"")</f>
        <v>#REF!</v>
      </c>
      <c r="F50" s="75" t="e">
        <f t="shared" si="0"/>
        <v>#REF!</v>
      </c>
      <c r="G50" s="75" t="e">
        <f>VLOOKUP(F50-1,#REF!,2,TRUE)</f>
        <v>#REF!</v>
      </c>
    </row>
    <row r="51" spans="1:7" x14ac:dyDescent="0.2">
      <c r="A51" s="75">
        <v>51</v>
      </c>
      <c r="B51" s="75" t="e">
        <f>IF(AND(データ!$B$5&lt;A51,A51&lt;=データ!$B$5+データ!$D$9),データ!$B$1-(A51-データ!$B$5-1)*2,"")</f>
        <v>#REF!</v>
      </c>
      <c r="C51" s="75" t="e">
        <f>IF(AND(データ!$B$5-データ!$D$9&lt;A51,A51&lt;=データ!$B$5),データ!$B$1-(データ!$B$5-A51)*2-1,"")</f>
        <v>#REF!</v>
      </c>
      <c r="D51" s="75" t="e">
        <f>IF(A51&lt;=データ!$B$5-データ!$D$9,A51,"")</f>
        <v>#REF!</v>
      </c>
      <c r="E51" s="75" t="e">
        <f>IF(AND(データ!$B$5+データ!$D$9&lt;A51,A51&lt;=データ!$B$1),A51-データ!$D$9*2,"")</f>
        <v>#REF!</v>
      </c>
      <c r="F51" s="75" t="e">
        <f t="shared" si="0"/>
        <v>#REF!</v>
      </c>
      <c r="G51" s="75" t="e">
        <f>VLOOKUP(F51-1,#REF!,2,TRUE)</f>
        <v>#REF!</v>
      </c>
    </row>
    <row r="52" spans="1:7" x14ac:dyDescent="0.2">
      <c r="A52" s="75">
        <v>52</v>
      </c>
      <c r="B52" s="75" t="e">
        <f>IF(AND(データ!$B$5&lt;A52,A52&lt;=データ!$B$5+データ!$D$9),データ!$B$1-(A52-データ!$B$5-1)*2,"")</f>
        <v>#REF!</v>
      </c>
      <c r="C52" s="75" t="e">
        <f>IF(AND(データ!$B$5-データ!$D$9&lt;A52,A52&lt;=データ!$B$5),データ!$B$1-(データ!$B$5-A52)*2-1,"")</f>
        <v>#REF!</v>
      </c>
      <c r="D52" s="75" t="e">
        <f>IF(A52&lt;=データ!$B$5-データ!$D$9,A52,"")</f>
        <v>#REF!</v>
      </c>
      <c r="E52" s="75" t="e">
        <f>IF(AND(データ!$B$5+データ!$D$9&lt;A52,A52&lt;=データ!$B$1),A52-データ!$D$9*2,"")</f>
        <v>#REF!</v>
      </c>
      <c r="F52" s="75" t="e">
        <f t="shared" si="0"/>
        <v>#REF!</v>
      </c>
      <c r="G52" s="75" t="e">
        <f>VLOOKUP(F52-1,#REF!,2,TRUE)</f>
        <v>#REF!</v>
      </c>
    </row>
    <row r="53" spans="1:7" x14ac:dyDescent="0.2">
      <c r="A53" s="75">
        <v>53</v>
      </c>
      <c r="B53" s="75" t="e">
        <f>IF(AND(データ!$B$5&lt;A53,A53&lt;=データ!$B$5+データ!$D$9),データ!$B$1-(A53-データ!$B$5-1)*2,"")</f>
        <v>#REF!</v>
      </c>
      <c r="C53" s="75" t="e">
        <f>IF(AND(データ!$B$5-データ!$D$9&lt;A53,A53&lt;=データ!$B$5),データ!$B$1-(データ!$B$5-A53)*2-1,"")</f>
        <v>#REF!</v>
      </c>
      <c r="D53" s="75" t="e">
        <f>IF(A53&lt;=データ!$B$5-データ!$D$9,A53,"")</f>
        <v>#REF!</v>
      </c>
      <c r="E53" s="75" t="e">
        <f>IF(AND(データ!$B$5+データ!$D$9&lt;A53,A53&lt;=データ!$B$1),A53-データ!$D$9*2,"")</f>
        <v>#REF!</v>
      </c>
      <c r="F53" s="75" t="e">
        <f t="shared" si="0"/>
        <v>#REF!</v>
      </c>
      <c r="G53" s="75" t="e">
        <f>VLOOKUP(F53-1,#REF!,2,TRUE)</f>
        <v>#REF!</v>
      </c>
    </row>
    <row r="54" spans="1:7" x14ac:dyDescent="0.2">
      <c r="A54" s="75">
        <v>54</v>
      </c>
      <c r="B54" s="75" t="e">
        <f>IF(AND(データ!$B$5&lt;A54,A54&lt;=データ!$B$5+データ!$D$9),データ!$B$1-(A54-データ!$B$5-1)*2,"")</f>
        <v>#REF!</v>
      </c>
      <c r="C54" s="75" t="e">
        <f>IF(AND(データ!$B$5-データ!$D$9&lt;A54,A54&lt;=データ!$B$5),データ!$B$1-(データ!$B$5-A54)*2-1,"")</f>
        <v>#REF!</v>
      </c>
      <c r="D54" s="75" t="e">
        <f>IF(A54&lt;=データ!$B$5-データ!$D$9,A54,"")</f>
        <v>#REF!</v>
      </c>
      <c r="E54" s="75" t="e">
        <f>IF(AND(データ!$B$5+データ!$D$9&lt;A54,A54&lt;=データ!$B$1),A54-データ!$D$9*2,"")</f>
        <v>#REF!</v>
      </c>
      <c r="F54" s="75" t="e">
        <f t="shared" si="0"/>
        <v>#REF!</v>
      </c>
      <c r="G54" s="75" t="e">
        <f>VLOOKUP(F54-1,#REF!,2,TRUE)</f>
        <v>#REF!</v>
      </c>
    </row>
    <row r="55" spans="1:7" x14ac:dyDescent="0.2">
      <c r="A55" s="75">
        <v>55</v>
      </c>
      <c r="B55" s="75" t="e">
        <f>IF(AND(データ!$B$5&lt;A55,A55&lt;=データ!$B$5+データ!$D$9),データ!$B$1-(A55-データ!$B$5-1)*2,"")</f>
        <v>#REF!</v>
      </c>
      <c r="C55" s="75" t="e">
        <f>IF(AND(データ!$B$5-データ!$D$9&lt;A55,A55&lt;=データ!$B$5),データ!$B$1-(データ!$B$5-A55)*2-1,"")</f>
        <v>#REF!</v>
      </c>
      <c r="D55" s="75" t="e">
        <f>IF(A55&lt;=データ!$B$5-データ!$D$9,A55,"")</f>
        <v>#REF!</v>
      </c>
      <c r="E55" s="75" t="e">
        <f>IF(AND(データ!$B$5+データ!$D$9&lt;A55,A55&lt;=データ!$B$1),A55-データ!$D$9*2,"")</f>
        <v>#REF!</v>
      </c>
      <c r="F55" s="75" t="e">
        <f t="shared" si="0"/>
        <v>#REF!</v>
      </c>
      <c r="G55" s="75" t="e">
        <f>VLOOKUP(F55-1,#REF!,2,TRUE)</f>
        <v>#REF!</v>
      </c>
    </row>
    <row r="56" spans="1:7" x14ac:dyDescent="0.2">
      <c r="A56" s="75">
        <v>56</v>
      </c>
      <c r="B56" s="75" t="e">
        <f>IF(AND(データ!$B$5&lt;A56,A56&lt;=データ!$B$5+データ!$D$9),データ!$B$1-(A56-データ!$B$5-1)*2,"")</f>
        <v>#REF!</v>
      </c>
      <c r="C56" s="75" t="e">
        <f>IF(AND(データ!$B$5-データ!$D$9&lt;A56,A56&lt;=データ!$B$5),データ!$B$1-(データ!$B$5-A56)*2-1,"")</f>
        <v>#REF!</v>
      </c>
      <c r="D56" s="75" t="e">
        <f>IF(A56&lt;=データ!$B$5-データ!$D$9,A56,"")</f>
        <v>#REF!</v>
      </c>
      <c r="E56" s="75" t="e">
        <f>IF(AND(データ!$B$5+データ!$D$9&lt;A56,A56&lt;=データ!$B$1),A56-データ!$D$9*2,"")</f>
        <v>#REF!</v>
      </c>
      <c r="F56" s="75" t="e">
        <f t="shared" si="0"/>
        <v>#REF!</v>
      </c>
      <c r="G56" s="75" t="e">
        <f>VLOOKUP(F56-1,#REF!,2,TRUE)</f>
        <v>#REF!</v>
      </c>
    </row>
    <row r="57" spans="1:7" x14ac:dyDescent="0.2">
      <c r="A57" s="75">
        <v>57</v>
      </c>
      <c r="B57" s="75" t="e">
        <f>IF(AND(データ!$B$5&lt;A57,A57&lt;=データ!$B$5+データ!$D$9),データ!$B$1-(A57-データ!$B$5-1)*2,"")</f>
        <v>#REF!</v>
      </c>
      <c r="C57" s="75" t="e">
        <f>IF(AND(データ!$B$5-データ!$D$9&lt;A57,A57&lt;=データ!$B$5),データ!$B$1-(データ!$B$5-A57)*2-1,"")</f>
        <v>#REF!</v>
      </c>
      <c r="D57" s="75" t="e">
        <f>IF(A57&lt;=データ!$B$5-データ!$D$9,A57,"")</f>
        <v>#REF!</v>
      </c>
      <c r="E57" s="75" t="e">
        <f>IF(AND(データ!$B$5+データ!$D$9&lt;A57,A57&lt;=データ!$B$1),A57-データ!$D$9*2,"")</f>
        <v>#REF!</v>
      </c>
      <c r="F57" s="75" t="e">
        <f t="shared" si="0"/>
        <v>#REF!</v>
      </c>
      <c r="G57" s="75" t="e">
        <f>VLOOKUP(F57-1,#REF!,2,TRUE)</f>
        <v>#REF!</v>
      </c>
    </row>
    <row r="58" spans="1:7" x14ac:dyDescent="0.2">
      <c r="A58" s="75">
        <v>58</v>
      </c>
      <c r="B58" s="75" t="e">
        <f>IF(AND(データ!$B$5&lt;A58,A58&lt;=データ!$B$5+データ!$D$9),データ!$B$1-(A58-データ!$B$5-1)*2,"")</f>
        <v>#REF!</v>
      </c>
      <c r="C58" s="75" t="e">
        <f>IF(AND(データ!$B$5-データ!$D$9&lt;A58,A58&lt;=データ!$B$5),データ!$B$1-(データ!$B$5-A58)*2-1,"")</f>
        <v>#REF!</v>
      </c>
      <c r="D58" s="75" t="e">
        <f>IF(A58&lt;=データ!$B$5-データ!$D$9,A58,"")</f>
        <v>#REF!</v>
      </c>
      <c r="E58" s="75" t="e">
        <f>IF(AND(データ!$B$5+データ!$D$9&lt;A58,A58&lt;=データ!$B$1),A58-データ!$D$9*2,"")</f>
        <v>#REF!</v>
      </c>
      <c r="F58" s="75" t="e">
        <f t="shared" si="0"/>
        <v>#REF!</v>
      </c>
      <c r="G58" s="75" t="e">
        <f>VLOOKUP(F58-1,#REF!,2,TRUE)</f>
        <v>#REF!</v>
      </c>
    </row>
    <row r="59" spans="1:7" x14ac:dyDescent="0.2">
      <c r="A59" s="75">
        <v>59</v>
      </c>
      <c r="B59" s="75" t="e">
        <f>IF(AND(データ!$B$5&lt;A59,A59&lt;=データ!$B$5+データ!$D$9),データ!$B$1-(A59-データ!$B$5-1)*2,"")</f>
        <v>#REF!</v>
      </c>
      <c r="C59" s="75" t="e">
        <f>IF(AND(データ!$B$5-データ!$D$9&lt;A59,A59&lt;=データ!$B$5),データ!$B$1-(データ!$B$5-A59)*2-1,"")</f>
        <v>#REF!</v>
      </c>
      <c r="D59" s="75" t="e">
        <f>IF(A59&lt;=データ!$B$5-データ!$D$9,A59,"")</f>
        <v>#REF!</v>
      </c>
      <c r="E59" s="75" t="e">
        <f>IF(AND(データ!$B$5+データ!$D$9&lt;A59,A59&lt;=データ!$B$1),A59-データ!$D$9*2,"")</f>
        <v>#REF!</v>
      </c>
      <c r="F59" s="75" t="e">
        <f t="shared" si="0"/>
        <v>#REF!</v>
      </c>
      <c r="G59" s="75" t="e">
        <f>VLOOKUP(F59-1,#REF!,2,TRUE)</f>
        <v>#REF!</v>
      </c>
    </row>
    <row r="60" spans="1:7" x14ac:dyDescent="0.2">
      <c r="A60" s="75">
        <v>60</v>
      </c>
      <c r="B60" s="75" t="e">
        <f>IF(AND(データ!$B$5&lt;A60,A60&lt;=データ!$B$5+データ!$D$9),データ!$B$1-(A60-データ!$B$5-1)*2,"")</f>
        <v>#REF!</v>
      </c>
      <c r="C60" s="75" t="e">
        <f>IF(AND(データ!$B$5-データ!$D$9&lt;A60,A60&lt;=データ!$B$5),データ!$B$1-(データ!$B$5-A60)*2-1,"")</f>
        <v>#REF!</v>
      </c>
      <c r="D60" s="75" t="e">
        <f>IF(A60&lt;=データ!$B$5-データ!$D$9,A60,"")</f>
        <v>#REF!</v>
      </c>
      <c r="E60" s="75" t="e">
        <f>IF(AND(データ!$B$5+データ!$D$9&lt;A60,A60&lt;=データ!$B$1),A60-データ!$D$9*2,"")</f>
        <v>#REF!</v>
      </c>
      <c r="F60" s="75" t="e">
        <f t="shared" si="0"/>
        <v>#REF!</v>
      </c>
      <c r="G60" s="75" t="e">
        <f>VLOOKUP(F60-1,#REF!,2,TRUE)</f>
        <v>#REF!</v>
      </c>
    </row>
    <row r="61" spans="1:7" x14ac:dyDescent="0.2">
      <c r="A61" s="75">
        <v>61</v>
      </c>
      <c r="B61" s="75" t="e">
        <f>IF(AND(データ!$B$5&lt;A61,A61&lt;=データ!$B$5+データ!$D$9),データ!$B$1-(A61-データ!$B$5-1)*2,"")</f>
        <v>#REF!</v>
      </c>
      <c r="C61" s="75" t="e">
        <f>IF(AND(データ!$B$5-データ!$D$9&lt;A61,A61&lt;=データ!$B$5),データ!$B$1-(データ!$B$5-A61)*2-1,"")</f>
        <v>#REF!</v>
      </c>
      <c r="D61" s="75" t="e">
        <f>IF(A61&lt;=データ!$B$5-データ!$D$9,A61,"")</f>
        <v>#REF!</v>
      </c>
      <c r="E61" s="75" t="e">
        <f>IF(AND(データ!$B$5+データ!$D$9&lt;A61,A61&lt;=データ!$B$1),A61-データ!$D$9*2,"")</f>
        <v>#REF!</v>
      </c>
      <c r="F61" s="75" t="e">
        <f t="shared" si="0"/>
        <v>#REF!</v>
      </c>
      <c r="G61" s="75" t="e">
        <f>VLOOKUP(F61-1,#REF!,2,TRUE)</f>
        <v>#REF!</v>
      </c>
    </row>
    <row r="62" spans="1:7" x14ac:dyDescent="0.2">
      <c r="A62" s="75">
        <v>62</v>
      </c>
      <c r="B62" s="75" t="e">
        <f>IF(AND(データ!$B$5&lt;A62,A62&lt;=データ!$B$5+データ!$D$9),データ!$B$1-(A62-データ!$B$5-1)*2,"")</f>
        <v>#REF!</v>
      </c>
      <c r="C62" s="75" t="e">
        <f>IF(AND(データ!$B$5-データ!$D$9&lt;A62,A62&lt;=データ!$B$5),データ!$B$1-(データ!$B$5-A62)*2-1,"")</f>
        <v>#REF!</v>
      </c>
      <c r="D62" s="75" t="e">
        <f>IF(A62&lt;=データ!$B$5-データ!$D$9,A62,"")</f>
        <v>#REF!</v>
      </c>
      <c r="E62" s="75" t="e">
        <f>IF(AND(データ!$B$5+データ!$D$9&lt;A62,A62&lt;=データ!$B$1),A62-データ!$D$9*2,"")</f>
        <v>#REF!</v>
      </c>
      <c r="F62" s="75" t="e">
        <f t="shared" si="0"/>
        <v>#REF!</v>
      </c>
      <c r="G62" s="75" t="e">
        <f>VLOOKUP(F62-1,#REF!,2,TRUE)</f>
        <v>#REF!</v>
      </c>
    </row>
    <row r="63" spans="1:7" x14ac:dyDescent="0.2">
      <c r="A63" s="75">
        <v>63</v>
      </c>
      <c r="B63" s="75" t="e">
        <f>IF(AND(データ!$B$5&lt;A63,A63&lt;=データ!$B$5+データ!$D$9),データ!$B$1-(A63-データ!$B$5-1)*2,"")</f>
        <v>#REF!</v>
      </c>
      <c r="C63" s="75" t="e">
        <f>IF(AND(データ!$B$5-データ!$D$9&lt;A63,A63&lt;=データ!$B$5),データ!$B$1-(データ!$B$5-A63)*2-1,"")</f>
        <v>#REF!</v>
      </c>
      <c r="D63" s="75" t="e">
        <f>IF(A63&lt;=データ!$B$5-データ!$D$9,A63,"")</f>
        <v>#REF!</v>
      </c>
      <c r="E63" s="75" t="e">
        <f>IF(AND(データ!$B$5+データ!$D$9&lt;A63,A63&lt;=データ!$B$1),A63-データ!$D$9*2,"")</f>
        <v>#REF!</v>
      </c>
      <c r="F63" s="75" t="e">
        <f t="shared" si="0"/>
        <v>#REF!</v>
      </c>
      <c r="G63" s="75" t="e">
        <f>VLOOKUP(F63-1,#REF!,2,TRUE)</f>
        <v>#REF!</v>
      </c>
    </row>
    <row r="64" spans="1:7" x14ac:dyDescent="0.2">
      <c r="A64" s="75">
        <v>64</v>
      </c>
      <c r="B64" s="75" t="e">
        <f>IF(AND(データ!$B$5&lt;A64,A64&lt;=データ!$B$5+データ!$D$9),データ!$B$1-(A64-データ!$B$5-1)*2,"")</f>
        <v>#REF!</v>
      </c>
      <c r="C64" s="75" t="e">
        <f>IF(AND(データ!$B$5-データ!$D$9&lt;A64,A64&lt;=データ!$B$5),データ!$B$1-(データ!$B$5-A64)*2-1,"")</f>
        <v>#REF!</v>
      </c>
      <c r="D64" s="75" t="e">
        <f>IF(A64&lt;=データ!$B$5-データ!$D$9,A64,"")</f>
        <v>#REF!</v>
      </c>
      <c r="E64" s="75" t="e">
        <f>IF(AND(データ!$B$5+データ!$D$9&lt;A64,A64&lt;=データ!$B$1),A64-データ!$D$9*2,"")</f>
        <v>#REF!</v>
      </c>
      <c r="F64" s="75" t="e">
        <f t="shared" si="0"/>
        <v>#REF!</v>
      </c>
      <c r="G64" s="75" t="e">
        <f>VLOOKUP(F64-1,#REF!,2,TRUE)</f>
        <v>#REF!</v>
      </c>
    </row>
    <row r="65" spans="1:7" x14ac:dyDescent="0.2">
      <c r="A65" s="75">
        <v>65</v>
      </c>
      <c r="B65" s="75" t="e">
        <f>IF(AND(データ!$B$5&lt;A65,A65&lt;=データ!$B$5+データ!$D$9),データ!$B$1-(A65-データ!$B$5-1)*2,"")</f>
        <v>#REF!</v>
      </c>
      <c r="C65" s="75" t="e">
        <f>IF(AND(データ!$B$5-データ!$D$9&lt;A65,A65&lt;=データ!$B$5),データ!$B$1-(データ!$B$5-A65)*2-1,"")</f>
        <v>#REF!</v>
      </c>
      <c r="D65" s="75" t="e">
        <f>IF(A65&lt;=データ!$B$5-データ!$D$9,A65,"")</f>
        <v>#REF!</v>
      </c>
      <c r="E65" s="75" t="e">
        <f>IF(AND(データ!$B$5+データ!$D$9&lt;A65,A65&lt;=データ!$B$1),A65-データ!$D$9*2,"")</f>
        <v>#REF!</v>
      </c>
      <c r="F65" s="75" t="e">
        <f t="shared" si="0"/>
        <v>#REF!</v>
      </c>
      <c r="G65" s="75" t="e">
        <f>VLOOKUP(F65-1,#REF!,2,TRUE)</f>
        <v>#REF!</v>
      </c>
    </row>
    <row r="66" spans="1:7" x14ac:dyDescent="0.2">
      <c r="A66" s="75">
        <v>66</v>
      </c>
      <c r="B66" s="75" t="e">
        <f>IF(AND(データ!$B$5&lt;A66,A66&lt;=データ!$B$5+データ!$D$9),データ!$B$1-(A66-データ!$B$5-1)*2,"")</f>
        <v>#REF!</v>
      </c>
      <c r="C66" s="75" t="e">
        <f>IF(AND(データ!$B$5-データ!$D$9&lt;A66,A66&lt;=データ!$B$5),データ!$B$1-(データ!$B$5-A66)*2-1,"")</f>
        <v>#REF!</v>
      </c>
      <c r="D66" s="75" t="e">
        <f>IF(A66&lt;=データ!$B$5-データ!$D$9,A66,"")</f>
        <v>#REF!</v>
      </c>
      <c r="E66" s="75" t="e">
        <f>IF(AND(データ!$B$5+データ!$D$9&lt;A66,A66&lt;=データ!$B$1),A66-データ!$D$9*2,"")</f>
        <v>#REF!</v>
      </c>
      <c r="F66" s="75" t="e">
        <f t="shared" ref="F66:F129" si="1">IF(MAX(B66:E66)=0,"",MAX(B66:E66))</f>
        <v>#REF!</v>
      </c>
      <c r="G66" s="75" t="e">
        <f>VLOOKUP(F66-1,#REF!,2,TRUE)</f>
        <v>#REF!</v>
      </c>
    </row>
    <row r="67" spans="1:7" x14ac:dyDescent="0.2">
      <c r="A67" s="75">
        <v>67</v>
      </c>
      <c r="B67" s="75" t="e">
        <f>IF(AND(データ!$B$5&lt;A67,A67&lt;=データ!$B$5+データ!$D$9),データ!$B$1-(A67-データ!$B$5-1)*2,"")</f>
        <v>#REF!</v>
      </c>
      <c r="C67" s="75" t="e">
        <f>IF(AND(データ!$B$5-データ!$D$9&lt;A67,A67&lt;=データ!$B$5),データ!$B$1-(データ!$B$5-A67)*2-1,"")</f>
        <v>#REF!</v>
      </c>
      <c r="D67" s="75" t="e">
        <f>IF(A67&lt;=データ!$B$5-データ!$D$9,A67,"")</f>
        <v>#REF!</v>
      </c>
      <c r="E67" s="75" t="e">
        <f>IF(AND(データ!$B$5+データ!$D$9&lt;A67,A67&lt;=データ!$B$1),A67-データ!$D$9*2,"")</f>
        <v>#REF!</v>
      </c>
      <c r="F67" s="75" t="e">
        <f t="shared" si="1"/>
        <v>#REF!</v>
      </c>
      <c r="G67" s="75" t="e">
        <f>VLOOKUP(F67-1,#REF!,2,TRUE)</f>
        <v>#REF!</v>
      </c>
    </row>
    <row r="68" spans="1:7" x14ac:dyDescent="0.2">
      <c r="A68" s="75">
        <v>68</v>
      </c>
      <c r="B68" s="75" t="e">
        <f>IF(AND(データ!$B$5&lt;A68,A68&lt;=データ!$B$5+データ!$D$9),データ!$B$1-(A68-データ!$B$5-1)*2,"")</f>
        <v>#REF!</v>
      </c>
      <c r="C68" s="75" t="e">
        <f>IF(AND(データ!$B$5-データ!$D$9&lt;A68,A68&lt;=データ!$B$5),データ!$B$1-(データ!$B$5-A68)*2-1,"")</f>
        <v>#REF!</v>
      </c>
      <c r="D68" s="75" t="e">
        <f>IF(A68&lt;=データ!$B$5-データ!$D$9,A68,"")</f>
        <v>#REF!</v>
      </c>
      <c r="E68" s="75" t="e">
        <f>IF(AND(データ!$B$5+データ!$D$9&lt;A68,A68&lt;=データ!$B$1),A68-データ!$D$9*2,"")</f>
        <v>#REF!</v>
      </c>
      <c r="F68" s="75" t="e">
        <f t="shared" si="1"/>
        <v>#REF!</v>
      </c>
      <c r="G68" s="75" t="e">
        <f>VLOOKUP(F68-1,#REF!,2,TRUE)</f>
        <v>#REF!</v>
      </c>
    </row>
    <row r="69" spans="1:7" x14ac:dyDescent="0.2">
      <c r="A69" s="75">
        <v>69</v>
      </c>
      <c r="B69" s="75" t="e">
        <f>IF(AND(データ!$B$5&lt;A69,A69&lt;=データ!$B$5+データ!$D$9),データ!$B$1-(A69-データ!$B$5-1)*2,"")</f>
        <v>#REF!</v>
      </c>
      <c r="C69" s="75" t="e">
        <f>IF(AND(データ!$B$5-データ!$D$9&lt;A69,A69&lt;=データ!$B$5),データ!$B$1-(データ!$B$5-A69)*2-1,"")</f>
        <v>#REF!</v>
      </c>
      <c r="D69" s="75" t="e">
        <f>IF(A69&lt;=データ!$B$5-データ!$D$9,A69,"")</f>
        <v>#REF!</v>
      </c>
      <c r="E69" s="75" t="e">
        <f>IF(AND(データ!$B$5+データ!$D$9&lt;A69,A69&lt;=データ!$B$1),A69-データ!$D$9*2,"")</f>
        <v>#REF!</v>
      </c>
      <c r="F69" s="75" t="e">
        <f t="shared" si="1"/>
        <v>#REF!</v>
      </c>
      <c r="G69" s="75" t="e">
        <f>VLOOKUP(F69-1,#REF!,2,TRUE)</f>
        <v>#REF!</v>
      </c>
    </row>
    <row r="70" spans="1:7" x14ac:dyDescent="0.2">
      <c r="A70" s="75">
        <v>70</v>
      </c>
      <c r="B70" s="75" t="e">
        <f>IF(AND(データ!$B$5&lt;A70,A70&lt;=データ!$B$5+データ!$D$9),データ!$B$1-(A70-データ!$B$5-1)*2,"")</f>
        <v>#REF!</v>
      </c>
      <c r="C70" s="75" t="e">
        <f>IF(AND(データ!$B$5-データ!$D$9&lt;A70,A70&lt;=データ!$B$5),データ!$B$1-(データ!$B$5-A70)*2-1,"")</f>
        <v>#REF!</v>
      </c>
      <c r="D70" s="75" t="e">
        <f>IF(A70&lt;=データ!$B$5-データ!$D$9,A70,"")</f>
        <v>#REF!</v>
      </c>
      <c r="E70" s="75" t="e">
        <f>IF(AND(データ!$B$5+データ!$D$9&lt;A70,A70&lt;=データ!$B$1),A70-データ!$D$9*2,"")</f>
        <v>#REF!</v>
      </c>
      <c r="F70" s="75" t="e">
        <f t="shared" si="1"/>
        <v>#REF!</v>
      </c>
      <c r="G70" s="75" t="e">
        <f>VLOOKUP(F70-1,#REF!,2,TRUE)</f>
        <v>#REF!</v>
      </c>
    </row>
    <row r="71" spans="1:7" x14ac:dyDescent="0.2">
      <c r="A71" s="75">
        <v>71</v>
      </c>
      <c r="B71" s="75" t="e">
        <f>IF(AND(データ!$B$5&lt;A71,A71&lt;=データ!$B$5+データ!$D$9),データ!$B$1-(A71-データ!$B$5-1)*2,"")</f>
        <v>#REF!</v>
      </c>
      <c r="C71" s="75" t="e">
        <f>IF(AND(データ!$B$5-データ!$D$9&lt;A71,A71&lt;=データ!$B$5),データ!$B$1-(データ!$B$5-A71)*2-1,"")</f>
        <v>#REF!</v>
      </c>
      <c r="D71" s="75" t="e">
        <f>IF(A71&lt;=データ!$B$5-データ!$D$9,A71,"")</f>
        <v>#REF!</v>
      </c>
      <c r="E71" s="75" t="e">
        <f>IF(AND(データ!$B$5+データ!$D$9&lt;A71,A71&lt;=データ!$B$1),A71-データ!$D$9*2,"")</f>
        <v>#REF!</v>
      </c>
      <c r="F71" s="75" t="e">
        <f t="shared" si="1"/>
        <v>#REF!</v>
      </c>
      <c r="G71" s="75" t="e">
        <f>VLOOKUP(F71-1,#REF!,2,TRUE)</f>
        <v>#REF!</v>
      </c>
    </row>
    <row r="72" spans="1:7" x14ac:dyDescent="0.2">
      <c r="A72" s="75">
        <v>72</v>
      </c>
      <c r="B72" s="75" t="e">
        <f>IF(AND(データ!$B$5&lt;A72,A72&lt;=データ!$B$5+データ!$D$9),データ!$B$1-(A72-データ!$B$5-1)*2,"")</f>
        <v>#REF!</v>
      </c>
      <c r="C72" s="75" t="e">
        <f>IF(AND(データ!$B$5-データ!$D$9&lt;A72,A72&lt;=データ!$B$5),データ!$B$1-(データ!$B$5-A72)*2-1,"")</f>
        <v>#REF!</v>
      </c>
      <c r="D72" s="75" t="e">
        <f>IF(A72&lt;=データ!$B$5-データ!$D$9,A72,"")</f>
        <v>#REF!</v>
      </c>
      <c r="E72" s="75" t="e">
        <f>IF(AND(データ!$B$5+データ!$D$9&lt;A72,A72&lt;=データ!$B$1),A72-データ!$D$9*2,"")</f>
        <v>#REF!</v>
      </c>
      <c r="F72" s="75" t="e">
        <f t="shared" si="1"/>
        <v>#REF!</v>
      </c>
      <c r="G72" s="75" t="e">
        <f>VLOOKUP(F72-1,#REF!,2,TRUE)</f>
        <v>#REF!</v>
      </c>
    </row>
    <row r="73" spans="1:7" x14ac:dyDescent="0.2">
      <c r="A73" s="75">
        <v>73</v>
      </c>
      <c r="B73" s="75" t="e">
        <f>IF(AND(データ!$B$5&lt;A73,A73&lt;=データ!$B$5+データ!$D$9),データ!$B$1-(A73-データ!$B$5-1)*2,"")</f>
        <v>#REF!</v>
      </c>
      <c r="C73" s="75" t="e">
        <f>IF(AND(データ!$B$5-データ!$D$9&lt;A73,A73&lt;=データ!$B$5),データ!$B$1-(データ!$B$5-A73)*2-1,"")</f>
        <v>#REF!</v>
      </c>
      <c r="D73" s="75" t="e">
        <f>IF(A73&lt;=データ!$B$5-データ!$D$9,A73,"")</f>
        <v>#REF!</v>
      </c>
      <c r="E73" s="75" t="e">
        <f>IF(AND(データ!$B$5+データ!$D$9&lt;A73,A73&lt;=データ!$B$1),A73-データ!$D$9*2,"")</f>
        <v>#REF!</v>
      </c>
      <c r="F73" s="75" t="e">
        <f t="shared" si="1"/>
        <v>#REF!</v>
      </c>
      <c r="G73" s="75" t="e">
        <f>VLOOKUP(F73-1,#REF!,2,TRUE)</f>
        <v>#REF!</v>
      </c>
    </row>
    <row r="74" spans="1:7" x14ac:dyDescent="0.2">
      <c r="A74" s="75">
        <v>74</v>
      </c>
      <c r="B74" s="75" t="e">
        <f>IF(AND(データ!$B$5&lt;A74,A74&lt;=データ!$B$5+データ!$D$9),データ!$B$1-(A74-データ!$B$5-1)*2,"")</f>
        <v>#REF!</v>
      </c>
      <c r="C74" s="75" t="e">
        <f>IF(AND(データ!$B$5-データ!$D$9&lt;A74,A74&lt;=データ!$B$5),データ!$B$1-(データ!$B$5-A74)*2-1,"")</f>
        <v>#REF!</v>
      </c>
      <c r="D74" s="75" t="e">
        <f>IF(A74&lt;=データ!$B$5-データ!$D$9,A74,"")</f>
        <v>#REF!</v>
      </c>
      <c r="E74" s="75" t="e">
        <f>IF(AND(データ!$B$5+データ!$D$9&lt;A74,A74&lt;=データ!$B$1),A74-データ!$D$9*2,"")</f>
        <v>#REF!</v>
      </c>
      <c r="F74" s="75" t="e">
        <f t="shared" si="1"/>
        <v>#REF!</v>
      </c>
      <c r="G74" s="75" t="e">
        <f>VLOOKUP(F74-1,#REF!,2,TRUE)</f>
        <v>#REF!</v>
      </c>
    </row>
    <row r="75" spans="1:7" x14ac:dyDescent="0.2">
      <c r="A75" s="75">
        <v>75</v>
      </c>
      <c r="B75" s="75" t="e">
        <f>IF(AND(データ!$B$5&lt;A75,A75&lt;=データ!$B$5+データ!$D$9),データ!$B$1-(A75-データ!$B$5-1)*2,"")</f>
        <v>#REF!</v>
      </c>
      <c r="C75" s="75" t="e">
        <f>IF(AND(データ!$B$5-データ!$D$9&lt;A75,A75&lt;=データ!$B$5),データ!$B$1-(データ!$B$5-A75)*2-1,"")</f>
        <v>#REF!</v>
      </c>
      <c r="D75" s="75" t="e">
        <f>IF(A75&lt;=データ!$B$5-データ!$D$9,A75,"")</f>
        <v>#REF!</v>
      </c>
      <c r="E75" s="75" t="e">
        <f>IF(AND(データ!$B$5+データ!$D$9&lt;A75,A75&lt;=データ!$B$1),A75-データ!$D$9*2,"")</f>
        <v>#REF!</v>
      </c>
      <c r="F75" s="75" t="e">
        <f t="shared" si="1"/>
        <v>#REF!</v>
      </c>
      <c r="G75" s="75" t="e">
        <f>VLOOKUP(F75-1,#REF!,2,TRUE)</f>
        <v>#REF!</v>
      </c>
    </row>
    <row r="76" spans="1:7" x14ac:dyDescent="0.2">
      <c r="A76" s="75">
        <v>76</v>
      </c>
      <c r="B76" s="75" t="e">
        <f>IF(AND(データ!$B$5&lt;A76,A76&lt;=データ!$B$5+データ!$D$9),データ!$B$1-(A76-データ!$B$5-1)*2,"")</f>
        <v>#REF!</v>
      </c>
      <c r="C76" s="75" t="e">
        <f>IF(AND(データ!$B$5-データ!$D$9&lt;A76,A76&lt;=データ!$B$5),データ!$B$1-(データ!$B$5-A76)*2-1,"")</f>
        <v>#REF!</v>
      </c>
      <c r="D76" s="75" t="e">
        <f>IF(A76&lt;=データ!$B$5-データ!$D$9,A76,"")</f>
        <v>#REF!</v>
      </c>
      <c r="E76" s="75" t="e">
        <f>IF(AND(データ!$B$5+データ!$D$9&lt;A76,A76&lt;=データ!$B$1),A76-データ!$D$9*2,"")</f>
        <v>#REF!</v>
      </c>
      <c r="F76" s="75" t="e">
        <f t="shared" si="1"/>
        <v>#REF!</v>
      </c>
      <c r="G76" s="75" t="e">
        <f>VLOOKUP(F76-1,#REF!,2,TRUE)</f>
        <v>#REF!</v>
      </c>
    </row>
    <row r="77" spans="1:7" x14ac:dyDescent="0.2">
      <c r="A77" s="75">
        <v>77</v>
      </c>
      <c r="B77" s="75" t="e">
        <f>IF(AND(データ!$B$5&lt;A77,A77&lt;=データ!$B$5+データ!$D$9),データ!$B$1-(A77-データ!$B$5-1)*2,"")</f>
        <v>#REF!</v>
      </c>
      <c r="C77" s="75" t="e">
        <f>IF(AND(データ!$B$5-データ!$D$9&lt;A77,A77&lt;=データ!$B$5),データ!$B$1-(データ!$B$5-A77)*2-1,"")</f>
        <v>#REF!</v>
      </c>
      <c r="D77" s="75" t="e">
        <f>IF(A77&lt;=データ!$B$5-データ!$D$9,A77,"")</f>
        <v>#REF!</v>
      </c>
      <c r="E77" s="75" t="e">
        <f>IF(AND(データ!$B$5+データ!$D$9&lt;A77,A77&lt;=データ!$B$1),A77-データ!$D$9*2,"")</f>
        <v>#REF!</v>
      </c>
      <c r="F77" s="75" t="e">
        <f t="shared" si="1"/>
        <v>#REF!</v>
      </c>
      <c r="G77" s="75" t="e">
        <f>VLOOKUP(F77-1,#REF!,2,TRUE)</f>
        <v>#REF!</v>
      </c>
    </row>
    <row r="78" spans="1:7" x14ac:dyDescent="0.2">
      <c r="A78" s="75">
        <v>78</v>
      </c>
      <c r="B78" s="75" t="e">
        <f>IF(AND(データ!$B$5&lt;A78,A78&lt;=データ!$B$5+データ!$D$9),データ!$B$1-(A78-データ!$B$5-1)*2,"")</f>
        <v>#REF!</v>
      </c>
      <c r="C78" s="75" t="e">
        <f>IF(AND(データ!$B$5-データ!$D$9&lt;A78,A78&lt;=データ!$B$5),データ!$B$1-(データ!$B$5-A78)*2-1,"")</f>
        <v>#REF!</v>
      </c>
      <c r="D78" s="75" t="e">
        <f>IF(A78&lt;=データ!$B$5-データ!$D$9,A78,"")</f>
        <v>#REF!</v>
      </c>
      <c r="E78" s="75" t="e">
        <f>IF(AND(データ!$B$5+データ!$D$9&lt;A78,A78&lt;=データ!$B$1),A78-データ!$D$9*2,"")</f>
        <v>#REF!</v>
      </c>
      <c r="F78" s="75" t="e">
        <f t="shared" si="1"/>
        <v>#REF!</v>
      </c>
      <c r="G78" s="75" t="e">
        <f>VLOOKUP(F78-1,#REF!,2,TRUE)</f>
        <v>#REF!</v>
      </c>
    </row>
    <row r="79" spans="1:7" x14ac:dyDescent="0.2">
      <c r="A79" s="75">
        <v>79</v>
      </c>
      <c r="B79" s="75" t="e">
        <f>IF(AND(データ!$B$5&lt;A79,A79&lt;=データ!$B$5+データ!$D$9),データ!$B$1-(A79-データ!$B$5-1)*2,"")</f>
        <v>#REF!</v>
      </c>
      <c r="C79" s="75" t="e">
        <f>IF(AND(データ!$B$5-データ!$D$9&lt;A79,A79&lt;=データ!$B$5),データ!$B$1-(データ!$B$5-A79)*2-1,"")</f>
        <v>#REF!</v>
      </c>
      <c r="D79" s="75" t="e">
        <f>IF(A79&lt;=データ!$B$5-データ!$D$9,A79,"")</f>
        <v>#REF!</v>
      </c>
      <c r="E79" s="75" t="e">
        <f>IF(AND(データ!$B$5+データ!$D$9&lt;A79,A79&lt;=データ!$B$1),A79-データ!$D$9*2,"")</f>
        <v>#REF!</v>
      </c>
      <c r="F79" s="75" t="e">
        <f t="shared" si="1"/>
        <v>#REF!</v>
      </c>
      <c r="G79" s="75" t="e">
        <f>VLOOKUP(F79-1,#REF!,2,TRUE)</f>
        <v>#REF!</v>
      </c>
    </row>
    <row r="80" spans="1:7" x14ac:dyDescent="0.2">
      <c r="A80" s="75">
        <v>80</v>
      </c>
      <c r="B80" s="75" t="e">
        <f>IF(AND(データ!$B$5&lt;A80,A80&lt;=データ!$B$5+データ!$D$9),データ!$B$1-(A80-データ!$B$5-1)*2,"")</f>
        <v>#REF!</v>
      </c>
      <c r="C80" s="75" t="e">
        <f>IF(AND(データ!$B$5-データ!$D$9&lt;A80,A80&lt;=データ!$B$5),データ!$B$1-(データ!$B$5-A80)*2-1,"")</f>
        <v>#REF!</v>
      </c>
      <c r="D80" s="75" t="e">
        <f>IF(A80&lt;=データ!$B$5-データ!$D$9,A80,"")</f>
        <v>#REF!</v>
      </c>
      <c r="E80" s="75" t="e">
        <f>IF(AND(データ!$B$5+データ!$D$9&lt;A80,A80&lt;=データ!$B$1),A80-データ!$D$9*2,"")</f>
        <v>#REF!</v>
      </c>
      <c r="F80" s="75" t="e">
        <f t="shared" si="1"/>
        <v>#REF!</v>
      </c>
      <c r="G80" s="75" t="e">
        <f>VLOOKUP(F80-1,#REF!,2,TRUE)</f>
        <v>#REF!</v>
      </c>
    </row>
    <row r="81" spans="1:7" x14ac:dyDescent="0.2">
      <c r="A81" s="75">
        <v>81</v>
      </c>
      <c r="B81" s="75" t="e">
        <f>IF(AND(データ!$B$5&lt;A81,A81&lt;=データ!$B$5+データ!$D$9),データ!$B$1-(A81-データ!$B$5-1)*2,"")</f>
        <v>#REF!</v>
      </c>
      <c r="C81" s="75" t="e">
        <f>IF(AND(データ!$B$5-データ!$D$9&lt;A81,A81&lt;=データ!$B$5),データ!$B$1-(データ!$B$5-A81)*2-1,"")</f>
        <v>#REF!</v>
      </c>
      <c r="D81" s="75" t="e">
        <f>IF(A81&lt;=データ!$B$5-データ!$D$9,A81,"")</f>
        <v>#REF!</v>
      </c>
      <c r="E81" s="75" t="e">
        <f>IF(AND(データ!$B$5+データ!$D$9&lt;A81,A81&lt;=データ!$B$1),A81-データ!$D$9*2,"")</f>
        <v>#REF!</v>
      </c>
      <c r="F81" s="75" t="e">
        <f t="shared" si="1"/>
        <v>#REF!</v>
      </c>
      <c r="G81" s="75" t="e">
        <f>VLOOKUP(F81-1,#REF!,2,TRUE)</f>
        <v>#REF!</v>
      </c>
    </row>
    <row r="82" spans="1:7" x14ac:dyDescent="0.2">
      <c r="A82" s="75">
        <v>82</v>
      </c>
      <c r="B82" s="75" t="e">
        <f>IF(AND(データ!$B$5&lt;A82,A82&lt;=データ!$B$5+データ!$D$9),データ!$B$1-(A82-データ!$B$5-1)*2,"")</f>
        <v>#REF!</v>
      </c>
      <c r="C82" s="75" t="e">
        <f>IF(AND(データ!$B$5-データ!$D$9&lt;A82,A82&lt;=データ!$B$5),データ!$B$1-(データ!$B$5-A82)*2-1,"")</f>
        <v>#REF!</v>
      </c>
      <c r="D82" s="75" t="e">
        <f>IF(A82&lt;=データ!$B$5-データ!$D$9,A82,"")</f>
        <v>#REF!</v>
      </c>
      <c r="E82" s="75" t="e">
        <f>IF(AND(データ!$B$5+データ!$D$9&lt;A82,A82&lt;=データ!$B$1),A82-データ!$D$9*2,"")</f>
        <v>#REF!</v>
      </c>
      <c r="F82" s="75" t="e">
        <f t="shared" si="1"/>
        <v>#REF!</v>
      </c>
      <c r="G82" s="75" t="e">
        <f>VLOOKUP(F82-1,#REF!,2,TRUE)</f>
        <v>#REF!</v>
      </c>
    </row>
    <row r="83" spans="1:7" x14ac:dyDescent="0.2">
      <c r="A83" s="75">
        <v>83</v>
      </c>
      <c r="B83" s="75" t="e">
        <f>IF(AND(データ!$B$5&lt;A83,A83&lt;=データ!$B$5+データ!$D$9),データ!$B$1-(A83-データ!$B$5-1)*2,"")</f>
        <v>#REF!</v>
      </c>
      <c r="C83" s="75" t="e">
        <f>IF(AND(データ!$B$5-データ!$D$9&lt;A83,A83&lt;=データ!$B$5),データ!$B$1-(データ!$B$5-A83)*2-1,"")</f>
        <v>#REF!</v>
      </c>
      <c r="D83" s="75" t="e">
        <f>IF(A83&lt;=データ!$B$5-データ!$D$9,A83,"")</f>
        <v>#REF!</v>
      </c>
      <c r="E83" s="75" t="e">
        <f>IF(AND(データ!$B$5+データ!$D$9&lt;A83,A83&lt;=データ!$B$1),A83-データ!$D$9*2,"")</f>
        <v>#REF!</v>
      </c>
      <c r="F83" s="75" t="e">
        <f t="shared" si="1"/>
        <v>#REF!</v>
      </c>
      <c r="G83" s="75" t="e">
        <f>VLOOKUP(F83-1,#REF!,2,TRUE)</f>
        <v>#REF!</v>
      </c>
    </row>
    <row r="84" spans="1:7" x14ac:dyDescent="0.2">
      <c r="A84" s="75">
        <v>84</v>
      </c>
      <c r="B84" s="75" t="e">
        <f>IF(AND(データ!$B$5&lt;A84,A84&lt;=データ!$B$5+データ!$D$9),データ!$B$1-(A84-データ!$B$5-1)*2,"")</f>
        <v>#REF!</v>
      </c>
      <c r="C84" s="75" t="e">
        <f>IF(AND(データ!$B$5-データ!$D$9&lt;A84,A84&lt;=データ!$B$5),データ!$B$1-(データ!$B$5-A84)*2-1,"")</f>
        <v>#REF!</v>
      </c>
      <c r="D84" s="75" t="e">
        <f>IF(A84&lt;=データ!$B$5-データ!$D$9,A84,"")</f>
        <v>#REF!</v>
      </c>
      <c r="E84" s="75" t="e">
        <f>IF(AND(データ!$B$5+データ!$D$9&lt;A84,A84&lt;=データ!$B$1),A84-データ!$D$9*2,"")</f>
        <v>#REF!</v>
      </c>
      <c r="F84" s="75" t="e">
        <f t="shared" si="1"/>
        <v>#REF!</v>
      </c>
      <c r="G84" s="75" t="e">
        <f>VLOOKUP(F84-1,#REF!,2,TRUE)</f>
        <v>#REF!</v>
      </c>
    </row>
    <row r="85" spans="1:7" x14ac:dyDescent="0.2">
      <c r="A85" s="75">
        <v>85</v>
      </c>
      <c r="B85" s="75" t="e">
        <f>IF(AND(データ!$B$5&lt;A85,A85&lt;=データ!$B$5+データ!$D$9),データ!$B$1-(A85-データ!$B$5-1)*2,"")</f>
        <v>#REF!</v>
      </c>
      <c r="C85" s="75" t="e">
        <f>IF(AND(データ!$B$5-データ!$D$9&lt;A85,A85&lt;=データ!$B$5),データ!$B$1-(データ!$B$5-A85)*2-1,"")</f>
        <v>#REF!</v>
      </c>
      <c r="D85" s="75" t="e">
        <f>IF(A85&lt;=データ!$B$5-データ!$D$9,A85,"")</f>
        <v>#REF!</v>
      </c>
      <c r="E85" s="75" t="e">
        <f>IF(AND(データ!$B$5+データ!$D$9&lt;A85,A85&lt;=データ!$B$1),A85-データ!$D$9*2,"")</f>
        <v>#REF!</v>
      </c>
      <c r="F85" s="75" t="e">
        <f t="shared" si="1"/>
        <v>#REF!</v>
      </c>
      <c r="G85" s="75" t="e">
        <f>VLOOKUP(F85-1,#REF!,2,TRUE)</f>
        <v>#REF!</v>
      </c>
    </row>
    <row r="86" spans="1:7" x14ac:dyDescent="0.2">
      <c r="A86" s="75">
        <v>86</v>
      </c>
      <c r="B86" s="75" t="e">
        <f>IF(AND(データ!$B$5&lt;A86,A86&lt;=データ!$B$5+データ!$D$9),データ!$B$1-(A86-データ!$B$5-1)*2,"")</f>
        <v>#REF!</v>
      </c>
      <c r="C86" s="75" t="e">
        <f>IF(AND(データ!$B$5-データ!$D$9&lt;A86,A86&lt;=データ!$B$5),データ!$B$1-(データ!$B$5-A86)*2-1,"")</f>
        <v>#REF!</v>
      </c>
      <c r="D86" s="75" t="e">
        <f>IF(A86&lt;=データ!$B$5-データ!$D$9,A86,"")</f>
        <v>#REF!</v>
      </c>
      <c r="E86" s="75" t="e">
        <f>IF(AND(データ!$B$5+データ!$D$9&lt;A86,A86&lt;=データ!$B$1),A86-データ!$D$9*2,"")</f>
        <v>#REF!</v>
      </c>
      <c r="F86" s="75" t="e">
        <f t="shared" si="1"/>
        <v>#REF!</v>
      </c>
      <c r="G86" s="75" t="e">
        <f>VLOOKUP(F86-1,#REF!,2,TRUE)</f>
        <v>#REF!</v>
      </c>
    </row>
    <row r="87" spans="1:7" x14ac:dyDescent="0.2">
      <c r="A87" s="75">
        <v>87</v>
      </c>
      <c r="B87" s="75" t="e">
        <f>IF(AND(データ!$B$5&lt;A87,A87&lt;=データ!$B$5+データ!$D$9),データ!$B$1-(A87-データ!$B$5-1)*2,"")</f>
        <v>#REF!</v>
      </c>
      <c r="C87" s="75" t="e">
        <f>IF(AND(データ!$B$5-データ!$D$9&lt;A87,A87&lt;=データ!$B$5),データ!$B$1-(データ!$B$5-A87)*2-1,"")</f>
        <v>#REF!</v>
      </c>
      <c r="D87" s="75" t="e">
        <f>IF(A87&lt;=データ!$B$5-データ!$D$9,A87,"")</f>
        <v>#REF!</v>
      </c>
      <c r="E87" s="75" t="e">
        <f>IF(AND(データ!$B$5+データ!$D$9&lt;A87,A87&lt;=データ!$B$1),A87-データ!$D$9*2,"")</f>
        <v>#REF!</v>
      </c>
      <c r="F87" s="75" t="e">
        <f t="shared" si="1"/>
        <v>#REF!</v>
      </c>
      <c r="G87" s="75" t="e">
        <f>VLOOKUP(F87-1,#REF!,2,TRUE)</f>
        <v>#REF!</v>
      </c>
    </row>
    <row r="88" spans="1:7" x14ac:dyDescent="0.2">
      <c r="A88" s="75">
        <v>88</v>
      </c>
      <c r="B88" s="75" t="e">
        <f>IF(AND(データ!$B$5&lt;A88,A88&lt;=データ!$B$5+データ!$D$9),データ!$B$1-(A88-データ!$B$5-1)*2,"")</f>
        <v>#REF!</v>
      </c>
      <c r="C88" s="75" t="e">
        <f>IF(AND(データ!$B$5-データ!$D$9&lt;A88,A88&lt;=データ!$B$5),データ!$B$1-(データ!$B$5-A88)*2-1,"")</f>
        <v>#REF!</v>
      </c>
      <c r="D88" s="75" t="e">
        <f>IF(A88&lt;=データ!$B$5-データ!$D$9,A88,"")</f>
        <v>#REF!</v>
      </c>
      <c r="E88" s="75" t="e">
        <f>IF(AND(データ!$B$5+データ!$D$9&lt;A88,A88&lt;=データ!$B$1),A88-データ!$D$9*2,"")</f>
        <v>#REF!</v>
      </c>
      <c r="F88" s="75" t="e">
        <f t="shared" si="1"/>
        <v>#REF!</v>
      </c>
      <c r="G88" s="75" t="e">
        <f>VLOOKUP(F88-1,#REF!,2,TRUE)</f>
        <v>#REF!</v>
      </c>
    </row>
    <row r="89" spans="1:7" x14ac:dyDescent="0.2">
      <c r="A89" s="75">
        <v>89</v>
      </c>
      <c r="B89" s="75" t="e">
        <f>IF(AND(データ!$B$5&lt;A89,A89&lt;=データ!$B$5+データ!$D$9),データ!$B$1-(A89-データ!$B$5-1)*2,"")</f>
        <v>#REF!</v>
      </c>
      <c r="C89" s="75" t="e">
        <f>IF(AND(データ!$B$5-データ!$D$9&lt;A89,A89&lt;=データ!$B$5),データ!$B$1-(データ!$B$5-A89)*2-1,"")</f>
        <v>#REF!</v>
      </c>
      <c r="D89" s="75" t="e">
        <f>IF(A89&lt;=データ!$B$5-データ!$D$9,A89,"")</f>
        <v>#REF!</v>
      </c>
      <c r="E89" s="75" t="e">
        <f>IF(AND(データ!$B$5+データ!$D$9&lt;A89,A89&lt;=データ!$B$1),A89-データ!$D$9*2,"")</f>
        <v>#REF!</v>
      </c>
      <c r="F89" s="75" t="e">
        <f t="shared" si="1"/>
        <v>#REF!</v>
      </c>
      <c r="G89" s="75" t="e">
        <f>VLOOKUP(F89-1,#REF!,2,TRUE)</f>
        <v>#REF!</v>
      </c>
    </row>
    <row r="90" spans="1:7" x14ac:dyDescent="0.2">
      <c r="A90" s="75">
        <v>90</v>
      </c>
      <c r="B90" s="75" t="e">
        <f>IF(AND(データ!$B$5&lt;A90,A90&lt;=データ!$B$5+データ!$D$9),データ!$B$1-(A90-データ!$B$5-1)*2,"")</f>
        <v>#REF!</v>
      </c>
      <c r="C90" s="75" t="e">
        <f>IF(AND(データ!$B$5-データ!$D$9&lt;A90,A90&lt;=データ!$B$5),データ!$B$1-(データ!$B$5-A90)*2-1,"")</f>
        <v>#REF!</v>
      </c>
      <c r="D90" s="75" t="e">
        <f>IF(A90&lt;=データ!$B$5-データ!$D$9,A90,"")</f>
        <v>#REF!</v>
      </c>
      <c r="E90" s="75" t="e">
        <f>IF(AND(データ!$B$5+データ!$D$9&lt;A90,A90&lt;=データ!$B$1),A90-データ!$D$9*2,"")</f>
        <v>#REF!</v>
      </c>
      <c r="F90" s="75" t="e">
        <f t="shared" si="1"/>
        <v>#REF!</v>
      </c>
      <c r="G90" s="75" t="e">
        <f>VLOOKUP(F90-1,#REF!,2,TRUE)</f>
        <v>#REF!</v>
      </c>
    </row>
    <row r="91" spans="1:7" x14ac:dyDescent="0.2">
      <c r="A91" s="75">
        <v>91</v>
      </c>
      <c r="B91" s="75" t="e">
        <f>IF(AND(データ!$B$5&lt;A91,A91&lt;=データ!$B$5+データ!$D$9),データ!$B$1-(A91-データ!$B$5-1)*2,"")</f>
        <v>#REF!</v>
      </c>
      <c r="C91" s="75" t="e">
        <f>IF(AND(データ!$B$5-データ!$D$9&lt;A91,A91&lt;=データ!$B$5),データ!$B$1-(データ!$B$5-A91)*2-1,"")</f>
        <v>#REF!</v>
      </c>
      <c r="D91" s="75" t="e">
        <f>IF(A91&lt;=データ!$B$5-データ!$D$9,A91,"")</f>
        <v>#REF!</v>
      </c>
      <c r="E91" s="75" t="e">
        <f>IF(AND(データ!$B$5+データ!$D$9&lt;A91,A91&lt;=データ!$B$1),A91-データ!$D$9*2,"")</f>
        <v>#REF!</v>
      </c>
      <c r="F91" s="75" t="e">
        <f t="shared" si="1"/>
        <v>#REF!</v>
      </c>
      <c r="G91" s="75" t="e">
        <f>VLOOKUP(F91-1,#REF!,2,TRUE)</f>
        <v>#REF!</v>
      </c>
    </row>
    <row r="92" spans="1:7" x14ac:dyDescent="0.2">
      <c r="A92" s="75">
        <v>92</v>
      </c>
      <c r="B92" s="75" t="e">
        <f>IF(AND(データ!$B$5&lt;A92,A92&lt;=データ!$B$5+データ!$D$9),データ!$B$1-(A92-データ!$B$5-1)*2,"")</f>
        <v>#REF!</v>
      </c>
      <c r="C92" s="75" t="e">
        <f>IF(AND(データ!$B$5-データ!$D$9&lt;A92,A92&lt;=データ!$B$5),データ!$B$1-(データ!$B$5-A92)*2-1,"")</f>
        <v>#REF!</v>
      </c>
      <c r="D92" s="75" t="e">
        <f>IF(A92&lt;=データ!$B$5-データ!$D$9,A92,"")</f>
        <v>#REF!</v>
      </c>
      <c r="E92" s="75" t="e">
        <f>IF(AND(データ!$B$5+データ!$D$9&lt;A92,A92&lt;=データ!$B$1),A92-データ!$D$9*2,"")</f>
        <v>#REF!</v>
      </c>
      <c r="F92" s="75" t="e">
        <f t="shared" si="1"/>
        <v>#REF!</v>
      </c>
      <c r="G92" s="75" t="e">
        <f>VLOOKUP(F92-1,#REF!,2,TRUE)</f>
        <v>#REF!</v>
      </c>
    </row>
    <row r="93" spans="1:7" x14ac:dyDescent="0.2">
      <c r="A93" s="75">
        <v>93</v>
      </c>
      <c r="B93" s="75" t="e">
        <f>IF(AND(データ!$B$5&lt;A93,A93&lt;=データ!$B$5+データ!$D$9),データ!$B$1-(A93-データ!$B$5-1)*2,"")</f>
        <v>#REF!</v>
      </c>
      <c r="C93" s="75" t="e">
        <f>IF(AND(データ!$B$5-データ!$D$9&lt;A93,A93&lt;=データ!$B$5),データ!$B$1-(データ!$B$5-A93)*2-1,"")</f>
        <v>#REF!</v>
      </c>
      <c r="D93" s="75" t="e">
        <f>IF(A93&lt;=データ!$B$5-データ!$D$9,A93,"")</f>
        <v>#REF!</v>
      </c>
      <c r="E93" s="75" t="e">
        <f>IF(AND(データ!$B$5+データ!$D$9&lt;A93,A93&lt;=データ!$B$1),A93-データ!$D$9*2,"")</f>
        <v>#REF!</v>
      </c>
      <c r="F93" s="75" t="e">
        <f t="shared" si="1"/>
        <v>#REF!</v>
      </c>
      <c r="G93" s="75" t="e">
        <f>VLOOKUP(F93-1,#REF!,2,TRUE)</f>
        <v>#REF!</v>
      </c>
    </row>
    <row r="94" spans="1:7" x14ac:dyDescent="0.2">
      <c r="A94" s="75">
        <v>94</v>
      </c>
      <c r="B94" s="75" t="e">
        <f>IF(AND(データ!$B$5&lt;A94,A94&lt;=データ!$B$5+データ!$D$9),データ!$B$1-(A94-データ!$B$5-1)*2,"")</f>
        <v>#REF!</v>
      </c>
      <c r="C94" s="75" t="e">
        <f>IF(AND(データ!$B$5-データ!$D$9&lt;A94,A94&lt;=データ!$B$5),データ!$B$1-(データ!$B$5-A94)*2-1,"")</f>
        <v>#REF!</v>
      </c>
      <c r="D94" s="75" t="e">
        <f>IF(A94&lt;=データ!$B$5-データ!$D$9,A94,"")</f>
        <v>#REF!</v>
      </c>
      <c r="E94" s="75" t="e">
        <f>IF(AND(データ!$B$5+データ!$D$9&lt;A94,A94&lt;=データ!$B$1),A94-データ!$D$9*2,"")</f>
        <v>#REF!</v>
      </c>
      <c r="F94" s="75" t="e">
        <f t="shared" si="1"/>
        <v>#REF!</v>
      </c>
      <c r="G94" s="75" t="e">
        <f>VLOOKUP(F94-1,#REF!,2,TRUE)</f>
        <v>#REF!</v>
      </c>
    </row>
    <row r="95" spans="1:7" x14ac:dyDescent="0.2">
      <c r="A95" s="75">
        <v>95</v>
      </c>
      <c r="B95" s="75" t="e">
        <f>IF(AND(データ!$B$5&lt;A95,A95&lt;=データ!$B$5+データ!$D$9),データ!$B$1-(A95-データ!$B$5-1)*2,"")</f>
        <v>#REF!</v>
      </c>
      <c r="C95" s="75" t="e">
        <f>IF(AND(データ!$B$5-データ!$D$9&lt;A95,A95&lt;=データ!$B$5),データ!$B$1-(データ!$B$5-A95)*2-1,"")</f>
        <v>#REF!</v>
      </c>
      <c r="D95" s="75" t="e">
        <f>IF(A95&lt;=データ!$B$5-データ!$D$9,A95,"")</f>
        <v>#REF!</v>
      </c>
      <c r="E95" s="75" t="e">
        <f>IF(AND(データ!$B$5+データ!$D$9&lt;A95,A95&lt;=データ!$B$1),A95-データ!$D$9*2,"")</f>
        <v>#REF!</v>
      </c>
      <c r="F95" s="75" t="e">
        <f t="shared" si="1"/>
        <v>#REF!</v>
      </c>
      <c r="G95" s="75" t="e">
        <f>VLOOKUP(F95-1,#REF!,2,TRUE)</f>
        <v>#REF!</v>
      </c>
    </row>
    <row r="96" spans="1:7" x14ac:dyDescent="0.2">
      <c r="A96" s="75">
        <v>96</v>
      </c>
      <c r="B96" s="75" t="e">
        <f>IF(AND(データ!$B$5&lt;A96,A96&lt;=データ!$B$5+データ!$D$9),データ!$B$1-(A96-データ!$B$5-1)*2,"")</f>
        <v>#REF!</v>
      </c>
      <c r="C96" s="75" t="e">
        <f>IF(AND(データ!$B$5-データ!$D$9&lt;A96,A96&lt;=データ!$B$5),データ!$B$1-(データ!$B$5-A96)*2-1,"")</f>
        <v>#REF!</v>
      </c>
      <c r="D96" s="75" t="e">
        <f>IF(A96&lt;=データ!$B$5-データ!$D$9,A96,"")</f>
        <v>#REF!</v>
      </c>
      <c r="E96" s="75" t="e">
        <f>IF(AND(データ!$B$5+データ!$D$9&lt;A96,A96&lt;=データ!$B$1),A96-データ!$D$9*2,"")</f>
        <v>#REF!</v>
      </c>
      <c r="F96" s="75" t="e">
        <f t="shared" si="1"/>
        <v>#REF!</v>
      </c>
      <c r="G96" s="75" t="e">
        <f>VLOOKUP(F96-1,#REF!,2,TRUE)</f>
        <v>#REF!</v>
      </c>
    </row>
    <row r="97" spans="1:7" x14ac:dyDescent="0.2">
      <c r="A97" s="75">
        <v>97</v>
      </c>
      <c r="B97" s="75" t="e">
        <f>IF(AND(データ!$B$5&lt;A97,A97&lt;=データ!$B$5+データ!$D$9),データ!$B$1-(A97-データ!$B$5-1)*2,"")</f>
        <v>#REF!</v>
      </c>
      <c r="C97" s="75" t="e">
        <f>IF(AND(データ!$B$5-データ!$D$9&lt;A97,A97&lt;=データ!$B$5),データ!$B$1-(データ!$B$5-A97)*2-1,"")</f>
        <v>#REF!</v>
      </c>
      <c r="D97" s="75" t="e">
        <f>IF(A97&lt;=データ!$B$5-データ!$D$9,A97,"")</f>
        <v>#REF!</v>
      </c>
      <c r="E97" s="75" t="e">
        <f>IF(AND(データ!$B$5+データ!$D$9&lt;A97,A97&lt;=データ!$B$1),A97-データ!$D$9*2,"")</f>
        <v>#REF!</v>
      </c>
      <c r="F97" s="75" t="e">
        <f t="shared" si="1"/>
        <v>#REF!</v>
      </c>
      <c r="G97" s="75" t="e">
        <f>VLOOKUP(F97-1,#REF!,2,TRUE)</f>
        <v>#REF!</v>
      </c>
    </row>
    <row r="98" spans="1:7" x14ac:dyDescent="0.2">
      <c r="A98" s="75">
        <v>98</v>
      </c>
      <c r="B98" s="75" t="e">
        <f>IF(AND(データ!$B$5&lt;A98,A98&lt;=データ!$B$5+データ!$D$9),データ!$B$1-(A98-データ!$B$5-1)*2,"")</f>
        <v>#REF!</v>
      </c>
      <c r="C98" s="75" t="e">
        <f>IF(AND(データ!$B$5-データ!$D$9&lt;A98,A98&lt;=データ!$B$5),データ!$B$1-(データ!$B$5-A98)*2-1,"")</f>
        <v>#REF!</v>
      </c>
      <c r="D98" s="75" t="e">
        <f>IF(A98&lt;=データ!$B$5-データ!$D$9,A98,"")</f>
        <v>#REF!</v>
      </c>
      <c r="E98" s="75" t="e">
        <f>IF(AND(データ!$B$5+データ!$D$9&lt;A98,A98&lt;=データ!$B$1),A98-データ!$D$9*2,"")</f>
        <v>#REF!</v>
      </c>
      <c r="F98" s="75" t="e">
        <f t="shared" si="1"/>
        <v>#REF!</v>
      </c>
      <c r="G98" s="75" t="e">
        <f>VLOOKUP(F98-1,#REF!,2,TRUE)</f>
        <v>#REF!</v>
      </c>
    </row>
    <row r="99" spans="1:7" x14ac:dyDescent="0.2">
      <c r="A99" s="75">
        <v>99</v>
      </c>
      <c r="B99" s="75" t="e">
        <f>IF(AND(データ!$B$5&lt;A99,A99&lt;=データ!$B$5+データ!$D$9),データ!$B$1-(A99-データ!$B$5-1)*2,"")</f>
        <v>#REF!</v>
      </c>
      <c r="C99" s="75" t="e">
        <f>IF(AND(データ!$B$5-データ!$D$9&lt;A99,A99&lt;=データ!$B$5),データ!$B$1-(データ!$B$5-A99)*2-1,"")</f>
        <v>#REF!</v>
      </c>
      <c r="D99" s="75" t="e">
        <f>IF(A99&lt;=データ!$B$5-データ!$D$9,A99,"")</f>
        <v>#REF!</v>
      </c>
      <c r="E99" s="75" t="e">
        <f>IF(AND(データ!$B$5+データ!$D$9&lt;A99,A99&lt;=データ!$B$1),A99-データ!$D$9*2,"")</f>
        <v>#REF!</v>
      </c>
      <c r="F99" s="75" t="e">
        <f t="shared" si="1"/>
        <v>#REF!</v>
      </c>
      <c r="G99" s="75" t="e">
        <f>VLOOKUP(F99-1,#REF!,2,TRUE)</f>
        <v>#REF!</v>
      </c>
    </row>
    <row r="100" spans="1:7" x14ac:dyDescent="0.2">
      <c r="A100" s="75">
        <v>100</v>
      </c>
      <c r="B100" s="75" t="e">
        <f>IF(AND(データ!$B$5&lt;A100,A100&lt;=データ!$B$5+データ!$D$9),データ!$B$1-(A100-データ!$B$5-1)*2,"")</f>
        <v>#REF!</v>
      </c>
      <c r="C100" s="75" t="e">
        <f>IF(AND(データ!$B$5-データ!$D$9&lt;A100,A100&lt;=データ!$B$5),データ!$B$1-(データ!$B$5-A100)*2-1,"")</f>
        <v>#REF!</v>
      </c>
      <c r="D100" s="75" t="e">
        <f>IF(A100&lt;=データ!$B$5-データ!$D$9,A100,"")</f>
        <v>#REF!</v>
      </c>
      <c r="E100" s="75" t="e">
        <f>IF(AND(データ!$B$5+データ!$D$9&lt;A100,A100&lt;=データ!$B$1),A100-データ!$D$9*2,"")</f>
        <v>#REF!</v>
      </c>
      <c r="F100" s="75" t="e">
        <f t="shared" si="1"/>
        <v>#REF!</v>
      </c>
      <c r="G100" s="75" t="e">
        <f>VLOOKUP(F100-1,#REF!,2,TRUE)</f>
        <v>#REF!</v>
      </c>
    </row>
    <row r="101" spans="1:7" x14ac:dyDescent="0.2">
      <c r="A101" s="75">
        <v>101</v>
      </c>
      <c r="B101" s="75" t="e">
        <f>IF(AND(データ!$B$5&lt;A101,A101&lt;=データ!$B$5+データ!$D$9),データ!$B$1-(A101-データ!$B$5-1)*2,"")</f>
        <v>#REF!</v>
      </c>
      <c r="C101" s="75" t="e">
        <f>IF(AND(データ!$B$5-データ!$D$9&lt;A101,A101&lt;=データ!$B$5),データ!$B$1-(データ!$B$5-A101)*2-1,"")</f>
        <v>#REF!</v>
      </c>
      <c r="D101" s="75" t="e">
        <f>IF(A101&lt;=データ!$B$5-データ!$D$9,A101,"")</f>
        <v>#REF!</v>
      </c>
      <c r="E101" s="75" t="e">
        <f>IF(AND(データ!$B$5+データ!$D$9&lt;A101,A101&lt;=データ!$B$1),A101-データ!$D$9*2,"")</f>
        <v>#REF!</v>
      </c>
      <c r="F101" s="75" t="e">
        <f t="shared" si="1"/>
        <v>#REF!</v>
      </c>
      <c r="G101" s="75" t="e">
        <f>VLOOKUP(F101-1,#REF!,2,TRUE)</f>
        <v>#REF!</v>
      </c>
    </row>
    <row r="102" spans="1:7" x14ac:dyDescent="0.2">
      <c r="A102" s="75">
        <v>102</v>
      </c>
      <c r="B102" s="75" t="e">
        <f>IF(AND(データ!$B$5&lt;A102,A102&lt;=データ!$B$5+データ!$D$9),データ!$B$1-(A102-データ!$B$5-1)*2,"")</f>
        <v>#REF!</v>
      </c>
      <c r="C102" s="75" t="e">
        <f>IF(AND(データ!$B$5-データ!$D$9&lt;A102,A102&lt;=データ!$B$5),データ!$B$1-(データ!$B$5-A102)*2-1,"")</f>
        <v>#REF!</v>
      </c>
      <c r="D102" s="75" t="e">
        <f>IF(A102&lt;=データ!$B$5-データ!$D$9,A102,"")</f>
        <v>#REF!</v>
      </c>
      <c r="E102" s="75" t="e">
        <f>IF(AND(データ!$B$5+データ!$D$9&lt;A102,A102&lt;=データ!$B$1),A102-データ!$D$9*2,"")</f>
        <v>#REF!</v>
      </c>
      <c r="F102" s="75" t="e">
        <f t="shared" si="1"/>
        <v>#REF!</v>
      </c>
      <c r="G102" s="75" t="e">
        <f>VLOOKUP(F102-1,#REF!,2,TRUE)</f>
        <v>#REF!</v>
      </c>
    </row>
    <row r="103" spans="1:7" x14ac:dyDescent="0.2">
      <c r="A103" s="75">
        <v>103</v>
      </c>
      <c r="B103" s="75" t="e">
        <f>IF(AND(データ!$B$5&lt;A103,A103&lt;=データ!$B$5+データ!$D$9),データ!$B$1-(A103-データ!$B$5-1)*2,"")</f>
        <v>#REF!</v>
      </c>
      <c r="C103" s="75" t="e">
        <f>IF(AND(データ!$B$5-データ!$D$9&lt;A103,A103&lt;=データ!$B$5),データ!$B$1-(データ!$B$5-A103)*2-1,"")</f>
        <v>#REF!</v>
      </c>
      <c r="D103" s="75" t="e">
        <f>IF(A103&lt;=データ!$B$5-データ!$D$9,A103,"")</f>
        <v>#REF!</v>
      </c>
      <c r="E103" s="75" t="e">
        <f>IF(AND(データ!$B$5+データ!$D$9&lt;A103,A103&lt;=データ!$B$1),A103-データ!$D$9*2,"")</f>
        <v>#REF!</v>
      </c>
      <c r="F103" s="75" t="e">
        <f t="shared" si="1"/>
        <v>#REF!</v>
      </c>
      <c r="G103" s="75" t="e">
        <f>VLOOKUP(F103-1,#REF!,2,TRUE)</f>
        <v>#REF!</v>
      </c>
    </row>
    <row r="104" spans="1:7" x14ac:dyDescent="0.2">
      <c r="A104" s="75">
        <v>104</v>
      </c>
      <c r="B104" s="75" t="e">
        <f>IF(AND(データ!$B$5&lt;A104,A104&lt;=データ!$B$5+データ!$D$9),データ!$B$1-(A104-データ!$B$5-1)*2,"")</f>
        <v>#REF!</v>
      </c>
      <c r="C104" s="75" t="e">
        <f>IF(AND(データ!$B$5-データ!$D$9&lt;A104,A104&lt;=データ!$B$5),データ!$B$1-(データ!$B$5-A104)*2-1,"")</f>
        <v>#REF!</v>
      </c>
      <c r="D104" s="75" t="e">
        <f>IF(A104&lt;=データ!$B$5-データ!$D$9,A104,"")</f>
        <v>#REF!</v>
      </c>
      <c r="E104" s="75" t="e">
        <f>IF(AND(データ!$B$5+データ!$D$9&lt;A104,A104&lt;=データ!$B$1),A104-データ!$D$9*2,"")</f>
        <v>#REF!</v>
      </c>
      <c r="F104" s="75" t="e">
        <f t="shared" si="1"/>
        <v>#REF!</v>
      </c>
      <c r="G104" s="75" t="e">
        <f>VLOOKUP(F104-1,#REF!,2,TRUE)</f>
        <v>#REF!</v>
      </c>
    </row>
    <row r="105" spans="1:7" x14ac:dyDescent="0.2">
      <c r="A105" s="75">
        <v>105</v>
      </c>
      <c r="B105" s="75" t="e">
        <f>IF(AND(データ!$B$5&lt;A105,A105&lt;=データ!$B$5+データ!$D$9),データ!$B$1-(A105-データ!$B$5-1)*2,"")</f>
        <v>#REF!</v>
      </c>
      <c r="C105" s="75" t="e">
        <f>IF(AND(データ!$B$5-データ!$D$9&lt;A105,A105&lt;=データ!$B$5),データ!$B$1-(データ!$B$5-A105)*2-1,"")</f>
        <v>#REF!</v>
      </c>
      <c r="D105" s="75" t="e">
        <f>IF(A105&lt;=データ!$B$5-データ!$D$9,A105,"")</f>
        <v>#REF!</v>
      </c>
      <c r="E105" s="75" t="e">
        <f>IF(AND(データ!$B$5+データ!$D$9&lt;A105,A105&lt;=データ!$B$1),A105-データ!$D$9*2,"")</f>
        <v>#REF!</v>
      </c>
      <c r="F105" s="75" t="e">
        <f t="shared" si="1"/>
        <v>#REF!</v>
      </c>
      <c r="G105" s="75" t="e">
        <f>VLOOKUP(F105-1,#REF!,2,TRUE)</f>
        <v>#REF!</v>
      </c>
    </row>
    <row r="106" spans="1:7" x14ac:dyDescent="0.2">
      <c r="A106" s="75">
        <v>106</v>
      </c>
      <c r="B106" s="75" t="e">
        <f>IF(AND(データ!$B$5&lt;A106,A106&lt;=データ!$B$5+データ!$D$9),データ!$B$1-(A106-データ!$B$5-1)*2,"")</f>
        <v>#REF!</v>
      </c>
      <c r="C106" s="75" t="e">
        <f>IF(AND(データ!$B$5-データ!$D$9&lt;A106,A106&lt;=データ!$B$5),データ!$B$1-(データ!$B$5-A106)*2-1,"")</f>
        <v>#REF!</v>
      </c>
      <c r="D106" s="75" t="e">
        <f>IF(A106&lt;=データ!$B$5-データ!$D$9,A106,"")</f>
        <v>#REF!</v>
      </c>
      <c r="E106" s="75" t="e">
        <f>IF(AND(データ!$B$5+データ!$D$9&lt;A106,A106&lt;=データ!$B$1),A106-データ!$D$9*2,"")</f>
        <v>#REF!</v>
      </c>
      <c r="F106" s="75" t="e">
        <f t="shared" si="1"/>
        <v>#REF!</v>
      </c>
      <c r="G106" s="75" t="e">
        <f>VLOOKUP(F106-1,#REF!,2,TRUE)</f>
        <v>#REF!</v>
      </c>
    </row>
    <row r="107" spans="1:7" x14ac:dyDescent="0.2">
      <c r="A107" s="75">
        <v>107</v>
      </c>
      <c r="B107" s="75" t="e">
        <f>IF(AND(データ!$B$5&lt;A107,A107&lt;=データ!$B$5+データ!$D$9),データ!$B$1-(A107-データ!$B$5-1)*2,"")</f>
        <v>#REF!</v>
      </c>
      <c r="C107" s="75" t="e">
        <f>IF(AND(データ!$B$5-データ!$D$9&lt;A107,A107&lt;=データ!$B$5),データ!$B$1-(データ!$B$5-A107)*2-1,"")</f>
        <v>#REF!</v>
      </c>
      <c r="D107" s="75" t="e">
        <f>IF(A107&lt;=データ!$B$5-データ!$D$9,A107,"")</f>
        <v>#REF!</v>
      </c>
      <c r="E107" s="75" t="e">
        <f>IF(AND(データ!$B$5+データ!$D$9&lt;A107,A107&lt;=データ!$B$1),A107-データ!$D$9*2,"")</f>
        <v>#REF!</v>
      </c>
      <c r="F107" s="75" t="e">
        <f t="shared" si="1"/>
        <v>#REF!</v>
      </c>
      <c r="G107" s="75" t="e">
        <f>VLOOKUP(F107-1,#REF!,2,TRUE)</f>
        <v>#REF!</v>
      </c>
    </row>
    <row r="108" spans="1:7" x14ac:dyDescent="0.2">
      <c r="A108" s="75">
        <v>108</v>
      </c>
      <c r="B108" s="75" t="e">
        <f>IF(AND(データ!$B$5&lt;A108,A108&lt;=データ!$B$5+データ!$D$9),データ!$B$1-(A108-データ!$B$5-1)*2,"")</f>
        <v>#REF!</v>
      </c>
      <c r="C108" s="75" t="e">
        <f>IF(AND(データ!$B$5-データ!$D$9&lt;A108,A108&lt;=データ!$B$5),データ!$B$1-(データ!$B$5-A108)*2-1,"")</f>
        <v>#REF!</v>
      </c>
      <c r="D108" s="75" t="e">
        <f>IF(A108&lt;=データ!$B$5-データ!$D$9,A108,"")</f>
        <v>#REF!</v>
      </c>
      <c r="E108" s="75" t="e">
        <f>IF(AND(データ!$B$5+データ!$D$9&lt;A108,A108&lt;=データ!$B$1),A108-データ!$D$9*2,"")</f>
        <v>#REF!</v>
      </c>
      <c r="F108" s="75" t="e">
        <f t="shared" si="1"/>
        <v>#REF!</v>
      </c>
      <c r="G108" s="75" t="e">
        <f>VLOOKUP(F108-1,#REF!,2,TRUE)</f>
        <v>#REF!</v>
      </c>
    </row>
    <row r="109" spans="1:7" x14ac:dyDescent="0.2">
      <c r="A109" s="75">
        <v>109</v>
      </c>
      <c r="B109" s="75" t="e">
        <f>IF(AND(データ!$B$5&lt;A109,A109&lt;=データ!$B$5+データ!$D$9),データ!$B$1-(A109-データ!$B$5-1)*2,"")</f>
        <v>#REF!</v>
      </c>
      <c r="C109" s="75" t="e">
        <f>IF(AND(データ!$B$5-データ!$D$9&lt;A109,A109&lt;=データ!$B$5),データ!$B$1-(データ!$B$5-A109)*2-1,"")</f>
        <v>#REF!</v>
      </c>
      <c r="D109" s="75" t="e">
        <f>IF(A109&lt;=データ!$B$5-データ!$D$9,A109,"")</f>
        <v>#REF!</v>
      </c>
      <c r="E109" s="75" t="e">
        <f>IF(AND(データ!$B$5+データ!$D$9&lt;A109,A109&lt;=データ!$B$1),A109-データ!$D$9*2,"")</f>
        <v>#REF!</v>
      </c>
      <c r="F109" s="75" t="e">
        <f t="shared" si="1"/>
        <v>#REF!</v>
      </c>
      <c r="G109" s="75" t="e">
        <f>VLOOKUP(F109-1,#REF!,2,TRUE)</f>
        <v>#REF!</v>
      </c>
    </row>
    <row r="110" spans="1:7" x14ac:dyDescent="0.2">
      <c r="A110" s="75">
        <v>110</v>
      </c>
      <c r="B110" s="75" t="e">
        <f>IF(AND(データ!$B$5&lt;A110,A110&lt;=データ!$B$5+データ!$D$9),データ!$B$1-(A110-データ!$B$5-1)*2,"")</f>
        <v>#REF!</v>
      </c>
      <c r="C110" s="75" t="e">
        <f>IF(AND(データ!$B$5-データ!$D$9&lt;A110,A110&lt;=データ!$B$5),データ!$B$1-(データ!$B$5-A110)*2-1,"")</f>
        <v>#REF!</v>
      </c>
      <c r="D110" s="75" t="e">
        <f>IF(A110&lt;=データ!$B$5-データ!$D$9,A110,"")</f>
        <v>#REF!</v>
      </c>
      <c r="E110" s="75" t="e">
        <f>IF(AND(データ!$B$5+データ!$D$9&lt;A110,A110&lt;=データ!$B$1),A110-データ!$D$9*2,"")</f>
        <v>#REF!</v>
      </c>
      <c r="F110" s="75" t="e">
        <f t="shared" si="1"/>
        <v>#REF!</v>
      </c>
      <c r="G110" s="75" t="e">
        <f>VLOOKUP(F110-1,#REF!,2,TRUE)</f>
        <v>#REF!</v>
      </c>
    </row>
    <row r="111" spans="1:7" x14ac:dyDescent="0.2">
      <c r="A111" s="75">
        <v>111</v>
      </c>
      <c r="B111" s="75" t="e">
        <f>IF(AND(データ!$B$5&lt;A111,A111&lt;=データ!$B$5+データ!$D$9),データ!$B$1-(A111-データ!$B$5-1)*2,"")</f>
        <v>#REF!</v>
      </c>
      <c r="C111" s="75" t="e">
        <f>IF(AND(データ!$B$5-データ!$D$9&lt;A111,A111&lt;=データ!$B$5),データ!$B$1-(データ!$B$5-A111)*2-1,"")</f>
        <v>#REF!</v>
      </c>
      <c r="D111" s="75" t="e">
        <f>IF(A111&lt;=データ!$B$5-データ!$D$9,A111,"")</f>
        <v>#REF!</v>
      </c>
      <c r="E111" s="75" t="e">
        <f>IF(AND(データ!$B$5+データ!$D$9&lt;A111,A111&lt;=データ!$B$1),A111-データ!$D$9*2,"")</f>
        <v>#REF!</v>
      </c>
      <c r="F111" s="75" t="e">
        <f t="shared" si="1"/>
        <v>#REF!</v>
      </c>
      <c r="G111" s="75" t="e">
        <f>VLOOKUP(F111-1,#REF!,2,TRUE)</f>
        <v>#REF!</v>
      </c>
    </row>
    <row r="112" spans="1:7" x14ac:dyDescent="0.2">
      <c r="A112" s="75">
        <v>112</v>
      </c>
      <c r="B112" s="75" t="e">
        <f>IF(AND(データ!$B$5&lt;A112,A112&lt;=データ!$B$5+データ!$D$9),データ!$B$1-(A112-データ!$B$5-1)*2,"")</f>
        <v>#REF!</v>
      </c>
      <c r="C112" s="75" t="e">
        <f>IF(AND(データ!$B$5-データ!$D$9&lt;A112,A112&lt;=データ!$B$5),データ!$B$1-(データ!$B$5-A112)*2-1,"")</f>
        <v>#REF!</v>
      </c>
      <c r="D112" s="75" t="e">
        <f>IF(A112&lt;=データ!$B$5-データ!$D$9,A112,"")</f>
        <v>#REF!</v>
      </c>
      <c r="E112" s="75" t="e">
        <f>IF(AND(データ!$B$5+データ!$D$9&lt;A112,A112&lt;=データ!$B$1),A112-データ!$D$9*2,"")</f>
        <v>#REF!</v>
      </c>
      <c r="F112" s="75" t="e">
        <f t="shared" si="1"/>
        <v>#REF!</v>
      </c>
      <c r="G112" s="75" t="e">
        <f>VLOOKUP(F112-1,#REF!,2,TRUE)</f>
        <v>#REF!</v>
      </c>
    </row>
    <row r="113" spans="1:7" x14ac:dyDescent="0.2">
      <c r="A113" s="75">
        <v>113</v>
      </c>
      <c r="B113" s="75" t="e">
        <f>IF(AND(データ!$B$5&lt;A113,A113&lt;=データ!$B$5+データ!$D$9),データ!$B$1-(A113-データ!$B$5-1)*2,"")</f>
        <v>#REF!</v>
      </c>
      <c r="C113" s="75" t="e">
        <f>IF(AND(データ!$B$5-データ!$D$9&lt;A113,A113&lt;=データ!$B$5),データ!$B$1-(データ!$B$5-A113)*2-1,"")</f>
        <v>#REF!</v>
      </c>
      <c r="D113" s="75" t="e">
        <f>IF(A113&lt;=データ!$B$5-データ!$D$9,A113,"")</f>
        <v>#REF!</v>
      </c>
      <c r="E113" s="75" t="e">
        <f>IF(AND(データ!$B$5+データ!$D$9&lt;A113,A113&lt;=データ!$B$1),A113-データ!$D$9*2,"")</f>
        <v>#REF!</v>
      </c>
      <c r="F113" s="75" t="e">
        <f t="shared" si="1"/>
        <v>#REF!</v>
      </c>
      <c r="G113" s="75" t="e">
        <f>VLOOKUP(F113-1,#REF!,2,TRUE)</f>
        <v>#REF!</v>
      </c>
    </row>
    <row r="114" spans="1:7" x14ac:dyDescent="0.2">
      <c r="A114" s="75">
        <v>114</v>
      </c>
      <c r="B114" s="75" t="e">
        <f>IF(AND(データ!$B$5&lt;A114,A114&lt;=データ!$B$5+データ!$D$9),データ!$B$1-(A114-データ!$B$5-1)*2,"")</f>
        <v>#REF!</v>
      </c>
      <c r="C114" s="75" t="e">
        <f>IF(AND(データ!$B$5-データ!$D$9&lt;A114,A114&lt;=データ!$B$5),データ!$B$1-(データ!$B$5-A114)*2-1,"")</f>
        <v>#REF!</v>
      </c>
      <c r="D114" s="75" t="e">
        <f>IF(A114&lt;=データ!$B$5-データ!$D$9,A114,"")</f>
        <v>#REF!</v>
      </c>
      <c r="E114" s="75" t="e">
        <f>IF(AND(データ!$B$5+データ!$D$9&lt;A114,A114&lt;=データ!$B$1),A114-データ!$D$9*2,"")</f>
        <v>#REF!</v>
      </c>
      <c r="F114" s="75" t="e">
        <f t="shared" si="1"/>
        <v>#REF!</v>
      </c>
      <c r="G114" s="75" t="e">
        <f>VLOOKUP(F114-1,#REF!,2,TRUE)</f>
        <v>#REF!</v>
      </c>
    </row>
    <row r="115" spans="1:7" x14ac:dyDescent="0.2">
      <c r="A115" s="75">
        <v>115</v>
      </c>
      <c r="B115" s="75" t="e">
        <f>IF(AND(データ!$B$5&lt;A115,A115&lt;=データ!$B$5+データ!$D$9),データ!$B$1-(A115-データ!$B$5-1)*2,"")</f>
        <v>#REF!</v>
      </c>
      <c r="C115" s="75" t="e">
        <f>IF(AND(データ!$B$5-データ!$D$9&lt;A115,A115&lt;=データ!$B$5),データ!$B$1-(データ!$B$5-A115)*2-1,"")</f>
        <v>#REF!</v>
      </c>
      <c r="D115" s="75" t="e">
        <f>IF(A115&lt;=データ!$B$5-データ!$D$9,A115,"")</f>
        <v>#REF!</v>
      </c>
      <c r="E115" s="75" t="e">
        <f>IF(AND(データ!$B$5+データ!$D$9&lt;A115,A115&lt;=データ!$B$1),A115-データ!$D$9*2,"")</f>
        <v>#REF!</v>
      </c>
      <c r="F115" s="75" t="e">
        <f t="shared" si="1"/>
        <v>#REF!</v>
      </c>
      <c r="G115" s="75" t="e">
        <f>VLOOKUP(F115-1,#REF!,2,TRUE)</f>
        <v>#REF!</v>
      </c>
    </row>
    <row r="116" spans="1:7" x14ac:dyDescent="0.2">
      <c r="A116" s="75">
        <v>116</v>
      </c>
      <c r="B116" s="75" t="e">
        <f>IF(AND(データ!$B$5&lt;A116,A116&lt;=データ!$B$5+データ!$D$9),データ!$B$1-(A116-データ!$B$5-1)*2,"")</f>
        <v>#REF!</v>
      </c>
      <c r="C116" s="75" t="e">
        <f>IF(AND(データ!$B$5-データ!$D$9&lt;A116,A116&lt;=データ!$B$5),データ!$B$1-(データ!$B$5-A116)*2-1,"")</f>
        <v>#REF!</v>
      </c>
      <c r="D116" s="75" t="e">
        <f>IF(A116&lt;=データ!$B$5-データ!$D$9,A116,"")</f>
        <v>#REF!</v>
      </c>
      <c r="E116" s="75" t="e">
        <f>IF(AND(データ!$B$5+データ!$D$9&lt;A116,A116&lt;=データ!$B$1),A116-データ!$D$9*2,"")</f>
        <v>#REF!</v>
      </c>
      <c r="F116" s="75" t="e">
        <f t="shared" si="1"/>
        <v>#REF!</v>
      </c>
      <c r="G116" s="75" t="e">
        <f>VLOOKUP(F116-1,#REF!,2,TRUE)</f>
        <v>#REF!</v>
      </c>
    </row>
    <row r="117" spans="1:7" x14ac:dyDescent="0.2">
      <c r="A117" s="75">
        <v>117</v>
      </c>
      <c r="B117" s="75" t="e">
        <f>IF(AND(データ!$B$5&lt;A117,A117&lt;=データ!$B$5+データ!$D$9),データ!$B$1-(A117-データ!$B$5-1)*2,"")</f>
        <v>#REF!</v>
      </c>
      <c r="C117" s="75" t="e">
        <f>IF(AND(データ!$B$5-データ!$D$9&lt;A117,A117&lt;=データ!$B$5),データ!$B$1-(データ!$B$5-A117)*2-1,"")</f>
        <v>#REF!</v>
      </c>
      <c r="D117" s="75" t="e">
        <f>IF(A117&lt;=データ!$B$5-データ!$D$9,A117,"")</f>
        <v>#REF!</v>
      </c>
      <c r="E117" s="75" t="e">
        <f>IF(AND(データ!$B$5+データ!$D$9&lt;A117,A117&lt;=データ!$B$1),A117-データ!$D$9*2,"")</f>
        <v>#REF!</v>
      </c>
      <c r="F117" s="75" t="e">
        <f t="shared" si="1"/>
        <v>#REF!</v>
      </c>
      <c r="G117" s="75" t="e">
        <f>VLOOKUP(F117-1,#REF!,2,TRUE)</f>
        <v>#REF!</v>
      </c>
    </row>
    <row r="118" spans="1:7" x14ac:dyDescent="0.2">
      <c r="A118" s="75">
        <v>118</v>
      </c>
      <c r="B118" s="75" t="e">
        <f>IF(AND(データ!$B$5&lt;A118,A118&lt;=データ!$B$5+データ!$D$9),データ!$B$1-(A118-データ!$B$5-1)*2,"")</f>
        <v>#REF!</v>
      </c>
      <c r="C118" s="75" t="e">
        <f>IF(AND(データ!$B$5-データ!$D$9&lt;A118,A118&lt;=データ!$B$5),データ!$B$1-(データ!$B$5-A118)*2-1,"")</f>
        <v>#REF!</v>
      </c>
      <c r="D118" s="75" t="e">
        <f>IF(A118&lt;=データ!$B$5-データ!$D$9,A118,"")</f>
        <v>#REF!</v>
      </c>
      <c r="E118" s="75" t="e">
        <f>IF(AND(データ!$B$5+データ!$D$9&lt;A118,A118&lt;=データ!$B$1),A118-データ!$D$9*2,"")</f>
        <v>#REF!</v>
      </c>
      <c r="F118" s="75" t="e">
        <f t="shared" si="1"/>
        <v>#REF!</v>
      </c>
      <c r="G118" s="75" t="e">
        <f>VLOOKUP(F118-1,#REF!,2,TRUE)</f>
        <v>#REF!</v>
      </c>
    </row>
    <row r="119" spans="1:7" x14ac:dyDescent="0.2">
      <c r="A119" s="75">
        <v>119</v>
      </c>
      <c r="B119" s="75" t="e">
        <f>IF(AND(データ!$B$5&lt;A119,A119&lt;=データ!$B$5+データ!$D$9),データ!$B$1-(A119-データ!$B$5-1)*2,"")</f>
        <v>#REF!</v>
      </c>
      <c r="C119" s="75" t="e">
        <f>IF(AND(データ!$B$5-データ!$D$9&lt;A119,A119&lt;=データ!$B$5),データ!$B$1-(データ!$B$5-A119)*2-1,"")</f>
        <v>#REF!</v>
      </c>
      <c r="D119" s="75" t="e">
        <f>IF(A119&lt;=データ!$B$5-データ!$D$9,A119,"")</f>
        <v>#REF!</v>
      </c>
      <c r="E119" s="75" t="e">
        <f>IF(AND(データ!$B$5+データ!$D$9&lt;A119,A119&lt;=データ!$B$1),A119-データ!$D$9*2,"")</f>
        <v>#REF!</v>
      </c>
      <c r="F119" s="75" t="e">
        <f t="shared" si="1"/>
        <v>#REF!</v>
      </c>
      <c r="G119" s="75" t="e">
        <f>VLOOKUP(F119-1,#REF!,2,TRUE)</f>
        <v>#REF!</v>
      </c>
    </row>
    <row r="120" spans="1:7" x14ac:dyDescent="0.2">
      <c r="A120" s="75">
        <v>120</v>
      </c>
      <c r="B120" s="75" t="e">
        <f>IF(AND(データ!$B$5&lt;A120,A120&lt;=データ!$B$5+データ!$D$9),データ!$B$1-(A120-データ!$B$5-1)*2,"")</f>
        <v>#REF!</v>
      </c>
      <c r="C120" s="75" t="e">
        <f>IF(AND(データ!$B$5-データ!$D$9&lt;A120,A120&lt;=データ!$B$5),データ!$B$1-(データ!$B$5-A120)*2-1,"")</f>
        <v>#REF!</v>
      </c>
      <c r="D120" s="75" t="e">
        <f>IF(A120&lt;=データ!$B$5-データ!$D$9,A120,"")</f>
        <v>#REF!</v>
      </c>
      <c r="E120" s="75" t="e">
        <f>IF(AND(データ!$B$5+データ!$D$9&lt;A120,A120&lt;=データ!$B$1),A120-データ!$D$9*2,"")</f>
        <v>#REF!</v>
      </c>
      <c r="F120" s="75" t="e">
        <f t="shared" si="1"/>
        <v>#REF!</v>
      </c>
      <c r="G120" s="75" t="e">
        <f>VLOOKUP(F120-1,#REF!,2,TRUE)</f>
        <v>#REF!</v>
      </c>
    </row>
    <row r="121" spans="1:7" x14ac:dyDescent="0.2">
      <c r="A121" s="75">
        <v>121</v>
      </c>
      <c r="B121" s="75" t="e">
        <f>IF(AND(データ!$B$5&lt;A121,A121&lt;=データ!$B$5+データ!$D$9),データ!$B$1-(A121-データ!$B$5-1)*2,"")</f>
        <v>#REF!</v>
      </c>
      <c r="C121" s="75" t="e">
        <f>IF(AND(データ!$B$5-データ!$D$9&lt;A121,A121&lt;=データ!$B$5),データ!$B$1-(データ!$B$5-A121)*2-1,"")</f>
        <v>#REF!</v>
      </c>
      <c r="D121" s="75" t="e">
        <f>IF(A121&lt;=データ!$B$5-データ!$D$9,A121,"")</f>
        <v>#REF!</v>
      </c>
      <c r="E121" s="75" t="e">
        <f>IF(AND(データ!$B$5+データ!$D$9&lt;A121,A121&lt;=データ!$B$1),A121-データ!$D$9*2,"")</f>
        <v>#REF!</v>
      </c>
      <c r="F121" s="75" t="e">
        <f t="shared" si="1"/>
        <v>#REF!</v>
      </c>
      <c r="G121" s="75" t="e">
        <f>VLOOKUP(F121-1,#REF!,2,TRUE)</f>
        <v>#REF!</v>
      </c>
    </row>
    <row r="122" spans="1:7" x14ac:dyDescent="0.2">
      <c r="A122" s="75">
        <v>122</v>
      </c>
      <c r="B122" s="75" t="e">
        <f>IF(AND(データ!$B$5&lt;A122,A122&lt;=データ!$B$5+データ!$D$9),データ!$B$1-(A122-データ!$B$5-1)*2,"")</f>
        <v>#REF!</v>
      </c>
      <c r="C122" s="75" t="e">
        <f>IF(AND(データ!$B$5-データ!$D$9&lt;A122,A122&lt;=データ!$B$5),データ!$B$1-(データ!$B$5-A122)*2-1,"")</f>
        <v>#REF!</v>
      </c>
      <c r="D122" s="75" t="e">
        <f>IF(A122&lt;=データ!$B$5-データ!$D$9,A122,"")</f>
        <v>#REF!</v>
      </c>
      <c r="E122" s="75" t="e">
        <f>IF(AND(データ!$B$5+データ!$D$9&lt;A122,A122&lt;=データ!$B$1),A122-データ!$D$9*2,"")</f>
        <v>#REF!</v>
      </c>
      <c r="F122" s="75" t="e">
        <f t="shared" si="1"/>
        <v>#REF!</v>
      </c>
      <c r="G122" s="75" t="e">
        <f>VLOOKUP(F122-1,#REF!,2,TRUE)</f>
        <v>#REF!</v>
      </c>
    </row>
    <row r="123" spans="1:7" x14ac:dyDescent="0.2">
      <c r="A123" s="75">
        <v>123</v>
      </c>
      <c r="B123" s="75" t="e">
        <f>IF(AND(データ!$B$5&lt;A123,A123&lt;=データ!$B$5+データ!$D$9),データ!$B$1-(A123-データ!$B$5-1)*2,"")</f>
        <v>#REF!</v>
      </c>
      <c r="C123" s="75" t="e">
        <f>IF(AND(データ!$B$5-データ!$D$9&lt;A123,A123&lt;=データ!$B$5),データ!$B$1-(データ!$B$5-A123)*2-1,"")</f>
        <v>#REF!</v>
      </c>
      <c r="D123" s="75" t="e">
        <f>IF(A123&lt;=データ!$B$5-データ!$D$9,A123,"")</f>
        <v>#REF!</v>
      </c>
      <c r="E123" s="75" t="e">
        <f>IF(AND(データ!$B$5+データ!$D$9&lt;A123,A123&lt;=データ!$B$1),A123-データ!$D$9*2,"")</f>
        <v>#REF!</v>
      </c>
      <c r="F123" s="75" t="e">
        <f t="shared" si="1"/>
        <v>#REF!</v>
      </c>
      <c r="G123" s="75" t="e">
        <f>VLOOKUP(F123-1,#REF!,2,TRUE)</f>
        <v>#REF!</v>
      </c>
    </row>
    <row r="124" spans="1:7" x14ac:dyDescent="0.2">
      <c r="A124" s="75">
        <v>124</v>
      </c>
      <c r="B124" s="75" t="e">
        <f>IF(AND(データ!$B$5&lt;A124,A124&lt;=データ!$B$5+データ!$D$9),データ!$B$1-(A124-データ!$B$5-1)*2,"")</f>
        <v>#REF!</v>
      </c>
      <c r="C124" s="75" t="e">
        <f>IF(AND(データ!$B$5-データ!$D$9&lt;A124,A124&lt;=データ!$B$5),データ!$B$1-(データ!$B$5-A124)*2-1,"")</f>
        <v>#REF!</v>
      </c>
      <c r="D124" s="75" t="e">
        <f>IF(A124&lt;=データ!$B$5-データ!$D$9,A124,"")</f>
        <v>#REF!</v>
      </c>
      <c r="E124" s="75" t="e">
        <f>IF(AND(データ!$B$5+データ!$D$9&lt;A124,A124&lt;=データ!$B$1),A124-データ!$D$9*2,"")</f>
        <v>#REF!</v>
      </c>
      <c r="F124" s="75" t="e">
        <f t="shared" si="1"/>
        <v>#REF!</v>
      </c>
      <c r="G124" s="75" t="e">
        <f>VLOOKUP(F124-1,#REF!,2,TRUE)</f>
        <v>#REF!</v>
      </c>
    </row>
    <row r="125" spans="1:7" x14ac:dyDescent="0.2">
      <c r="A125" s="75">
        <v>125</v>
      </c>
      <c r="B125" s="75" t="e">
        <f>IF(AND(データ!$B$5&lt;A125,A125&lt;=データ!$B$5+データ!$D$9),データ!$B$1-(A125-データ!$B$5-1)*2,"")</f>
        <v>#REF!</v>
      </c>
      <c r="C125" s="75" t="e">
        <f>IF(AND(データ!$B$5-データ!$D$9&lt;A125,A125&lt;=データ!$B$5),データ!$B$1-(データ!$B$5-A125)*2-1,"")</f>
        <v>#REF!</v>
      </c>
      <c r="D125" s="75" t="e">
        <f>IF(A125&lt;=データ!$B$5-データ!$D$9,A125,"")</f>
        <v>#REF!</v>
      </c>
      <c r="E125" s="75" t="e">
        <f>IF(AND(データ!$B$5+データ!$D$9&lt;A125,A125&lt;=データ!$B$1),A125-データ!$D$9*2,"")</f>
        <v>#REF!</v>
      </c>
      <c r="F125" s="75" t="e">
        <f t="shared" si="1"/>
        <v>#REF!</v>
      </c>
      <c r="G125" s="75" t="e">
        <f>VLOOKUP(F125-1,#REF!,2,TRUE)</f>
        <v>#REF!</v>
      </c>
    </row>
    <row r="126" spans="1:7" x14ac:dyDescent="0.2">
      <c r="A126" s="75">
        <v>126</v>
      </c>
      <c r="B126" s="75" t="e">
        <f>IF(AND(データ!$B$5&lt;A126,A126&lt;=データ!$B$5+データ!$D$9),データ!$B$1-(A126-データ!$B$5-1)*2,"")</f>
        <v>#REF!</v>
      </c>
      <c r="C126" s="75" t="e">
        <f>IF(AND(データ!$B$5-データ!$D$9&lt;A126,A126&lt;=データ!$B$5),データ!$B$1-(データ!$B$5-A126)*2-1,"")</f>
        <v>#REF!</v>
      </c>
      <c r="D126" s="75" t="e">
        <f>IF(A126&lt;=データ!$B$5-データ!$D$9,A126,"")</f>
        <v>#REF!</v>
      </c>
      <c r="E126" s="75" t="e">
        <f>IF(AND(データ!$B$5+データ!$D$9&lt;A126,A126&lt;=データ!$B$1),A126-データ!$D$9*2,"")</f>
        <v>#REF!</v>
      </c>
      <c r="F126" s="75" t="e">
        <f t="shared" si="1"/>
        <v>#REF!</v>
      </c>
      <c r="G126" s="75" t="e">
        <f>VLOOKUP(F126-1,#REF!,2,TRUE)</f>
        <v>#REF!</v>
      </c>
    </row>
    <row r="127" spans="1:7" x14ac:dyDescent="0.2">
      <c r="A127" s="75">
        <v>127</v>
      </c>
      <c r="B127" s="75" t="e">
        <f>IF(AND(データ!$B$5&lt;A127,A127&lt;=データ!$B$5+データ!$D$9),データ!$B$1-(A127-データ!$B$5-1)*2,"")</f>
        <v>#REF!</v>
      </c>
      <c r="C127" s="75" t="e">
        <f>IF(AND(データ!$B$5-データ!$D$9&lt;A127,A127&lt;=データ!$B$5),データ!$B$1-(データ!$B$5-A127)*2-1,"")</f>
        <v>#REF!</v>
      </c>
      <c r="D127" s="75" t="e">
        <f>IF(A127&lt;=データ!$B$5-データ!$D$9,A127,"")</f>
        <v>#REF!</v>
      </c>
      <c r="E127" s="75" t="e">
        <f>IF(AND(データ!$B$5+データ!$D$9&lt;A127,A127&lt;=データ!$B$1),A127-データ!$D$9*2,"")</f>
        <v>#REF!</v>
      </c>
      <c r="F127" s="75" t="e">
        <f t="shared" si="1"/>
        <v>#REF!</v>
      </c>
      <c r="G127" s="75" t="e">
        <f>VLOOKUP(F127-1,#REF!,2,TRUE)</f>
        <v>#REF!</v>
      </c>
    </row>
    <row r="128" spans="1:7" x14ac:dyDescent="0.2">
      <c r="A128" s="75">
        <v>128</v>
      </c>
      <c r="B128" s="75" t="e">
        <f>IF(AND(データ!$B$5&lt;A128,A128&lt;=データ!$B$5+データ!$D$9),データ!$B$1-(A128-データ!$B$5-1)*2,"")</f>
        <v>#REF!</v>
      </c>
      <c r="C128" s="75" t="e">
        <f>IF(AND(データ!$B$5-データ!$D$9&lt;A128,A128&lt;=データ!$B$5),データ!$B$1-(データ!$B$5-A128)*2-1,"")</f>
        <v>#REF!</v>
      </c>
      <c r="D128" s="75" t="e">
        <f>IF(A128&lt;=データ!$B$5-データ!$D$9,A128,"")</f>
        <v>#REF!</v>
      </c>
      <c r="E128" s="75" t="e">
        <f>IF(AND(データ!$B$5+データ!$D$9&lt;A128,A128&lt;=データ!$B$1),A128-データ!$D$9*2,"")</f>
        <v>#REF!</v>
      </c>
      <c r="F128" s="75" t="e">
        <f t="shared" si="1"/>
        <v>#REF!</v>
      </c>
      <c r="G128" s="75" t="e">
        <f>VLOOKUP(F128-1,#REF!,2,TRUE)</f>
        <v>#REF!</v>
      </c>
    </row>
    <row r="129" spans="1:7" x14ac:dyDescent="0.2">
      <c r="A129" s="75">
        <v>129</v>
      </c>
      <c r="B129" s="75" t="e">
        <f>IF(AND(データ!$B$5&lt;A129,A129&lt;=データ!$B$5+データ!$D$9),データ!$B$1-(A129-データ!$B$5-1)*2,"")</f>
        <v>#REF!</v>
      </c>
      <c r="C129" s="75" t="e">
        <f>IF(AND(データ!$B$5-データ!$D$9&lt;A129,A129&lt;=データ!$B$5),データ!$B$1-(データ!$B$5-A129)*2-1,"")</f>
        <v>#REF!</v>
      </c>
      <c r="D129" s="75" t="e">
        <f>IF(A129&lt;=データ!$B$5-データ!$D$9,A129,"")</f>
        <v>#REF!</v>
      </c>
      <c r="E129" s="75" t="e">
        <f>IF(AND(データ!$B$5+データ!$D$9&lt;A129,A129&lt;=データ!$B$1),A129-データ!$D$9*2,"")</f>
        <v>#REF!</v>
      </c>
      <c r="F129" s="75" t="e">
        <f t="shared" si="1"/>
        <v>#REF!</v>
      </c>
      <c r="G129" s="75" t="e">
        <f>VLOOKUP(F129-1,#REF!,2,TRUE)</f>
        <v>#REF!</v>
      </c>
    </row>
    <row r="130" spans="1:7" x14ac:dyDescent="0.2">
      <c r="A130" s="75">
        <v>130</v>
      </c>
      <c r="B130" s="75" t="e">
        <f>IF(AND(データ!$B$5&lt;A130,A130&lt;=データ!$B$5+データ!$D$9),データ!$B$1-(A130-データ!$B$5-1)*2,"")</f>
        <v>#REF!</v>
      </c>
      <c r="C130" s="75" t="e">
        <f>IF(AND(データ!$B$5-データ!$D$9&lt;A130,A130&lt;=データ!$B$5),データ!$B$1-(データ!$B$5-A130)*2-1,"")</f>
        <v>#REF!</v>
      </c>
      <c r="D130" s="75" t="e">
        <f>IF(A130&lt;=データ!$B$5-データ!$D$9,A130,"")</f>
        <v>#REF!</v>
      </c>
      <c r="E130" s="75" t="e">
        <f>IF(AND(データ!$B$5+データ!$D$9&lt;A130,A130&lt;=データ!$B$1),A130-データ!$D$9*2,"")</f>
        <v>#REF!</v>
      </c>
      <c r="F130" s="75" t="e">
        <f t="shared" ref="F130:F193" si="2">IF(MAX(B130:E130)=0,"",MAX(B130:E130))</f>
        <v>#REF!</v>
      </c>
      <c r="G130" s="75" t="e">
        <f>VLOOKUP(F130-1,#REF!,2,TRUE)</f>
        <v>#REF!</v>
      </c>
    </row>
    <row r="131" spans="1:7" x14ac:dyDescent="0.2">
      <c r="A131" s="75">
        <v>131</v>
      </c>
      <c r="B131" s="75" t="e">
        <f>IF(AND(データ!$B$5&lt;A131,A131&lt;=データ!$B$5+データ!$D$9),データ!$B$1-(A131-データ!$B$5-1)*2,"")</f>
        <v>#REF!</v>
      </c>
      <c r="C131" s="75" t="e">
        <f>IF(AND(データ!$B$5-データ!$D$9&lt;A131,A131&lt;=データ!$B$5),データ!$B$1-(データ!$B$5-A131)*2-1,"")</f>
        <v>#REF!</v>
      </c>
      <c r="D131" s="75" t="e">
        <f>IF(A131&lt;=データ!$B$5-データ!$D$9,A131,"")</f>
        <v>#REF!</v>
      </c>
      <c r="E131" s="75" t="e">
        <f>IF(AND(データ!$B$5+データ!$D$9&lt;A131,A131&lt;=データ!$B$1),A131-データ!$D$9*2,"")</f>
        <v>#REF!</v>
      </c>
      <c r="F131" s="75" t="e">
        <f t="shared" si="2"/>
        <v>#REF!</v>
      </c>
      <c r="G131" s="75" t="e">
        <f>VLOOKUP(F131-1,#REF!,2,TRUE)</f>
        <v>#REF!</v>
      </c>
    </row>
    <row r="132" spans="1:7" x14ac:dyDescent="0.2">
      <c r="A132" s="75">
        <v>132</v>
      </c>
      <c r="B132" s="75" t="e">
        <f>IF(AND(データ!$B$5&lt;A132,A132&lt;=データ!$B$5+データ!$D$9),データ!$B$1-(A132-データ!$B$5-1)*2,"")</f>
        <v>#REF!</v>
      </c>
      <c r="C132" s="75" t="e">
        <f>IF(AND(データ!$B$5-データ!$D$9&lt;A132,A132&lt;=データ!$B$5),データ!$B$1-(データ!$B$5-A132)*2-1,"")</f>
        <v>#REF!</v>
      </c>
      <c r="D132" s="75" t="e">
        <f>IF(A132&lt;=データ!$B$5-データ!$D$9,A132,"")</f>
        <v>#REF!</v>
      </c>
      <c r="E132" s="75" t="e">
        <f>IF(AND(データ!$B$5+データ!$D$9&lt;A132,A132&lt;=データ!$B$1),A132-データ!$D$9*2,"")</f>
        <v>#REF!</v>
      </c>
      <c r="F132" s="75" t="e">
        <f t="shared" si="2"/>
        <v>#REF!</v>
      </c>
      <c r="G132" s="75" t="e">
        <f>VLOOKUP(F132-1,#REF!,2,TRUE)</f>
        <v>#REF!</v>
      </c>
    </row>
    <row r="133" spans="1:7" x14ac:dyDescent="0.2">
      <c r="A133" s="75">
        <v>133</v>
      </c>
      <c r="B133" s="75" t="e">
        <f>IF(AND(データ!$B$5&lt;A133,A133&lt;=データ!$B$5+データ!$D$9),データ!$B$1-(A133-データ!$B$5-1)*2,"")</f>
        <v>#REF!</v>
      </c>
      <c r="C133" s="75" t="e">
        <f>IF(AND(データ!$B$5-データ!$D$9&lt;A133,A133&lt;=データ!$B$5),データ!$B$1-(データ!$B$5-A133)*2-1,"")</f>
        <v>#REF!</v>
      </c>
      <c r="D133" s="75" t="e">
        <f>IF(A133&lt;=データ!$B$5-データ!$D$9,A133,"")</f>
        <v>#REF!</v>
      </c>
      <c r="E133" s="75" t="e">
        <f>IF(AND(データ!$B$5+データ!$D$9&lt;A133,A133&lt;=データ!$B$1),A133-データ!$D$9*2,"")</f>
        <v>#REF!</v>
      </c>
      <c r="F133" s="75" t="e">
        <f t="shared" si="2"/>
        <v>#REF!</v>
      </c>
      <c r="G133" s="75" t="e">
        <f>VLOOKUP(F133-1,#REF!,2,TRUE)</f>
        <v>#REF!</v>
      </c>
    </row>
    <row r="134" spans="1:7" x14ac:dyDescent="0.2">
      <c r="A134" s="75">
        <v>134</v>
      </c>
      <c r="B134" s="75" t="e">
        <f>IF(AND(データ!$B$5&lt;A134,A134&lt;=データ!$B$5+データ!$D$9),データ!$B$1-(A134-データ!$B$5-1)*2,"")</f>
        <v>#REF!</v>
      </c>
      <c r="C134" s="75" t="e">
        <f>IF(AND(データ!$B$5-データ!$D$9&lt;A134,A134&lt;=データ!$B$5),データ!$B$1-(データ!$B$5-A134)*2-1,"")</f>
        <v>#REF!</v>
      </c>
      <c r="D134" s="75" t="e">
        <f>IF(A134&lt;=データ!$B$5-データ!$D$9,A134,"")</f>
        <v>#REF!</v>
      </c>
      <c r="E134" s="75" t="e">
        <f>IF(AND(データ!$B$5+データ!$D$9&lt;A134,A134&lt;=データ!$B$1),A134-データ!$D$9*2,"")</f>
        <v>#REF!</v>
      </c>
      <c r="F134" s="75" t="e">
        <f t="shared" si="2"/>
        <v>#REF!</v>
      </c>
      <c r="G134" s="75" t="e">
        <f>VLOOKUP(F134-1,#REF!,2,TRUE)</f>
        <v>#REF!</v>
      </c>
    </row>
    <row r="135" spans="1:7" x14ac:dyDescent="0.2">
      <c r="A135" s="75">
        <v>135</v>
      </c>
      <c r="B135" s="75" t="e">
        <f>IF(AND(データ!$B$5&lt;A135,A135&lt;=データ!$B$5+データ!$D$9),データ!$B$1-(A135-データ!$B$5-1)*2,"")</f>
        <v>#REF!</v>
      </c>
      <c r="C135" s="75" t="e">
        <f>IF(AND(データ!$B$5-データ!$D$9&lt;A135,A135&lt;=データ!$B$5),データ!$B$1-(データ!$B$5-A135)*2-1,"")</f>
        <v>#REF!</v>
      </c>
      <c r="D135" s="75" t="e">
        <f>IF(A135&lt;=データ!$B$5-データ!$D$9,A135,"")</f>
        <v>#REF!</v>
      </c>
      <c r="E135" s="75" t="e">
        <f>IF(AND(データ!$B$5+データ!$D$9&lt;A135,A135&lt;=データ!$B$1),A135-データ!$D$9*2,"")</f>
        <v>#REF!</v>
      </c>
      <c r="F135" s="75" t="e">
        <f t="shared" si="2"/>
        <v>#REF!</v>
      </c>
      <c r="G135" s="75" t="e">
        <f>VLOOKUP(F135-1,#REF!,2,TRUE)</f>
        <v>#REF!</v>
      </c>
    </row>
    <row r="136" spans="1:7" x14ac:dyDescent="0.2">
      <c r="A136" s="75">
        <v>136</v>
      </c>
      <c r="B136" s="75" t="e">
        <f>IF(AND(データ!$B$5&lt;A136,A136&lt;=データ!$B$5+データ!$D$9),データ!$B$1-(A136-データ!$B$5-1)*2,"")</f>
        <v>#REF!</v>
      </c>
      <c r="C136" s="75" t="e">
        <f>IF(AND(データ!$B$5-データ!$D$9&lt;A136,A136&lt;=データ!$B$5),データ!$B$1-(データ!$B$5-A136)*2-1,"")</f>
        <v>#REF!</v>
      </c>
      <c r="D136" s="75" t="e">
        <f>IF(A136&lt;=データ!$B$5-データ!$D$9,A136,"")</f>
        <v>#REF!</v>
      </c>
      <c r="E136" s="75" t="e">
        <f>IF(AND(データ!$B$5+データ!$D$9&lt;A136,A136&lt;=データ!$B$1),A136-データ!$D$9*2,"")</f>
        <v>#REF!</v>
      </c>
      <c r="F136" s="75" t="e">
        <f t="shared" si="2"/>
        <v>#REF!</v>
      </c>
      <c r="G136" s="75" t="e">
        <f>VLOOKUP(F136-1,#REF!,2,TRUE)</f>
        <v>#REF!</v>
      </c>
    </row>
    <row r="137" spans="1:7" x14ac:dyDescent="0.2">
      <c r="A137" s="75">
        <v>137</v>
      </c>
      <c r="B137" s="75" t="e">
        <f>IF(AND(データ!$B$5&lt;A137,A137&lt;=データ!$B$5+データ!$D$9),データ!$B$1-(A137-データ!$B$5-1)*2,"")</f>
        <v>#REF!</v>
      </c>
      <c r="C137" s="75" t="e">
        <f>IF(AND(データ!$B$5-データ!$D$9&lt;A137,A137&lt;=データ!$B$5),データ!$B$1-(データ!$B$5-A137)*2-1,"")</f>
        <v>#REF!</v>
      </c>
      <c r="D137" s="75" t="e">
        <f>IF(A137&lt;=データ!$B$5-データ!$D$9,A137,"")</f>
        <v>#REF!</v>
      </c>
      <c r="E137" s="75" t="e">
        <f>IF(AND(データ!$B$5+データ!$D$9&lt;A137,A137&lt;=データ!$B$1),A137-データ!$D$9*2,"")</f>
        <v>#REF!</v>
      </c>
      <c r="F137" s="75" t="e">
        <f t="shared" si="2"/>
        <v>#REF!</v>
      </c>
      <c r="G137" s="75" t="e">
        <f>VLOOKUP(F137-1,#REF!,2,TRUE)</f>
        <v>#REF!</v>
      </c>
    </row>
    <row r="138" spans="1:7" x14ac:dyDescent="0.2">
      <c r="A138" s="75">
        <v>138</v>
      </c>
      <c r="B138" s="75" t="e">
        <f>IF(AND(データ!$B$5&lt;A138,A138&lt;=データ!$B$5+データ!$D$9),データ!$B$1-(A138-データ!$B$5-1)*2,"")</f>
        <v>#REF!</v>
      </c>
      <c r="C138" s="75" t="e">
        <f>IF(AND(データ!$B$5-データ!$D$9&lt;A138,A138&lt;=データ!$B$5),データ!$B$1-(データ!$B$5-A138)*2-1,"")</f>
        <v>#REF!</v>
      </c>
      <c r="D138" s="75" t="e">
        <f>IF(A138&lt;=データ!$B$5-データ!$D$9,A138,"")</f>
        <v>#REF!</v>
      </c>
      <c r="E138" s="75" t="e">
        <f>IF(AND(データ!$B$5+データ!$D$9&lt;A138,A138&lt;=データ!$B$1),A138-データ!$D$9*2,"")</f>
        <v>#REF!</v>
      </c>
      <c r="F138" s="75" t="e">
        <f t="shared" si="2"/>
        <v>#REF!</v>
      </c>
      <c r="G138" s="75" t="e">
        <f>VLOOKUP(F138-1,#REF!,2,TRUE)</f>
        <v>#REF!</v>
      </c>
    </row>
    <row r="139" spans="1:7" x14ac:dyDescent="0.2">
      <c r="A139" s="75">
        <v>139</v>
      </c>
      <c r="B139" s="75" t="e">
        <f>IF(AND(データ!$B$5&lt;A139,A139&lt;=データ!$B$5+データ!$D$9),データ!$B$1-(A139-データ!$B$5-1)*2,"")</f>
        <v>#REF!</v>
      </c>
      <c r="C139" s="75" t="e">
        <f>IF(AND(データ!$B$5-データ!$D$9&lt;A139,A139&lt;=データ!$B$5),データ!$B$1-(データ!$B$5-A139)*2-1,"")</f>
        <v>#REF!</v>
      </c>
      <c r="D139" s="75" t="e">
        <f>IF(A139&lt;=データ!$B$5-データ!$D$9,A139,"")</f>
        <v>#REF!</v>
      </c>
      <c r="E139" s="75" t="e">
        <f>IF(AND(データ!$B$5+データ!$D$9&lt;A139,A139&lt;=データ!$B$1),A139-データ!$D$9*2,"")</f>
        <v>#REF!</v>
      </c>
      <c r="F139" s="75" t="e">
        <f t="shared" si="2"/>
        <v>#REF!</v>
      </c>
      <c r="G139" s="75" t="e">
        <f>VLOOKUP(F139-1,#REF!,2,TRUE)</f>
        <v>#REF!</v>
      </c>
    </row>
    <row r="140" spans="1:7" x14ac:dyDescent="0.2">
      <c r="A140" s="75">
        <v>140</v>
      </c>
      <c r="B140" s="75" t="e">
        <f>IF(AND(データ!$B$5&lt;A140,A140&lt;=データ!$B$5+データ!$D$9),データ!$B$1-(A140-データ!$B$5-1)*2,"")</f>
        <v>#REF!</v>
      </c>
      <c r="C140" s="75" t="e">
        <f>IF(AND(データ!$B$5-データ!$D$9&lt;A140,A140&lt;=データ!$B$5),データ!$B$1-(データ!$B$5-A140)*2-1,"")</f>
        <v>#REF!</v>
      </c>
      <c r="D140" s="75" t="e">
        <f>IF(A140&lt;=データ!$B$5-データ!$D$9,A140,"")</f>
        <v>#REF!</v>
      </c>
      <c r="E140" s="75" t="e">
        <f>IF(AND(データ!$B$5+データ!$D$9&lt;A140,A140&lt;=データ!$B$1),A140-データ!$D$9*2,"")</f>
        <v>#REF!</v>
      </c>
      <c r="F140" s="75" t="e">
        <f t="shared" si="2"/>
        <v>#REF!</v>
      </c>
      <c r="G140" s="75" t="e">
        <f>VLOOKUP(F140-1,#REF!,2,TRUE)</f>
        <v>#REF!</v>
      </c>
    </row>
    <row r="141" spans="1:7" x14ac:dyDescent="0.2">
      <c r="A141" s="75">
        <v>141</v>
      </c>
      <c r="B141" s="75" t="e">
        <f>IF(AND(データ!$B$5&lt;A141,A141&lt;=データ!$B$5+データ!$D$9),データ!$B$1-(A141-データ!$B$5-1)*2,"")</f>
        <v>#REF!</v>
      </c>
      <c r="C141" s="75" t="e">
        <f>IF(AND(データ!$B$5-データ!$D$9&lt;A141,A141&lt;=データ!$B$5),データ!$B$1-(データ!$B$5-A141)*2-1,"")</f>
        <v>#REF!</v>
      </c>
      <c r="D141" s="75" t="e">
        <f>IF(A141&lt;=データ!$B$5-データ!$D$9,A141,"")</f>
        <v>#REF!</v>
      </c>
      <c r="E141" s="75" t="e">
        <f>IF(AND(データ!$B$5+データ!$D$9&lt;A141,A141&lt;=データ!$B$1),A141-データ!$D$9*2,"")</f>
        <v>#REF!</v>
      </c>
      <c r="F141" s="75" t="e">
        <f t="shared" si="2"/>
        <v>#REF!</v>
      </c>
      <c r="G141" s="75" t="e">
        <f>VLOOKUP(F141-1,#REF!,2,TRUE)</f>
        <v>#REF!</v>
      </c>
    </row>
    <row r="142" spans="1:7" x14ac:dyDescent="0.2">
      <c r="A142" s="75">
        <v>142</v>
      </c>
      <c r="B142" s="75" t="e">
        <f>IF(AND(データ!$B$5&lt;A142,A142&lt;=データ!$B$5+データ!$D$9),データ!$B$1-(A142-データ!$B$5-1)*2,"")</f>
        <v>#REF!</v>
      </c>
      <c r="C142" s="75" t="e">
        <f>IF(AND(データ!$B$5-データ!$D$9&lt;A142,A142&lt;=データ!$B$5),データ!$B$1-(データ!$B$5-A142)*2-1,"")</f>
        <v>#REF!</v>
      </c>
      <c r="D142" s="75" t="e">
        <f>IF(A142&lt;=データ!$B$5-データ!$D$9,A142,"")</f>
        <v>#REF!</v>
      </c>
      <c r="E142" s="75" t="e">
        <f>IF(AND(データ!$B$5+データ!$D$9&lt;A142,A142&lt;=データ!$B$1),A142-データ!$D$9*2,"")</f>
        <v>#REF!</v>
      </c>
      <c r="F142" s="75" t="e">
        <f t="shared" si="2"/>
        <v>#REF!</v>
      </c>
      <c r="G142" s="75" t="e">
        <f>VLOOKUP(F142-1,#REF!,2,TRUE)</f>
        <v>#REF!</v>
      </c>
    </row>
    <row r="143" spans="1:7" x14ac:dyDescent="0.2">
      <c r="A143" s="75">
        <v>143</v>
      </c>
      <c r="B143" s="75" t="e">
        <f>IF(AND(データ!$B$5&lt;A143,A143&lt;=データ!$B$5+データ!$D$9),データ!$B$1-(A143-データ!$B$5-1)*2,"")</f>
        <v>#REF!</v>
      </c>
      <c r="C143" s="75" t="e">
        <f>IF(AND(データ!$B$5-データ!$D$9&lt;A143,A143&lt;=データ!$B$5),データ!$B$1-(データ!$B$5-A143)*2-1,"")</f>
        <v>#REF!</v>
      </c>
      <c r="D143" s="75" t="e">
        <f>IF(A143&lt;=データ!$B$5-データ!$D$9,A143,"")</f>
        <v>#REF!</v>
      </c>
      <c r="E143" s="75" t="e">
        <f>IF(AND(データ!$B$5+データ!$D$9&lt;A143,A143&lt;=データ!$B$1),A143-データ!$D$9*2,"")</f>
        <v>#REF!</v>
      </c>
      <c r="F143" s="75" t="e">
        <f t="shared" si="2"/>
        <v>#REF!</v>
      </c>
      <c r="G143" s="75" t="e">
        <f>VLOOKUP(F143-1,#REF!,2,TRUE)</f>
        <v>#REF!</v>
      </c>
    </row>
    <row r="144" spans="1:7" x14ac:dyDescent="0.2">
      <c r="A144" s="75">
        <v>144</v>
      </c>
      <c r="B144" s="75" t="e">
        <f>IF(AND(データ!$B$5&lt;A144,A144&lt;=データ!$B$5+データ!$D$9),データ!$B$1-(A144-データ!$B$5-1)*2,"")</f>
        <v>#REF!</v>
      </c>
      <c r="C144" s="75" t="e">
        <f>IF(AND(データ!$B$5-データ!$D$9&lt;A144,A144&lt;=データ!$B$5),データ!$B$1-(データ!$B$5-A144)*2-1,"")</f>
        <v>#REF!</v>
      </c>
      <c r="D144" s="75" t="e">
        <f>IF(A144&lt;=データ!$B$5-データ!$D$9,A144,"")</f>
        <v>#REF!</v>
      </c>
      <c r="E144" s="75" t="e">
        <f>IF(AND(データ!$B$5+データ!$D$9&lt;A144,A144&lt;=データ!$B$1),A144-データ!$D$9*2,"")</f>
        <v>#REF!</v>
      </c>
      <c r="F144" s="75" t="e">
        <f t="shared" si="2"/>
        <v>#REF!</v>
      </c>
      <c r="G144" s="75" t="e">
        <f>VLOOKUP(F144-1,#REF!,2,TRUE)</f>
        <v>#REF!</v>
      </c>
    </row>
    <row r="145" spans="1:7" x14ac:dyDescent="0.2">
      <c r="A145" s="75">
        <v>145</v>
      </c>
      <c r="B145" s="75" t="e">
        <f>IF(AND(データ!$B$5&lt;A145,A145&lt;=データ!$B$5+データ!$D$9),データ!$B$1-(A145-データ!$B$5-1)*2,"")</f>
        <v>#REF!</v>
      </c>
      <c r="C145" s="75" t="e">
        <f>IF(AND(データ!$B$5-データ!$D$9&lt;A145,A145&lt;=データ!$B$5),データ!$B$1-(データ!$B$5-A145)*2-1,"")</f>
        <v>#REF!</v>
      </c>
      <c r="D145" s="75" t="e">
        <f>IF(A145&lt;=データ!$B$5-データ!$D$9,A145,"")</f>
        <v>#REF!</v>
      </c>
      <c r="E145" s="75" t="e">
        <f>IF(AND(データ!$B$5+データ!$D$9&lt;A145,A145&lt;=データ!$B$1),A145-データ!$D$9*2,"")</f>
        <v>#REF!</v>
      </c>
      <c r="F145" s="75" t="e">
        <f t="shared" si="2"/>
        <v>#REF!</v>
      </c>
      <c r="G145" s="75" t="e">
        <f>VLOOKUP(F145-1,#REF!,2,TRUE)</f>
        <v>#REF!</v>
      </c>
    </row>
    <row r="146" spans="1:7" x14ac:dyDescent="0.2">
      <c r="A146" s="75">
        <v>146</v>
      </c>
      <c r="B146" s="75" t="e">
        <f>IF(AND(データ!$B$5&lt;A146,A146&lt;=データ!$B$5+データ!$D$9),データ!$B$1-(A146-データ!$B$5-1)*2,"")</f>
        <v>#REF!</v>
      </c>
      <c r="C146" s="75" t="e">
        <f>IF(AND(データ!$B$5-データ!$D$9&lt;A146,A146&lt;=データ!$B$5),データ!$B$1-(データ!$B$5-A146)*2-1,"")</f>
        <v>#REF!</v>
      </c>
      <c r="D146" s="75" t="e">
        <f>IF(A146&lt;=データ!$B$5-データ!$D$9,A146,"")</f>
        <v>#REF!</v>
      </c>
      <c r="E146" s="75" t="e">
        <f>IF(AND(データ!$B$5+データ!$D$9&lt;A146,A146&lt;=データ!$B$1),A146-データ!$D$9*2,"")</f>
        <v>#REF!</v>
      </c>
      <c r="F146" s="75" t="e">
        <f t="shared" si="2"/>
        <v>#REF!</v>
      </c>
      <c r="G146" s="75" t="e">
        <f>VLOOKUP(F146-1,#REF!,2,TRUE)</f>
        <v>#REF!</v>
      </c>
    </row>
    <row r="147" spans="1:7" x14ac:dyDescent="0.2">
      <c r="A147" s="75">
        <v>147</v>
      </c>
      <c r="B147" s="75" t="e">
        <f>IF(AND(データ!$B$5&lt;A147,A147&lt;=データ!$B$5+データ!$D$9),データ!$B$1-(A147-データ!$B$5-1)*2,"")</f>
        <v>#REF!</v>
      </c>
      <c r="C147" s="75" t="e">
        <f>IF(AND(データ!$B$5-データ!$D$9&lt;A147,A147&lt;=データ!$B$5),データ!$B$1-(データ!$B$5-A147)*2-1,"")</f>
        <v>#REF!</v>
      </c>
      <c r="D147" s="75" t="e">
        <f>IF(A147&lt;=データ!$B$5-データ!$D$9,A147,"")</f>
        <v>#REF!</v>
      </c>
      <c r="E147" s="75" t="e">
        <f>IF(AND(データ!$B$5+データ!$D$9&lt;A147,A147&lt;=データ!$B$1),A147-データ!$D$9*2,"")</f>
        <v>#REF!</v>
      </c>
      <c r="F147" s="75" t="e">
        <f t="shared" si="2"/>
        <v>#REF!</v>
      </c>
      <c r="G147" s="75" t="e">
        <f>VLOOKUP(F147-1,#REF!,2,TRUE)</f>
        <v>#REF!</v>
      </c>
    </row>
    <row r="148" spans="1:7" x14ac:dyDescent="0.2">
      <c r="A148" s="75">
        <v>148</v>
      </c>
      <c r="B148" s="75" t="e">
        <f>IF(AND(データ!$B$5&lt;A148,A148&lt;=データ!$B$5+データ!$D$9),データ!$B$1-(A148-データ!$B$5-1)*2,"")</f>
        <v>#REF!</v>
      </c>
      <c r="C148" s="75" t="e">
        <f>IF(AND(データ!$B$5-データ!$D$9&lt;A148,A148&lt;=データ!$B$5),データ!$B$1-(データ!$B$5-A148)*2-1,"")</f>
        <v>#REF!</v>
      </c>
      <c r="D148" s="75" t="e">
        <f>IF(A148&lt;=データ!$B$5-データ!$D$9,A148,"")</f>
        <v>#REF!</v>
      </c>
      <c r="E148" s="75" t="e">
        <f>IF(AND(データ!$B$5+データ!$D$9&lt;A148,A148&lt;=データ!$B$1),A148-データ!$D$9*2,"")</f>
        <v>#REF!</v>
      </c>
      <c r="F148" s="75" t="e">
        <f t="shared" si="2"/>
        <v>#REF!</v>
      </c>
      <c r="G148" s="75" t="e">
        <f>VLOOKUP(F148-1,#REF!,2,TRUE)</f>
        <v>#REF!</v>
      </c>
    </row>
    <row r="149" spans="1:7" x14ac:dyDescent="0.2">
      <c r="A149" s="75">
        <v>149</v>
      </c>
      <c r="B149" s="75" t="e">
        <f>IF(AND(データ!$B$5&lt;A149,A149&lt;=データ!$B$5+データ!$D$9),データ!$B$1-(A149-データ!$B$5-1)*2,"")</f>
        <v>#REF!</v>
      </c>
      <c r="C149" s="75" t="e">
        <f>IF(AND(データ!$B$5-データ!$D$9&lt;A149,A149&lt;=データ!$B$5),データ!$B$1-(データ!$B$5-A149)*2-1,"")</f>
        <v>#REF!</v>
      </c>
      <c r="D149" s="75" t="e">
        <f>IF(A149&lt;=データ!$B$5-データ!$D$9,A149,"")</f>
        <v>#REF!</v>
      </c>
      <c r="E149" s="75" t="e">
        <f>IF(AND(データ!$B$5+データ!$D$9&lt;A149,A149&lt;=データ!$B$1),A149-データ!$D$9*2,"")</f>
        <v>#REF!</v>
      </c>
      <c r="F149" s="75" t="e">
        <f t="shared" si="2"/>
        <v>#REF!</v>
      </c>
      <c r="G149" s="75" t="e">
        <f>VLOOKUP(F149-1,#REF!,2,TRUE)</f>
        <v>#REF!</v>
      </c>
    </row>
    <row r="150" spans="1:7" x14ac:dyDescent="0.2">
      <c r="A150" s="75">
        <v>150</v>
      </c>
      <c r="B150" s="75" t="e">
        <f>IF(AND(データ!$B$5&lt;A150,A150&lt;=データ!$B$5+データ!$D$9),データ!$B$1-(A150-データ!$B$5-1)*2,"")</f>
        <v>#REF!</v>
      </c>
      <c r="C150" s="75" t="e">
        <f>IF(AND(データ!$B$5-データ!$D$9&lt;A150,A150&lt;=データ!$B$5),データ!$B$1-(データ!$B$5-A150)*2-1,"")</f>
        <v>#REF!</v>
      </c>
      <c r="D150" s="75" t="e">
        <f>IF(A150&lt;=データ!$B$5-データ!$D$9,A150,"")</f>
        <v>#REF!</v>
      </c>
      <c r="E150" s="75" t="e">
        <f>IF(AND(データ!$B$5+データ!$D$9&lt;A150,A150&lt;=データ!$B$1),A150-データ!$D$9*2,"")</f>
        <v>#REF!</v>
      </c>
      <c r="F150" s="75" t="e">
        <f t="shared" si="2"/>
        <v>#REF!</v>
      </c>
      <c r="G150" s="75" t="e">
        <f>VLOOKUP(F150-1,#REF!,2,TRUE)</f>
        <v>#REF!</v>
      </c>
    </row>
    <row r="151" spans="1:7" x14ac:dyDescent="0.2">
      <c r="A151" s="75">
        <v>151</v>
      </c>
      <c r="B151" s="75" t="e">
        <f>IF(AND(データ!$B$5&lt;A151,A151&lt;=データ!$B$5+データ!$D$9),データ!$B$1-(A151-データ!$B$5-1)*2,"")</f>
        <v>#REF!</v>
      </c>
      <c r="C151" s="75" t="e">
        <f>IF(AND(データ!$B$5-データ!$D$9&lt;A151,A151&lt;=データ!$B$5),データ!$B$1-(データ!$B$5-A151)*2-1,"")</f>
        <v>#REF!</v>
      </c>
      <c r="D151" s="75" t="e">
        <f>IF(A151&lt;=データ!$B$5-データ!$D$9,A151,"")</f>
        <v>#REF!</v>
      </c>
      <c r="E151" s="75" t="e">
        <f>IF(AND(データ!$B$5+データ!$D$9&lt;A151,A151&lt;=データ!$B$1),A151-データ!$D$9*2,"")</f>
        <v>#REF!</v>
      </c>
      <c r="F151" s="75" t="e">
        <f t="shared" si="2"/>
        <v>#REF!</v>
      </c>
      <c r="G151" s="75" t="e">
        <f>VLOOKUP(F151-1,#REF!,2,TRUE)</f>
        <v>#REF!</v>
      </c>
    </row>
    <row r="152" spans="1:7" x14ac:dyDescent="0.2">
      <c r="A152" s="75">
        <v>152</v>
      </c>
      <c r="B152" s="75" t="e">
        <f>IF(AND(データ!$B$5&lt;A152,A152&lt;=データ!$B$5+データ!$D$9),データ!$B$1-(A152-データ!$B$5-1)*2,"")</f>
        <v>#REF!</v>
      </c>
      <c r="C152" s="75" t="e">
        <f>IF(AND(データ!$B$5-データ!$D$9&lt;A152,A152&lt;=データ!$B$5),データ!$B$1-(データ!$B$5-A152)*2-1,"")</f>
        <v>#REF!</v>
      </c>
      <c r="D152" s="75" t="e">
        <f>IF(A152&lt;=データ!$B$5-データ!$D$9,A152,"")</f>
        <v>#REF!</v>
      </c>
      <c r="E152" s="75" t="e">
        <f>IF(AND(データ!$B$5+データ!$D$9&lt;A152,A152&lt;=データ!$B$1),A152-データ!$D$9*2,"")</f>
        <v>#REF!</v>
      </c>
      <c r="F152" s="75" t="e">
        <f t="shared" si="2"/>
        <v>#REF!</v>
      </c>
      <c r="G152" s="75" t="e">
        <f>VLOOKUP(F152-1,#REF!,2,TRUE)</f>
        <v>#REF!</v>
      </c>
    </row>
    <row r="153" spans="1:7" x14ac:dyDescent="0.2">
      <c r="A153" s="75">
        <v>153</v>
      </c>
      <c r="B153" s="75" t="e">
        <f>IF(AND(データ!$B$5&lt;A153,A153&lt;=データ!$B$5+データ!$D$9),データ!$B$1-(A153-データ!$B$5-1)*2,"")</f>
        <v>#REF!</v>
      </c>
      <c r="C153" s="75" t="e">
        <f>IF(AND(データ!$B$5-データ!$D$9&lt;A153,A153&lt;=データ!$B$5),データ!$B$1-(データ!$B$5-A153)*2-1,"")</f>
        <v>#REF!</v>
      </c>
      <c r="D153" s="75" t="e">
        <f>IF(A153&lt;=データ!$B$5-データ!$D$9,A153,"")</f>
        <v>#REF!</v>
      </c>
      <c r="E153" s="75" t="e">
        <f>IF(AND(データ!$B$5+データ!$D$9&lt;A153,A153&lt;=データ!$B$1),A153-データ!$D$9*2,"")</f>
        <v>#REF!</v>
      </c>
      <c r="F153" s="75" t="e">
        <f t="shared" si="2"/>
        <v>#REF!</v>
      </c>
      <c r="G153" s="75" t="e">
        <f>VLOOKUP(F153-1,#REF!,2,TRUE)</f>
        <v>#REF!</v>
      </c>
    </row>
    <row r="154" spans="1:7" x14ac:dyDescent="0.2">
      <c r="A154" s="75">
        <v>154</v>
      </c>
      <c r="B154" s="75" t="e">
        <f>IF(AND(データ!$B$5&lt;A154,A154&lt;=データ!$B$5+データ!$D$9),データ!$B$1-(A154-データ!$B$5-1)*2,"")</f>
        <v>#REF!</v>
      </c>
      <c r="C154" s="75" t="e">
        <f>IF(AND(データ!$B$5-データ!$D$9&lt;A154,A154&lt;=データ!$B$5),データ!$B$1-(データ!$B$5-A154)*2-1,"")</f>
        <v>#REF!</v>
      </c>
      <c r="D154" s="75" t="e">
        <f>IF(A154&lt;=データ!$B$5-データ!$D$9,A154,"")</f>
        <v>#REF!</v>
      </c>
      <c r="E154" s="75" t="e">
        <f>IF(AND(データ!$B$5+データ!$D$9&lt;A154,A154&lt;=データ!$B$1),A154-データ!$D$9*2,"")</f>
        <v>#REF!</v>
      </c>
      <c r="F154" s="75" t="e">
        <f t="shared" si="2"/>
        <v>#REF!</v>
      </c>
      <c r="G154" s="75" t="e">
        <f>VLOOKUP(F154-1,#REF!,2,TRUE)</f>
        <v>#REF!</v>
      </c>
    </row>
    <row r="155" spans="1:7" x14ac:dyDescent="0.2">
      <c r="A155" s="75">
        <v>155</v>
      </c>
      <c r="B155" s="75" t="e">
        <f>IF(AND(データ!$B$5&lt;A155,A155&lt;=データ!$B$5+データ!$D$9),データ!$B$1-(A155-データ!$B$5-1)*2,"")</f>
        <v>#REF!</v>
      </c>
      <c r="C155" s="75" t="e">
        <f>IF(AND(データ!$B$5-データ!$D$9&lt;A155,A155&lt;=データ!$B$5),データ!$B$1-(データ!$B$5-A155)*2-1,"")</f>
        <v>#REF!</v>
      </c>
      <c r="D155" s="75" t="e">
        <f>IF(A155&lt;=データ!$B$5-データ!$D$9,A155,"")</f>
        <v>#REF!</v>
      </c>
      <c r="E155" s="75" t="e">
        <f>IF(AND(データ!$B$5+データ!$D$9&lt;A155,A155&lt;=データ!$B$1),A155-データ!$D$9*2,"")</f>
        <v>#REF!</v>
      </c>
      <c r="F155" s="75" t="e">
        <f t="shared" si="2"/>
        <v>#REF!</v>
      </c>
      <c r="G155" s="75" t="e">
        <f>VLOOKUP(F155-1,#REF!,2,TRUE)</f>
        <v>#REF!</v>
      </c>
    </row>
    <row r="156" spans="1:7" x14ac:dyDescent="0.2">
      <c r="A156" s="75">
        <v>156</v>
      </c>
      <c r="B156" s="75" t="e">
        <f>IF(AND(データ!$B$5&lt;A156,A156&lt;=データ!$B$5+データ!$D$9),データ!$B$1-(A156-データ!$B$5-1)*2,"")</f>
        <v>#REF!</v>
      </c>
      <c r="C156" s="75" t="e">
        <f>IF(AND(データ!$B$5-データ!$D$9&lt;A156,A156&lt;=データ!$B$5),データ!$B$1-(データ!$B$5-A156)*2-1,"")</f>
        <v>#REF!</v>
      </c>
      <c r="D156" s="75" t="e">
        <f>IF(A156&lt;=データ!$B$5-データ!$D$9,A156,"")</f>
        <v>#REF!</v>
      </c>
      <c r="E156" s="75" t="e">
        <f>IF(AND(データ!$B$5+データ!$D$9&lt;A156,A156&lt;=データ!$B$1),A156-データ!$D$9*2,"")</f>
        <v>#REF!</v>
      </c>
      <c r="F156" s="75" t="e">
        <f t="shared" si="2"/>
        <v>#REF!</v>
      </c>
      <c r="G156" s="75" t="e">
        <f>VLOOKUP(F156-1,#REF!,2,TRUE)</f>
        <v>#REF!</v>
      </c>
    </row>
    <row r="157" spans="1:7" x14ac:dyDescent="0.2">
      <c r="A157" s="75">
        <v>157</v>
      </c>
      <c r="B157" s="75" t="e">
        <f>IF(AND(データ!$B$5&lt;A157,A157&lt;=データ!$B$5+データ!$D$9),データ!$B$1-(A157-データ!$B$5-1)*2,"")</f>
        <v>#REF!</v>
      </c>
      <c r="C157" s="75" t="e">
        <f>IF(AND(データ!$B$5-データ!$D$9&lt;A157,A157&lt;=データ!$B$5),データ!$B$1-(データ!$B$5-A157)*2-1,"")</f>
        <v>#REF!</v>
      </c>
      <c r="D157" s="75" t="e">
        <f>IF(A157&lt;=データ!$B$5-データ!$D$9,A157,"")</f>
        <v>#REF!</v>
      </c>
      <c r="E157" s="75" t="e">
        <f>IF(AND(データ!$B$5+データ!$D$9&lt;A157,A157&lt;=データ!$B$1),A157-データ!$D$9*2,"")</f>
        <v>#REF!</v>
      </c>
      <c r="F157" s="75" t="e">
        <f t="shared" si="2"/>
        <v>#REF!</v>
      </c>
      <c r="G157" s="75" t="e">
        <f>VLOOKUP(F157-1,#REF!,2,TRUE)</f>
        <v>#REF!</v>
      </c>
    </row>
    <row r="158" spans="1:7" x14ac:dyDescent="0.2">
      <c r="A158" s="75">
        <v>158</v>
      </c>
      <c r="B158" s="75" t="e">
        <f>IF(AND(データ!$B$5&lt;A158,A158&lt;=データ!$B$5+データ!$D$9),データ!$B$1-(A158-データ!$B$5-1)*2,"")</f>
        <v>#REF!</v>
      </c>
      <c r="C158" s="75" t="e">
        <f>IF(AND(データ!$B$5-データ!$D$9&lt;A158,A158&lt;=データ!$B$5),データ!$B$1-(データ!$B$5-A158)*2-1,"")</f>
        <v>#REF!</v>
      </c>
      <c r="D158" s="75" t="e">
        <f>IF(A158&lt;=データ!$B$5-データ!$D$9,A158,"")</f>
        <v>#REF!</v>
      </c>
      <c r="E158" s="75" t="e">
        <f>IF(AND(データ!$B$5+データ!$D$9&lt;A158,A158&lt;=データ!$B$1),A158-データ!$D$9*2,"")</f>
        <v>#REF!</v>
      </c>
      <c r="F158" s="75" t="e">
        <f t="shared" si="2"/>
        <v>#REF!</v>
      </c>
      <c r="G158" s="75" t="e">
        <f>VLOOKUP(F158-1,#REF!,2,TRUE)</f>
        <v>#REF!</v>
      </c>
    </row>
    <row r="159" spans="1:7" x14ac:dyDescent="0.2">
      <c r="A159" s="75">
        <v>159</v>
      </c>
      <c r="B159" s="75" t="e">
        <f>IF(AND(データ!$B$5&lt;A159,A159&lt;=データ!$B$5+データ!$D$9),データ!$B$1-(A159-データ!$B$5-1)*2,"")</f>
        <v>#REF!</v>
      </c>
      <c r="C159" s="75" t="e">
        <f>IF(AND(データ!$B$5-データ!$D$9&lt;A159,A159&lt;=データ!$B$5),データ!$B$1-(データ!$B$5-A159)*2-1,"")</f>
        <v>#REF!</v>
      </c>
      <c r="D159" s="75" t="e">
        <f>IF(A159&lt;=データ!$B$5-データ!$D$9,A159,"")</f>
        <v>#REF!</v>
      </c>
      <c r="E159" s="75" t="e">
        <f>IF(AND(データ!$B$5+データ!$D$9&lt;A159,A159&lt;=データ!$B$1),A159-データ!$D$9*2,"")</f>
        <v>#REF!</v>
      </c>
      <c r="F159" s="75" t="e">
        <f t="shared" si="2"/>
        <v>#REF!</v>
      </c>
      <c r="G159" s="75" t="e">
        <f>VLOOKUP(F159-1,#REF!,2,TRUE)</f>
        <v>#REF!</v>
      </c>
    </row>
    <row r="160" spans="1:7" x14ac:dyDescent="0.2">
      <c r="A160" s="75">
        <v>160</v>
      </c>
      <c r="B160" s="75" t="e">
        <f>IF(AND(データ!$B$5&lt;A160,A160&lt;=データ!$B$5+データ!$D$9),データ!$B$1-(A160-データ!$B$5-1)*2,"")</f>
        <v>#REF!</v>
      </c>
      <c r="C160" s="75" t="e">
        <f>IF(AND(データ!$B$5-データ!$D$9&lt;A160,A160&lt;=データ!$B$5),データ!$B$1-(データ!$B$5-A160)*2-1,"")</f>
        <v>#REF!</v>
      </c>
      <c r="D160" s="75" t="e">
        <f>IF(A160&lt;=データ!$B$5-データ!$D$9,A160,"")</f>
        <v>#REF!</v>
      </c>
      <c r="E160" s="75" t="e">
        <f>IF(AND(データ!$B$5+データ!$D$9&lt;A160,A160&lt;=データ!$B$1),A160-データ!$D$9*2,"")</f>
        <v>#REF!</v>
      </c>
      <c r="F160" s="75" t="e">
        <f t="shared" si="2"/>
        <v>#REF!</v>
      </c>
      <c r="G160" s="75" t="e">
        <f>VLOOKUP(F160-1,#REF!,2,TRUE)</f>
        <v>#REF!</v>
      </c>
    </row>
    <row r="161" spans="1:7" x14ac:dyDescent="0.2">
      <c r="A161" s="75">
        <v>161</v>
      </c>
      <c r="B161" s="75" t="e">
        <f>IF(AND(データ!$B$5&lt;A161,A161&lt;=データ!$B$5+データ!$D$9),データ!$B$1-(A161-データ!$B$5-1)*2,"")</f>
        <v>#REF!</v>
      </c>
      <c r="C161" s="75" t="e">
        <f>IF(AND(データ!$B$5-データ!$D$9&lt;A161,A161&lt;=データ!$B$5),データ!$B$1-(データ!$B$5-A161)*2-1,"")</f>
        <v>#REF!</v>
      </c>
      <c r="D161" s="75" t="e">
        <f>IF(A161&lt;=データ!$B$5-データ!$D$9,A161,"")</f>
        <v>#REF!</v>
      </c>
      <c r="E161" s="75" t="e">
        <f>IF(AND(データ!$B$5+データ!$D$9&lt;A161,A161&lt;=データ!$B$1),A161-データ!$D$9*2,"")</f>
        <v>#REF!</v>
      </c>
      <c r="F161" s="75" t="e">
        <f t="shared" si="2"/>
        <v>#REF!</v>
      </c>
      <c r="G161" s="75" t="e">
        <f>VLOOKUP(F161-1,#REF!,2,TRUE)</f>
        <v>#REF!</v>
      </c>
    </row>
    <row r="162" spans="1:7" x14ac:dyDescent="0.2">
      <c r="A162" s="75">
        <v>162</v>
      </c>
      <c r="B162" s="75" t="e">
        <f>IF(AND(データ!$B$5&lt;A162,A162&lt;=データ!$B$5+データ!$D$9),データ!$B$1-(A162-データ!$B$5-1)*2,"")</f>
        <v>#REF!</v>
      </c>
      <c r="C162" s="75" t="e">
        <f>IF(AND(データ!$B$5-データ!$D$9&lt;A162,A162&lt;=データ!$B$5),データ!$B$1-(データ!$B$5-A162)*2-1,"")</f>
        <v>#REF!</v>
      </c>
      <c r="D162" s="75" t="e">
        <f>IF(A162&lt;=データ!$B$5-データ!$D$9,A162,"")</f>
        <v>#REF!</v>
      </c>
      <c r="E162" s="75" t="e">
        <f>IF(AND(データ!$B$5+データ!$D$9&lt;A162,A162&lt;=データ!$B$1),A162-データ!$D$9*2,"")</f>
        <v>#REF!</v>
      </c>
      <c r="F162" s="75" t="e">
        <f t="shared" si="2"/>
        <v>#REF!</v>
      </c>
      <c r="G162" s="75" t="e">
        <f>VLOOKUP(F162-1,#REF!,2,TRUE)</f>
        <v>#REF!</v>
      </c>
    </row>
    <row r="163" spans="1:7" x14ac:dyDescent="0.2">
      <c r="A163" s="75">
        <v>163</v>
      </c>
      <c r="B163" s="75" t="e">
        <f>IF(AND(データ!$B$5&lt;A163,A163&lt;=データ!$B$5+データ!$D$9),データ!$B$1-(A163-データ!$B$5-1)*2,"")</f>
        <v>#REF!</v>
      </c>
      <c r="C163" s="75" t="e">
        <f>IF(AND(データ!$B$5-データ!$D$9&lt;A163,A163&lt;=データ!$B$5),データ!$B$1-(データ!$B$5-A163)*2-1,"")</f>
        <v>#REF!</v>
      </c>
      <c r="D163" s="75" t="e">
        <f>IF(A163&lt;=データ!$B$5-データ!$D$9,A163,"")</f>
        <v>#REF!</v>
      </c>
      <c r="E163" s="75" t="e">
        <f>IF(AND(データ!$B$5+データ!$D$9&lt;A163,A163&lt;=データ!$B$1),A163-データ!$D$9*2,"")</f>
        <v>#REF!</v>
      </c>
      <c r="F163" s="75" t="e">
        <f t="shared" si="2"/>
        <v>#REF!</v>
      </c>
      <c r="G163" s="75" t="e">
        <f>VLOOKUP(F163-1,#REF!,2,TRUE)</f>
        <v>#REF!</v>
      </c>
    </row>
    <row r="164" spans="1:7" x14ac:dyDescent="0.2">
      <c r="A164" s="75">
        <v>164</v>
      </c>
      <c r="B164" s="75" t="e">
        <f>IF(AND(データ!$B$5&lt;A164,A164&lt;=データ!$B$5+データ!$D$9),データ!$B$1-(A164-データ!$B$5-1)*2,"")</f>
        <v>#REF!</v>
      </c>
      <c r="C164" s="75" t="e">
        <f>IF(AND(データ!$B$5-データ!$D$9&lt;A164,A164&lt;=データ!$B$5),データ!$B$1-(データ!$B$5-A164)*2-1,"")</f>
        <v>#REF!</v>
      </c>
      <c r="D164" s="75" t="e">
        <f>IF(A164&lt;=データ!$B$5-データ!$D$9,A164,"")</f>
        <v>#REF!</v>
      </c>
      <c r="E164" s="75" t="e">
        <f>IF(AND(データ!$B$5+データ!$D$9&lt;A164,A164&lt;=データ!$B$1),A164-データ!$D$9*2,"")</f>
        <v>#REF!</v>
      </c>
      <c r="F164" s="75" t="e">
        <f t="shared" si="2"/>
        <v>#REF!</v>
      </c>
      <c r="G164" s="75" t="e">
        <f>VLOOKUP(F164-1,#REF!,2,TRUE)</f>
        <v>#REF!</v>
      </c>
    </row>
    <row r="165" spans="1:7" x14ac:dyDescent="0.2">
      <c r="A165" s="75">
        <v>165</v>
      </c>
      <c r="B165" s="75" t="e">
        <f>IF(AND(データ!$B$5&lt;A165,A165&lt;=データ!$B$5+データ!$D$9),データ!$B$1-(A165-データ!$B$5-1)*2,"")</f>
        <v>#REF!</v>
      </c>
      <c r="C165" s="75" t="e">
        <f>IF(AND(データ!$B$5-データ!$D$9&lt;A165,A165&lt;=データ!$B$5),データ!$B$1-(データ!$B$5-A165)*2-1,"")</f>
        <v>#REF!</v>
      </c>
      <c r="D165" s="75" t="e">
        <f>IF(A165&lt;=データ!$B$5-データ!$D$9,A165,"")</f>
        <v>#REF!</v>
      </c>
      <c r="E165" s="75" t="e">
        <f>IF(AND(データ!$B$5+データ!$D$9&lt;A165,A165&lt;=データ!$B$1),A165-データ!$D$9*2,"")</f>
        <v>#REF!</v>
      </c>
      <c r="F165" s="75" t="e">
        <f t="shared" si="2"/>
        <v>#REF!</v>
      </c>
      <c r="G165" s="75" t="e">
        <f>VLOOKUP(F165-1,#REF!,2,TRUE)</f>
        <v>#REF!</v>
      </c>
    </row>
    <row r="166" spans="1:7" x14ac:dyDescent="0.2">
      <c r="A166" s="75">
        <v>166</v>
      </c>
      <c r="B166" s="75" t="e">
        <f>IF(AND(データ!$B$5&lt;A166,A166&lt;=データ!$B$5+データ!$D$9),データ!$B$1-(A166-データ!$B$5-1)*2,"")</f>
        <v>#REF!</v>
      </c>
      <c r="C166" s="75" t="e">
        <f>IF(AND(データ!$B$5-データ!$D$9&lt;A166,A166&lt;=データ!$B$5),データ!$B$1-(データ!$B$5-A166)*2-1,"")</f>
        <v>#REF!</v>
      </c>
      <c r="D166" s="75" t="e">
        <f>IF(A166&lt;=データ!$B$5-データ!$D$9,A166,"")</f>
        <v>#REF!</v>
      </c>
      <c r="E166" s="75" t="e">
        <f>IF(AND(データ!$B$5+データ!$D$9&lt;A166,A166&lt;=データ!$B$1),A166-データ!$D$9*2,"")</f>
        <v>#REF!</v>
      </c>
      <c r="F166" s="75" t="e">
        <f t="shared" si="2"/>
        <v>#REF!</v>
      </c>
      <c r="G166" s="75" t="e">
        <f>VLOOKUP(F166-1,#REF!,2,TRUE)</f>
        <v>#REF!</v>
      </c>
    </row>
    <row r="167" spans="1:7" x14ac:dyDescent="0.2">
      <c r="A167" s="75">
        <v>167</v>
      </c>
      <c r="B167" s="75" t="e">
        <f>IF(AND(データ!$B$5&lt;A167,A167&lt;=データ!$B$5+データ!$D$9),データ!$B$1-(A167-データ!$B$5-1)*2,"")</f>
        <v>#REF!</v>
      </c>
      <c r="C167" s="75" t="e">
        <f>IF(AND(データ!$B$5-データ!$D$9&lt;A167,A167&lt;=データ!$B$5),データ!$B$1-(データ!$B$5-A167)*2-1,"")</f>
        <v>#REF!</v>
      </c>
      <c r="D167" s="75" t="e">
        <f>IF(A167&lt;=データ!$B$5-データ!$D$9,A167,"")</f>
        <v>#REF!</v>
      </c>
      <c r="E167" s="75" t="e">
        <f>IF(AND(データ!$B$5+データ!$D$9&lt;A167,A167&lt;=データ!$B$1),A167-データ!$D$9*2,"")</f>
        <v>#REF!</v>
      </c>
      <c r="F167" s="75" t="e">
        <f t="shared" si="2"/>
        <v>#REF!</v>
      </c>
      <c r="G167" s="75" t="e">
        <f>VLOOKUP(F167-1,#REF!,2,TRUE)</f>
        <v>#REF!</v>
      </c>
    </row>
    <row r="168" spans="1:7" x14ac:dyDescent="0.2">
      <c r="A168" s="75">
        <v>168</v>
      </c>
      <c r="B168" s="75" t="e">
        <f>IF(AND(データ!$B$5&lt;A168,A168&lt;=データ!$B$5+データ!$D$9),データ!$B$1-(A168-データ!$B$5-1)*2,"")</f>
        <v>#REF!</v>
      </c>
      <c r="C168" s="75" t="e">
        <f>IF(AND(データ!$B$5-データ!$D$9&lt;A168,A168&lt;=データ!$B$5),データ!$B$1-(データ!$B$5-A168)*2-1,"")</f>
        <v>#REF!</v>
      </c>
      <c r="D168" s="75" t="e">
        <f>IF(A168&lt;=データ!$B$5-データ!$D$9,A168,"")</f>
        <v>#REF!</v>
      </c>
      <c r="E168" s="75" t="e">
        <f>IF(AND(データ!$B$5+データ!$D$9&lt;A168,A168&lt;=データ!$B$1),A168-データ!$D$9*2,"")</f>
        <v>#REF!</v>
      </c>
      <c r="F168" s="75" t="e">
        <f t="shared" si="2"/>
        <v>#REF!</v>
      </c>
      <c r="G168" s="75" t="e">
        <f>VLOOKUP(F168-1,#REF!,2,TRUE)</f>
        <v>#REF!</v>
      </c>
    </row>
    <row r="169" spans="1:7" x14ac:dyDescent="0.2">
      <c r="A169" s="75">
        <v>169</v>
      </c>
      <c r="B169" s="75" t="e">
        <f>IF(AND(データ!$B$5&lt;A169,A169&lt;=データ!$B$5+データ!$D$9),データ!$B$1-(A169-データ!$B$5-1)*2,"")</f>
        <v>#REF!</v>
      </c>
      <c r="C169" s="75" t="e">
        <f>IF(AND(データ!$B$5-データ!$D$9&lt;A169,A169&lt;=データ!$B$5),データ!$B$1-(データ!$B$5-A169)*2-1,"")</f>
        <v>#REF!</v>
      </c>
      <c r="D169" s="75" t="e">
        <f>IF(A169&lt;=データ!$B$5-データ!$D$9,A169,"")</f>
        <v>#REF!</v>
      </c>
      <c r="E169" s="75" t="e">
        <f>IF(AND(データ!$B$5+データ!$D$9&lt;A169,A169&lt;=データ!$B$1),A169-データ!$D$9*2,"")</f>
        <v>#REF!</v>
      </c>
      <c r="F169" s="75" t="e">
        <f t="shared" si="2"/>
        <v>#REF!</v>
      </c>
      <c r="G169" s="75" t="e">
        <f>VLOOKUP(F169-1,#REF!,2,TRUE)</f>
        <v>#REF!</v>
      </c>
    </row>
    <row r="170" spans="1:7" x14ac:dyDescent="0.2">
      <c r="A170" s="75">
        <v>170</v>
      </c>
      <c r="B170" s="75" t="e">
        <f>IF(AND(データ!$B$5&lt;A170,A170&lt;=データ!$B$5+データ!$D$9),データ!$B$1-(A170-データ!$B$5-1)*2,"")</f>
        <v>#REF!</v>
      </c>
      <c r="C170" s="75" t="e">
        <f>IF(AND(データ!$B$5-データ!$D$9&lt;A170,A170&lt;=データ!$B$5),データ!$B$1-(データ!$B$5-A170)*2-1,"")</f>
        <v>#REF!</v>
      </c>
      <c r="D170" s="75" t="e">
        <f>IF(A170&lt;=データ!$B$5-データ!$D$9,A170,"")</f>
        <v>#REF!</v>
      </c>
      <c r="E170" s="75" t="e">
        <f>IF(AND(データ!$B$5+データ!$D$9&lt;A170,A170&lt;=データ!$B$1),A170-データ!$D$9*2,"")</f>
        <v>#REF!</v>
      </c>
      <c r="F170" s="75" t="e">
        <f t="shared" si="2"/>
        <v>#REF!</v>
      </c>
      <c r="G170" s="75" t="e">
        <f>VLOOKUP(F170-1,#REF!,2,TRUE)</f>
        <v>#REF!</v>
      </c>
    </row>
    <row r="171" spans="1:7" x14ac:dyDescent="0.2">
      <c r="A171" s="75">
        <v>171</v>
      </c>
      <c r="B171" s="75" t="e">
        <f>IF(AND(データ!$B$5&lt;A171,A171&lt;=データ!$B$5+データ!$D$9),データ!$B$1-(A171-データ!$B$5-1)*2,"")</f>
        <v>#REF!</v>
      </c>
      <c r="C171" s="75" t="e">
        <f>IF(AND(データ!$B$5-データ!$D$9&lt;A171,A171&lt;=データ!$B$5),データ!$B$1-(データ!$B$5-A171)*2-1,"")</f>
        <v>#REF!</v>
      </c>
      <c r="D171" s="75" t="e">
        <f>IF(A171&lt;=データ!$B$5-データ!$D$9,A171,"")</f>
        <v>#REF!</v>
      </c>
      <c r="E171" s="75" t="e">
        <f>IF(AND(データ!$B$5+データ!$D$9&lt;A171,A171&lt;=データ!$B$1),A171-データ!$D$9*2,"")</f>
        <v>#REF!</v>
      </c>
      <c r="F171" s="75" t="e">
        <f t="shared" si="2"/>
        <v>#REF!</v>
      </c>
      <c r="G171" s="75" t="e">
        <f>VLOOKUP(F171-1,#REF!,2,TRUE)</f>
        <v>#REF!</v>
      </c>
    </row>
    <row r="172" spans="1:7" x14ac:dyDescent="0.2">
      <c r="A172" s="75">
        <v>172</v>
      </c>
      <c r="B172" s="75" t="e">
        <f>IF(AND(データ!$B$5&lt;A172,A172&lt;=データ!$B$5+データ!$D$9),データ!$B$1-(A172-データ!$B$5-1)*2,"")</f>
        <v>#REF!</v>
      </c>
      <c r="C172" s="75" t="e">
        <f>IF(AND(データ!$B$5-データ!$D$9&lt;A172,A172&lt;=データ!$B$5),データ!$B$1-(データ!$B$5-A172)*2-1,"")</f>
        <v>#REF!</v>
      </c>
      <c r="D172" s="75" t="e">
        <f>IF(A172&lt;=データ!$B$5-データ!$D$9,A172,"")</f>
        <v>#REF!</v>
      </c>
      <c r="E172" s="75" t="e">
        <f>IF(AND(データ!$B$5+データ!$D$9&lt;A172,A172&lt;=データ!$B$1),A172-データ!$D$9*2,"")</f>
        <v>#REF!</v>
      </c>
      <c r="F172" s="75" t="e">
        <f t="shared" si="2"/>
        <v>#REF!</v>
      </c>
      <c r="G172" s="75" t="e">
        <f>VLOOKUP(F172-1,#REF!,2,TRUE)</f>
        <v>#REF!</v>
      </c>
    </row>
    <row r="173" spans="1:7" x14ac:dyDescent="0.2">
      <c r="A173" s="75">
        <v>173</v>
      </c>
      <c r="B173" s="75" t="e">
        <f>IF(AND(データ!$B$5&lt;A173,A173&lt;=データ!$B$5+データ!$D$9),データ!$B$1-(A173-データ!$B$5-1)*2,"")</f>
        <v>#REF!</v>
      </c>
      <c r="C173" s="75" t="e">
        <f>IF(AND(データ!$B$5-データ!$D$9&lt;A173,A173&lt;=データ!$B$5),データ!$B$1-(データ!$B$5-A173)*2-1,"")</f>
        <v>#REF!</v>
      </c>
      <c r="D173" s="75" t="e">
        <f>IF(A173&lt;=データ!$B$5-データ!$D$9,A173,"")</f>
        <v>#REF!</v>
      </c>
      <c r="E173" s="75" t="e">
        <f>IF(AND(データ!$B$5+データ!$D$9&lt;A173,A173&lt;=データ!$B$1),A173-データ!$D$9*2,"")</f>
        <v>#REF!</v>
      </c>
      <c r="F173" s="75" t="e">
        <f t="shared" si="2"/>
        <v>#REF!</v>
      </c>
      <c r="G173" s="75" t="e">
        <f>VLOOKUP(F173-1,#REF!,2,TRUE)</f>
        <v>#REF!</v>
      </c>
    </row>
    <row r="174" spans="1:7" x14ac:dyDescent="0.2">
      <c r="A174" s="75">
        <v>174</v>
      </c>
      <c r="B174" s="75" t="e">
        <f>IF(AND(データ!$B$5&lt;A174,A174&lt;=データ!$B$5+データ!$D$9),データ!$B$1-(A174-データ!$B$5-1)*2,"")</f>
        <v>#REF!</v>
      </c>
      <c r="C174" s="75" t="e">
        <f>IF(AND(データ!$B$5-データ!$D$9&lt;A174,A174&lt;=データ!$B$5),データ!$B$1-(データ!$B$5-A174)*2-1,"")</f>
        <v>#REF!</v>
      </c>
      <c r="D174" s="75" t="e">
        <f>IF(A174&lt;=データ!$B$5-データ!$D$9,A174,"")</f>
        <v>#REF!</v>
      </c>
      <c r="E174" s="75" t="e">
        <f>IF(AND(データ!$B$5+データ!$D$9&lt;A174,A174&lt;=データ!$B$1),A174-データ!$D$9*2,"")</f>
        <v>#REF!</v>
      </c>
      <c r="F174" s="75" t="e">
        <f t="shared" si="2"/>
        <v>#REF!</v>
      </c>
      <c r="G174" s="75" t="e">
        <f>VLOOKUP(F174-1,#REF!,2,TRUE)</f>
        <v>#REF!</v>
      </c>
    </row>
    <row r="175" spans="1:7" x14ac:dyDescent="0.2">
      <c r="A175" s="75">
        <v>175</v>
      </c>
      <c r="B175" s="75" t="e">
        <f>IF(AND(データ!$B$5&lt;A175,A175&lt;=データ!$B$5+データ!$D$9),データ!$B$1-(A175-データ!$B$5-1)*2,"")</f>
        <v>#REF!</v>
      </c>
      <c r="C175" s="75" t="e">
        <f>IF(AND(データ!$B$5-データ!$D$9&lt;A175,A175&lt;=データ!$B$5),データ!$B$1-(データ!$B$5-A175)*2-1,"")</f>
        <v>#REF!</v>
      </c>
      <c r="D175" s="75" t="e">
        <f>IF(A175&lt;=データ!$B$5-データ!$D$9,A175,"")</f>
        <v>#REF!</v>
      </c>
      <c r="E175" s="75" t="e">
        <f>IF(AND(データ!$B$5+データ!$D$9&lt;A175,A175&lt;=データ!$B$1),A175-データ!$D$9*2,"")</f>
        <v>#REF!</v>
      </c>
      <c r="F175" s="75" t="e">
        <f t="shared" si="2"/>
        <v>#REF!</v>
      </c>
      <c r="G175" s="75" t="e">
        <f>VLOOKUP(F175-1,#REF!,2,TRUE)</f>
        <v>#REF!</v>
      </c>
    </row>
    <row r="176" spans="1:7" x14ac:dyDescent="0.2">
      <c r="A176" s="75">
        <v>176</v>
      </c>
      <c r="B176" s="75" t="e">
        <f>IF(AND(データ!$B$5&lt;A176,A176&lt;=データ!$B$5+データ!$D$9),データ!$B$1-(A176-データ!$B$5-1)*2,"")</f>
        <v>#REF!</v>
      </c>
      <c r="C176" s="75" t="e">
        <f>IF(AND(データ!$B$5-データ!$D$9&lt;A176,A176&lt;=データ!$B$5),データ!$B$1-(データ!$B$5-A176)*2-1,"")</f>
        <v>#REF!</v>
      </c>
      <c r="D176" s="75" t="e">
        <f>IF(A176&lt;=データ!$B$5-データ!$D$9,A176,"")</f>
        <v>#REF!</v>
      </c>
      <c r="E176" s="75" t="e">
        <f>IF(AND(データ!$B$5+データ!$D$9&lt;A176,A176&lt;=データ!$B$1),A176-データ!$D$9*2,"")</f>
        <v>#REF!</v>
      </c>
      <c r="F176" s="75" t="e">
        <f t="shared" si="2"/>
        <v>#REF!</v>
      </c>
      <c r="G176" s="75" t="e">
        <f>VLOOKUP(F176-1,#REF!,2,TRUE)</f>
        <v>#REF!</v>
      </c>
    </row>
    <row r="177" spans="1:7" x14ac:dyDescent="0.2">
      <c r="A177" s="75">
        <v>177</v>
      </c>
      <c r="B177" s="75" t="e">
        <f>IF(AND(データ!$B$5&lt;A177,A177&lt;=データ!$B$5+データ!$D$9),データ!$B$1-(A177-データ!$B$5-1)*2,"")</f>
        <v>#REF!</v>
      </c>
      <c r="C177" s="75" t="e">
        <f>IF(AND(データ!$B$5-データ!$D$9&lt;A177,A177&lt;=データ!$B$5),データ!$B$1-(データ!$B$5-A177)*2-1,"")</f>
        <v>#REF!</v>
      </c>
      <c r="D177" s="75" t="e">
        <f>IF(A177&lt;=データ!$B$5-データ!$D$9,A177,"")</f>
        <v>#REF!</v>
      </c>
      <c r="E177" s="75" t="e">
        <f>IF(AND(データ!$B$5+データ!$D$9&lt;A177,A177&lt;=データ!$B$1),A177-データ!$D$9*2,"")</f>
        <v>#REF!</v>
      </c>
      <c r="F177" s="75" t="e">
        <f t="shared" si="2"/>
        <v>#REF!</v>
      </c>
      <c r="G177" s="75" t="e">
        <f>VLOOKUP(F177-1,#REF!,2,TRUE)</f>
        <v>#REF!</v>
      </c>
    </row>
    <row r="178" spans="1:7" x14ac:dyDescent="0.2">
      <c r="A178" s="75">
        <v>178</v>
      </c>
      <c r="B178" s="75" t="e">
        <f>IF(AND(データ!$B$5&lt;A178,A178&lt;=データ!$B$5+データ!$D$9),データ!$B$1-(A178-データ!$B$5-1)*2,"")</f>
        <v>#REF!</v>
      </c>
      <c r="C178" s="75" t="e">
        <f>IF(AND(データ!$B$5-データ!$D$9&lt;A178,A178&lt;=データ!$B$5),データ!$B$1-(データ!$B$5-A178)*2-1,"")</f>
        <v>#REF!</v>
      </c>
      <c r="D178" s="75" t="e">
        <f>IF(A178&lt;=データ!$B$5-データ!$D$9,A178,"")</f>
        <v>#REF!</v>
      </c>
      <c r="E178" s="75" t="e">
        <f>IF(AND(データ!$B$5+データ!$D$9&lt;A178,A178&lt;=データ!$B$1),A178-データ!$D$9*2,"")</f>
        <v>#REF!</v>
      </c>
      <c r="F178" s="75" t="e">
        <f t="shared" si="2"/>
        <v>#REF!</v>
      </c>
      <c r="G178" s="75" t="e">
        <f>VLOOKUP(F178-1,#REF!,2,TRUE)</f>
        <v>#REF!</v>
      </c>
    </row>
    <row r="179" spans="1:7" x14ac:dyDescent="0.2">
      <c r="A179" s="75">
        <v>179</v>
      </c>
      <c r="B179" s="75" t="e">
        <f>IF(AND(データ!$B$5&lt;A179,A179&lt;=データ!$B$5+データ!$D$9),データ!$B$1-(A179-データ!$B$5-1)*2,"")</f>
        <v>#REF!</v>
      </c>
      <c r="C179" s="75" t="e">
        <f>IF(AND(データ!$B$5-データ!$D$9&lt;A179,A179&lt;=データ!$B$5),データ!$B$1-(データ!$B$5-A179)*2-1,"")</f>
        <v>#REF!</v>
      </c>
      <c r="D179" s="75" t="e">
        <f>IF(A179&lt;=データ!$B$5-データ!$D$9,A179,"")</f>
        <v>#REF!</v>
      </c>
      <c r="E179" s="75" t="e">
        <f>IF(AND(データ!$B$5+データ!$D$9&lt;A179,A179&lt;=データ!$B$1),A179-データ!$D$9*2,"")</f>
        <v>#REF!</v>
      </c>
      <c r="F179" s="75" t="e">
        <f t="shared" si="2"/>
        <v>#REF!</v>
      </c>
      <c r="G179" s="75" t="e">
        <f>VLOOKUP(F179-1,#REF!,2,TRUE)</f>
        <v>#REF!</v>
      </c>
    </row>
    <row r="180" spans="1:7" x14ac:dyDescent="0.2">
      <c r="A180" s="75">
        <v>180</v>
      </c>
      <c r="B180" s="75" t="e">
        <f>IF(AND(データ!$B$5&lt;A180,A180&lt;=データ!$B$5+データ!$D$9),データ!$B$1-(A180-データ!$B$5-1)*2,"")</f>
        <v>#REF!</v>
      </c>
      <c r="C180" s="75" t="e">
        <f>IF(AND(データ!$B$5-データ!$D$9&lt;A180,A180&lt;=データ!$B$5),データ!$B$1-(データ!$B$5-A180)*2-1,"")</f>
        <v>#REF!</v>
      </c>
      <c r="D180" s="75" t="e">
        <f>IF(A180&lt;=データ!$B$5-データ!$D$9,A180,"")</f>
        <v>#REF!</v>
      </c>
      <c r="E180" s="75" t="e">
        <f>IF(AND(データ!$B$5+データ!$D$9&lt;A180,A180&lt;=データ!$B$1),A180-データ!$D$9*2,"")</f>
        <v>#REF!</v>
      </c>
      <c r="F180" s="75" t="e">
        <f t="shared" si="2"/>
        <v>#REF!</v>
      </c>
      <c r="G180" s="75" t="e">
        <f>VLOOKUP(F180-1,#REF!,2,TRUE)</f>
        <v>#REF!</v>
      </c>
    </row>
    <row r="181" spans="1:7" x14ac:dyDescent="0.2">
      <c r="A181" s="75">
        <v>181</v>
      </c>
      <c r="B181" s="75" t="e">
        <f>IF(AND(データ!$B$5&lt;A181,A181&lt;=データ!$B$5+データ!$D$9),データ!$B$1-(A181-データ!$B$5-1)*2,"")</f>
        <v>#REF!</v>
      </c>
      <c r="C181" s="75" t="e">
        <f>IF(AND(データ!$B$5-データ!$D$9&lt;A181,A181&lt;=データ!$B$5),データ!$B$1-(データ!$B$5-A181)*2-1,"")</f>
        <v>#REF!</v>
      </c>
      <c r="D181" s="75" t="e">
        <f>IF(A181&lt;=データ!$B$5-データ!$D$9,A181,"")</f>
        <v>#REF!</v>
      </c>
      <c r="E181" s="75" t="e">
        <f>IF(AND(データ!$B$5+データ!$D$9&lt;A181,A181&lt;=データ!$B$1),A181-データ!$D$9*2,"")</f>
        <v>#REF!</v>
      </c>
      <c r="F181" s="75" t="e">
        <f t="shared" si="2"/>
        <v>#REF!</v>
      </c>
      <c r="G181" s="75" t="e">
        <f>VLOOKUP(F181-1,#REF!,2,TRUE)</f>
        <v>#REF!</v>
      </c>
    </row>
    <row r="182" spans="1:7" x14ac:dyDescent="0.2">
      <c r="A182" s="75">
        <v>182</v>
      </c>
      <c r="B182" s="75" t="e">
        <f>IF(AND(データ!$B$5&lt;A182,A182&lt;=データ!$B$5+データ!$D$9),データ!$B$1-(A182-データ!$B$5-1)*2,"")</f>
        <v>#REF!</v>
      </c>
      <c r="C182" s="75" t="e">
        <f>IF(AND(データ!$B$5-データ!$D$9&lt;A182,A182&lt;=データ!$B$5),データ!$B$1-(データ!$B$5-A182)*2-1,"")</f>
        <v>#REF!</v>
      </c>
      <c r="D182" s="75" t="e">
        <f>IF(A182&lt;=データ!$B$5-データ!$D$9,A182,"")</f>
        <v>#REF!</v>
      </c>
      <c r="E182" s="75" t="e">
        <f>IF(AND(データ!$B$5+データ!$D$9&lt;A182,A182&lt;=データ!$B$1),A182-データ!$D$9*2,"")</f>
        <v>#REF!</v>
      </c>
      <c r="F182" s="75" t="e">
        <f t="shared" si="2"/>
        <v>#REF!</v>
      </c>
      <c r="G182" s="75" t="e">
        <f>VLOOKUP(F182-1,#REF!,2,TRUE)</f>
        <v>#REF!</v>
      </c>
    </row>
    <row r="183" spans="1:7" x14ac:dyDescent="0.2">
      <c r="A183" s="75">
        <v>183</v>
      </c>
      <c r="B183" s="75" t="e">
        <f>IF(AND(データ!$B$5&lt;A183,A183&lt;=データ!$B$5+データ!$D$9),データ!$B$1-(A183-データ!$B$5-1)*2,"")</f>
        <v>#REF!</v>
      </c>
      <c r="C183" s="75" t="e">
        <f>IF(AND(データ!$B$5-データ!$D$9&lt;A183,A183&lt;=データ!$B$5),データ!$B$1-(データ!$B$5-A183)*2-1,"")</f>
        <v>#REF!</v>
      </c>
      <c r="D183" s="75" t="e">
        <f>IF(A183&lt;=データ!$B$5-データ!$D$9,A183,"")</f>
        <v>#REF!</v>
      </c>
      <c r="E183" s="75" t="e">
        <f>IF(AND(データ!$B$5+データ!$D$9&lt;A183,A183&lt;=データ!$B$1),A183-データ!$D$9*2,"")</f>
        <v>#REF!</v>
      </c>
      <c r="F183" s="75" t="e">
        <f t="shared" si="2"/>
        <v>#REF!</v>
      </c>
      <c r="G183" s="75" t="e">
        <f>VLOOKUP(F183-1,#REF!,2,TRUE)</f>
        <v>#REF!</v>
      </c>
    </row>
    <row r="184" spans="1:7" x14ac:dyDescent="0.2">
      <c r="A184" s="75">
        <v>184</v>
      </c>
      <c r="B184" s="75" t="e">
        <f>IF(AND(データ!$B$5&lt;A184,A184&lt;=データ!$B$5+データ!$D$9),データ!$B$1-(A184-データ!$B$5-1)*2,"")</f>
        <v>#REF!</v>
      </c>
      <c r="C184" s="75" t="e">
        <f>IF(AND(データ!$B$5-データ!$D$9&lt;A184,A184&lt;=データ!$B$5),データ!$B$1-(データ!$B$5-A184)*2-1,"")</f>
        <v>#REF!</v>
      </c>
      <c r="D184" s="75" t="e">
        <f>IF(A184&lt;=データ!$B$5-データ!$D$9,A184,"")</f>
        <v>#REF!</v>
      </c>
      <c r="E184" s="75" t="e">
        <f>IF(AND(データ!$B$5+データ!$D$9&lt;A184,A184&lt;=データ!$B$1),A184-データ!$D$9*2,"")</f>
        <v>#REF!</v>
      </c>
      <c r="F184" s="75" t="e">
        <f t="shared" si="2"/>
        <v>#REF!</v>
      </c>
      <c r="G184" s="75" t="e">
        <f>VLOOKUP(F184-1,#REF!,2,TRUE)</f>
        <v>#REF!</v>
      </c>
    </row>
    <row r="185" spans="1:7" x14ac:dyDescent="0.2">
      <c r="A185" s="75">
        <v>185</v>
      </c>
      <c r="B185" s="75" t="e">
        <f>IF(AND(データ!$B$5&lt;A185,A185&lt;=データ!$B$5+データ!$D$9),データ!$B$1-(A185-データ!$B$5-1)*2,"")</f>
        <v>#REF!</v>
      </c>
      <c r="C185" s="75" t="e">
        <f>IF(AND(データ!$B$5-データ!$D$9&lt;A185,A185&lt;=データ!$B$5),データ!$B$1-(データ!$B$5-A185)*2-1,"")</f>
        <v>#REF!</v>
      </c>
      <c r="D185" s="75" t="e">
        <f>IF(A185&lt;=データ!$B$5-データ!$D$9,A185,"")</f>
        <v>#REF!</v>
      </c>
      <c r="E185" s="75" t="e">
        <f>IF(AND(データ!$B$5+データ!$D$9&lt;A185,A185&lt;=データ!$B$1),A185-データ!$D$9*2,"")</f>
        <v>#REF!</v>
      </c>
      <c r="F185" s="75" t="e">
        <f t="shared" si="2"/>
        <v>#REF!</v>
      </c>
      <c r="G185" s="75" t="e">
        <f>VLOOKUP(F185-1,#REF!,2,TRUE)</f>
        <v>#REF!</v>
      </c>
    </row>
    <row r="186" spans="1:7" x14ac:dyDescent="0.2">
      <c r="A186" s="75">
        <v>186</v>
      </c>
      <c r="B186" s="75" t="e">
        <f>IF(AND(データ!$B$5&lt;A186,A186&lt;=データ!$B$5+データ!$D$9),データ!$B$1-(A186-データ!$B$5-1)*2,"")</f>
        <v>#REF!</v>
      </c>
      <c r="C186" s="75" t="e">
        <f>IF(AND(データ!$B$5-データ!$D$9&lt;A186,A186&lt;=データ!$B$5),データ!$B$1-(データ!$B$5-A186)*2-1,"")</f>
        <v>#REF!</v>
      </c>
      <c r="D186" s="75" t="e">
        <f>IF(A186&lt;=データ!$B$5-データ!$D$9,A186,"")</f>
        <v>#REF!</v>
      </c>
      <c r="E186" s="75" t="e">
        <f>IF(AND(データ!$B$5+データ!$D$9&lt;A186,A186&lt;=データ!$B$1),A186-データ!$D$9*2,"")</f>
        <v>#REF!</v>
      </c>
      <c r="F186" s="75" t="e">
        <f t="shared" si="2"/>
        <v>#REF!</v>
      </c>
      <c r="G186" s="75" t="e">
        <f>VLOOKUP(F186-1,#REF!,2,TRUE)</f>
        <v>#REF!</v>
      </c>
    </row>
    <row r="187" spans="1:7" x14ac:dyDescent="0.2">
      <c r="A187" s="75">
        <v>187</v>
      </c>
      <c r="B187" s="75" t="e">
        <f>IF(AND(データ!$B$5&lt;A187,A187&lt;=データ!$B$5+データ!$D$9),データ!$B$1-(A187-データ!$B$5-1)*2,"")</f>
        <v>#REF!</v>
      </c>
      <c r="C187" s="75" t="e">
        <f>IF(AND(データ!$B$5-データ!$D$9&lt;A187,A187&lt;=データ!$B$5),データ!$B$1-(データ!$B$5-A187)*2-1,"")</f>
        <v>#REF!</v>
      </c>
      <c r="D187" s="75" t="e">
        <f>IF(A187&lt;=データ!$B$5-データ!$D$9,A187,"")</f>
        <v>#REF!</v>
      </c>
      <c r="E187" s="75" t="e">
        <f>IF(AND(データ!$B$5+データ!$D$9&lt;A187,A187&lt;=データ!$B$1),A187-データ!$D$9*2,"")</f>
        <v>#REF!</v>
      </c>
      <c r="F187" s="75" t="e">
        <f t="shared" si="2"/>
        <v>#REF!</v>
      </c>
      <c r="G187" s="75" t="e">
        <f>VLOOKUP(F187-1,#REF!,2,TRUE)</f>
        <v>#REF!</v>
      </c>
    </row>
    <row r="188" spans="1:7" x14ac:dyDescent="0.2">
      <c r="A188" s="75">
        <v>188</v>
      </c>
      <c r="B188" s="75" t="e">
        <f>IF(AND(データ!$B$5&lt;A188,A188&lt;=データ!$B$5+データ!$D$9),データ!$B$1-(A188-データ!$B$5-1)*2,"")</f>
        <v>#REF!</v>
      </c>
      <c r="C188" s="75" t="e">
        <f>IF(AND(データ!$B$5-データ!$D$9&lt;A188,A188&lt;=データ!$B$5),データ!$B$1-(データ!$B$5-A188)*2-1,"")</f>
        <v>#REF!</v>
      </c>
      <c r="D188" s="75" t="e">
        <f>IF(A188&lt;=データ!$B$5-データ!$D$9,A188,"")</f>
        <v>#REF!</v>
      </c>
      <c r="E188" s="75" t="e">
        <f>IF(AND(データ!$B$5+データ!$D$9&lt;A188,A188&lt;=データ!$B$1),A188-データ!$D$9*2,"")</f>
        <v>#REF!</v>
      </c>
      <c r="F188" s="75" t="e">
        <f t="shared" si="2"/>
        <v>#REF!</v>
      </c>
      <c r="G188" s="75" t="e">
        <f>VLOOKUP(F188-1,#REF!,2,TRUE)</f>
        <v>#REF!</v>
      </c>
    </row>
    <row r="189" spans="1:7" x14ac:dyDescent="0.2">
      <c r="A189" s="75">
        <v>189</v>
      </c>
      <c r="B189" s="75" t="e">
        <f>IF(AND(データ!$B$5&lt;A189,A189&lt;=データ!$B$5+データ!$D$9),データ!$B$1-(A189-データ!$B$5-1)*2,"")</f>
        <v>#REF!</v>
      </c>
      <c r="C189" s="75" t="e">
        <f>IF(AND(データ!$B$5-データ!$D$9&lt;A189,A189&lt;=データ!$B$5),データ!$B$1-(データ!$B$5-A189)*2-1,"")</f>
        <v>#REF!</v>
      </c>
      <c r="D189" s="75" t="e">
        <f>IF(A189&lt;=データ!$B$5-データ!$D$9,A189,"")</f>
        <v>#REF!</v>
      </c>
      <c r="E189" s="75" t="e">
        <f>IF(AND(データ!$B$5+データ!$D$9&lt;A189,A189&lt;=データ!$B$1),A189-データ!$D$9*2,"")</f>
        <v>#REF!</v>
      </c>
      <c r="F189" s="75" t="e">
        <f t="shared" si="2"/>
        <v>#REF!</v>
      </c>
      <c r="G189" s="75" t="e">
        <f>VLOOKUP(F189-1,#REF!,2,TRUE)</f>
        <v>#REF!</v>
      </c>
    </row>
    <row r="190" spans="1:7" x14ac:dyDescent="0.2">
      <c r="A190" s="75">
        <v>190</v>
      </c>
      <c r="B190" s="75" t="e">
        <f>IF(AND(データ!$B$5&lt;A190,A190&lt;=データ!$B$5+データ!$D$9),データ!$B$1-(A190-データ!$B$5-1)*2,"")</f>
        <v>#REF!</v>
      </c>
      <c r="C190" s="75" t="e">
        <f>IF(AND(データ!$B$5-データ!$D$9&lt;A190,A190&lt;=データ!$B$5),データ!$B$1-(データ!$B$5-A190)*2-1,"")</f>
        <v>#REF!</v>
      </c>
      <c r="D190" s="75" t="e">
        <f>IF(A190&lt;=データ!$B$5-データ!$D$9,A190,"")</f>
        <v>#REF!</v>
      </c>
      <c r="E190" s="75" t="e">
        <f>IF(AND(データ!$B$5+データ!$D$9&lt;A190,A190&lt;=データ!$B$1),A190-データ!$D$9*2,"")</f>
        <v>#REF!</v>
      </c>
      <c r="F190" s="75" t="e">
        <f t="shared" si="2"/>
        <v>#REF!</v>
      </c>
      <c r="G190" s="75" t="e">
        <f>VLOOKUP(F190-1,#REF!,2,TRUE)</f>
        <v>#REF!</v>
      </c>
    </row>
    <row r="191" spans="1:7" x14ac:dyDescent="0.2">
      <c r="A191" s="75">
        <v>191</v>
      </c>
      <c r="B191" s="75" t="e">
        <f>IF(AND(データ!$B$5&lt;A191,A191&lt;=データ!$B$5+データ!$D$9),データ!$B$1-(A191-データ!$B$5-1)*2,"")</f>
        <v>#REF!</v>
      </c>
      <c r="C191" s="75" t="e">
        <f>IF(AND(データ!$B$5-データ!$D$9&lt;A191,A191&lt;=データ!$B$5),データ!$B$1-(データ!$B$5-A191)*2-1,"")</f>
        <v>#REF!</v>
      </c>
      <c r="D191" s="75" t="e">
        <f>IF(A191&lt;=データ!$B$5-データ!$D$9,A191,"")</f>
        <v>#REF!</v>
      </c>
      <c r="E191" s="75" t="e">
        <f>IF(AND(データ!$B$5+データ!$D$9&lt;A191,A191&lt;=データ!$B$1),A191-データ!$D$9*2,"")</f>
        <v>#REF!</v>
      </c>
      <c r="F191" s="75" t="e">
        <f t="shared" si="2"/>
        <v>#REF!</v>
      </c>
      <c r="G191" s="75" t="e">
        <f>VLOOKUP(F191-1,#REF!,2,TRUE)</f>
        <v>#REF!</v>
      </c>
    </row>
    <row r="192" spans="1:7" x14ac:dyDescent="0.2">
      <c r="A192" s="75">
        <v>192</v>
      </c>
      <c r="B192" s="75" t="e">
        <f>IF(AND(データ!$B$5&lt;A192,A192&lt;=データ!$B$5+データ!$D$9),データ!$B$1-(A192-データ!$B$5-1)*2,"")</f>
        <v>#REF!</v>
      </c>
      <c r="C192" s="75" t="e">
        <f>IF(AND(データ!$B$5-データ!$D$9&lt;A192,A192&lt;=データ!$B$5),データ!$B$1-(データ!$B$5-A192)*2-1,"")</f>
        <v>#REF!</v>
      </c>
      <c r="D192" s="75" t="e">
        <f>IF(A192&lt;=データ!$B$5-データ!$D$9,A192,"")</f>
        <v>#REF!</v>
      </c>
      <c r="E192" s="75" t="e">
        <f>IF(AND(データ!$B$5+データ!$D$9&lt;A192,A192&lt;=データ!$B$1),A192-データ!$D$9*2,"")</f>
        <v>#REF!</v>
      </c>
      <c r="F192" s="75" t="e">
        <f t="shared" si="2"/>
        <v>#REF!</v>
      </c>
      <c r="G192" s="75" t="e">
        <f>VLOOKUP(F192-1,#REF!,2,TRUE)</f>
        <v>#REF!</v>
      </c>
    </row>
    <row r="193" spans="1:7" x14ac:dyDescent="0.2">
      <c r="A193" s="75">
        <v>193</v>
      </c>
      <c r="B193" s="75" t="e">
        <f>IF(AND(データ!$B$5&lt;A193,A193&lt;=データ!$B$5+データ!$D$9),データ!$B$1-(A193-データ!$B$5-1)*2,"")</f>
        <v>#REF!</v>
      </c>
      <c r="C193" s="75" t="e">
        <f>IF(AND(データ!$B$5-データ!$D$9&lt;A193,A193&lt;=データ!$B$5),データ!$B$1-(データ!$B$5-A193)*2-1,"")</f>
        <v>#REF!</v>
      </c>
      <c r="D193" s="75" t="e">
        <f>IF(A193&lt;=データ!$B$5-データ!$D$9,A193,"")</f>
        <v>#REF!</v>
      </c>
      <c r="E193" s="75" t="e">
        <f>IF(AND(データ!$B$5+データ!$D$9&lt;A193,A193&lt;=データ!$B$1),A193-データ!$D$9*2,"")</f>
        <v>#REF!</v>
      </c>
      <c r="F193" s="75" t="e">
        <f t="shared" si="2"/>
        <v>#REF!</v>
      </c>
      <c r="G193" s="75" t="e">
        <f>VLOOKUP(F193-1,#REF!,2,TRUE)</f>
        <v>#REF!</v>
      </c>
    </row>
    <row r="194" spans="1:7" x14ac:dyDescent="0.2">
      <c r="A194" s="75">
        <v>194</v>
      </c>
      <c r="B194" s="75" t="e">
        <f>IF(AND(データ!$B$5&lt;A194,A194&lt;=データ!$B$5+データ!$D$9),データ!$B$1-(A194-データ!$B$5-1)*2,"")</f>
        <v>#REF!</v>
      </c>
      <c r="C194" s="75" t="e">
        <f>IF(AND(データ!$B$5-データ!$D$9&lt;A194,A194&lt;=データ!$B$5),データ!$B$1-(データ!$B$5-A194)*2-1,"")</f>
        <v>#REF!</v>
      </c>
      <c r="D194" s="75" t="e">
        <f>IF(A194&lt;=データ!$B$5-データ!$D$9,A194,"")</f>
        <v>#REF!</v>
      </c>
      <c r="E194" s="75" t="e">
        <f>IF(AND(データ!$B$5+データ!$D$9&lt;A194,A194&lt;=データ!$B$1),A194-データ!$D$9*2,"")</f>
        <v>#REF!</v>
      </c>
      <c r="F194" s="75" t="e">
        <f t="shared" ref="F194:F257" si="3">IF(MAX(B194:E194)=0,"",MAX(B194:E194))</f>
        <v>#REF!</v>
      </c>
      <c r="G194" s="75" t="e">
        <f>VLOOKUP(F194-1,#REF!,2,TRUE)</f>
        <v>#REF!</v>
      </c>
    </row>
    <row r="195" spans="1:7" x14ac:dyDescent="0.2">
      <c r="A195" s="75">
        <v>195</v>
      </c>
      <c r="B195" s="75" t="e">
        <f>IF(AND(データ!$B$5&lt;A195,A195&lt;=データ!$B$5+データ!$D$9),データ!$B$1-(A195-データ!$B$5-1)*2,"")</f>
        <v>#REF!</v>
      </c>
      <c r="C195" s="75" t="e">
        <f>IF(AND(データ!$B$5-データ!$D$9&lt;A195,A195&lt;=データ!$B$5),データ!$B$1-(データ!$B$5-A195)*2-1,"")</f>
        <v>#REF!</v>
      </c>
      <c r="D195" s="75" t="e">
        <f>IF(A195&lt;=データ!$B$5-データ!$D$9,A195,"")</f>
        <v>#REF!</v>
      </c>
      <c r="E195" s="75" t="e">
        <f>IF(AND(データ!$B$5+データ!$D$9&lt;A195,A195&lt;=データ!$B$1),A195-データ!$D$9*2,"")</f>
        <v>#REF!</v>
      </c>
      <c r="F195" s="75" t="e">
        <f t="shared" si="3"/>
        <v>#REF!</v>
      </c>
      <c r="G195" s="75" t="e">
        <f>VLOOKUP(F195-1,#REF!,2,TRUE)</f>
        <v>#REF!</v>
      </c>
    </row>
    <row r="196" spans="1:7" x14ac:dyDescent="0.2">
      <c r="A196" s="75">
        <v>196</v>
      </c>
      <c r="B196" s="75" t="e">
        <f>IF(AND(データ!$B$5&lt;A196,A196&lt;=データ!$B$5+データ!$D$9),データ!$B$1-(A196-データ!$B$5-1)*2,"")</f>
        <v>#REF!</v>
      </c>
      <c r="C196" s="75" t="e">
        <f>IF(AND(データ!$B$5-データ!$D$9&lt;A196,A196&lt;=データ!$B$5),データ!$B$1-(データ!$B$5-A196)*2-1,"")</f>
        <v>#REF!</v>
      </c>
      <c r="D196" s="75" t="e">
        <f>IF(A196&lt;=データ!$B$5-データ!$D$9,A196,"")</f>
        <v>#REF!</v>
      </c>
      <c r="E196" s="75" t="e">
        <f>IF(AND(データ!$B$5+データ!$D$9&lt;A196,A196&lt;=データ!$B$1),A196-データ!$D$9*2,"")</f>
        <v>#REF!</v>
      </c>
      <c r="F196" s="75" t="e">
        <f t="shared" si="3"/>
        <v>#REF!</v>
      </c>
      <c r="G196" s="75" t="e">
        <f>VLOOKUP(F196-1,#REF!,2,TRUE)</f>
        <v>#REF!</v>
      </c>
    </row>
    <row r="197" spans="1:7" x14ac:dyDescent="0.2">
      <c r="A197" s="75">
        <v>197</v>
      </c>
      <c r="B197" s="75" t="e">
        <f>IF(AND(データ!$B$5&lt;A197,A197&lt;=データ!$B$5+データ!$D$9),データ!$B$1-(A197-データ!$B$5-1)*2,"")</f>
        <v>#REF!</v>
      </c>
      <c r="C197" s="75" t="e">
        <f>IF(AND(データ!$B$5-データ!$D$9&lt;A197,A197&lt;=データ!$B$5),データ!$B$1-(データ!$B$5-A197)*2-1,"")</f>
        <v>#REF!</v>
      </c>
      <c r="D197" s="75" t="e">
        <f>IF(A197&lt;=データ!$B$5-データ!$D$9,A197,"")</f>
        <v>#REF!</v>
      </c>
      <c r="E197" s="75" t="e">
        <f>IF(AND(データ!$B$5+データ!$D$9&lt;A197,A197&lt;=データ!$B$1),A197-データ!$D$9*2,"")</f>
        <v>#REF!</v>
      </c>
      <c r="F197" s="75" t="e">
        <f t="shared" si="3"/>
        <v>#REF!</v>
      </c>
      <c r="G197" s="75" t="e">
        <f>VLOOKUP(F197-1,#REF!,2,TRUE)</f>
        <v>#REF!</v>
      </c>
    </row>
    <row r="198" spans="1:7" x14ac:dyDescent="0.2">
      <c r="A198" s="75">
        <v>198</v>
      </c>
      <c r="B198" s="75" t="e">
        <f>IF(AND(データ!$B$5&lt;A198,A198&lt;=データ!$B$5+データ!$D$9),データ!$B$1-(A198-データ!$B$5-1)*2,"")</f>
        <v>#REF!</v>
      </c>
      <c r="C198" s="75" t="e">
        <f>IF(AND(データ!$B$5-データ!$D$9&lt;A198,A198&lt;=データ!$B$5),データ!$B$1-(データ!$B$5-A198)*2-1,"")</f>
        <v>#REF!</v>
      </c>
      <c r="D198" s="75" t="e">
        <f>IF(A198&lt;=データ!$B$5-データ!$D$9,A198,"")</f>
        <v>#REF!</v>
      </c>
      <c r="E198" s="75" t="e">
        <f>IF(AND(データ!$B$5+データ!$D$9&lt;A198,A198&lt;=データ!$B$1),A198-データ!$D$9*2,"")</f>
        <v>#REF!</v>
      </c>
      <c r="F198" s="75" t="e">
        <f t="shared" si="3"/>
        <v>#REF!</v>
      </c>
      <c r="G198" s="75" t="e">
        <f>VLOOKUP(F198-1,#REF!,2,TRUE)</f>
        <v>#REF!</v>
      </c>
    </row>
    <row r="199" spans="1:7" x14ac:dyDescent="0.2">
      <c r="A199" s="75">
        <v>199</v>
      </c>
      <c r="B199" s="75" t="e">
        <f>IF(AND(データ!$B$5&lt;A199,A199&lt;=データ!$B$5+データ!$D$9),データ!$B$1-(A199-データ!$B$5-1)*2,"")</f>
        <v>#REF!</v>
      </c>
      <c r="C199" s="75" t="e">
        <f>IF(AND(データ!$B$5-データ!$D$9&lt;A199,A199&lt;=データ!$B$5),データ!$B$1-(データ!$B$5-A199)*2-1,"")</f>
        <v>#REF!</v>
      </c>
      <c r="D199" s="75" t="e">
        <f>IF(A199&lt;=データ!$B$5-データ!$D$9,A199,"")</f>
        <v>#REF!</v>
      </c>
      <c r="E199" s="75" t="e">
        <f>IF(AND(データ!$B$5+データ!$D$9&lt;A199,A199&lt;=データ!$B$1),A199-データ!$D$9*2,"")</f>
        <v>#REF!</v>
      </c>
      <c r="F199" s="75" t="e">
        <f t="shared" si="3"/>
        <v>#REF!</v>
      </c>
      <c r="G199" s="75" t="e">
        <f>VLOOKUP(F199-1,#REF!,2,TRUE)</f>
        <v>#REF!</v>
      </c>
    </row>
    <row r="200" spans="1:7" x14ac:dyDescent="0.2">
      <c r="A200" s="75">
        <v>200</v>
      </c>
      <c r="B200" s="75" t="e">
        <f>IF(AND(データ!$B$5&lt;A200,A200&lt;=データ!$B$5+データ!$D$9),データ!$B$1-(A200-データ!$B$5-1)*2,"")</f>
        <v>#REF!</v>
      </c>
      <c r="C200" s="75" t="e">
        <f>IF(AND(データ!$B$5-データ!$D$9&lt;A200,A200&lt;=データ!$B$5),データ!$B$1-(データ!$B$5-A200)*2-1,"")</f>
        <v>#REF!</v>
      </c>
      <c r="D200" s="75" t="e">
        <f>IF(A200&lt;=データ!$B$5-データ!$D$9,A200,"")</f>
        <v>#REF!</v>
      </c>
      <c r="E200" s="75" t="e">
        <f>IF(AND(データ!$B$5+データ!$D$9&lt;A200,A200&lt;=データ!$B$1),A200-データ!$D$9*2,"")</f>
        <v>#REF!</v>
      </c>
      <c r="F200" s="75" t="e">
        <f t="shared" si="3"/>
        <v>#REF!</v>
      </c>
      <c r="G200" s="75" t="e">
        <f>VLOOKUP(F200-1,#REF!,2,TRUE)</f>
        <v>#REF!</v>
      </c>
    </row>
    <row r="201" spans="1:7" x14ac:dyDescent="0.2">
      <c r="A201" s="75">
        <v>201</v>
      </c>
      <c r="B201" s="75" t="e">
        <f>IF(AND(データ!$B$5&lt;A201,A201&lt;=データ!$B$5+データ!$D$9),データ!$B$1-(A201-データ!$B$5-1)*2,"")</f>
        <v>#REF!</v>
      </c>
      <c r="C201" s="75" t="e">
        <f>IF(AND(データ!$B$5-データ!$D$9&lt;A201,A201&lt;=データ!$B$5),データ!$B$1-(データ!$B$5-A201)*2-1,"")</f>
        <v>#REF!</v>
      </c>
      <c r="D201" s="75" t="e">
        <f>IF(A201&lt;=データ!$B$5-データ!$D$9,A201,"")</f>
        <v>#REF!</v>
      </c>
      <c r="E201" s="75" t="e">
        <f>IF(AND(データ!$B$5+データ!$D$9&lt;A201,A201&lt;=データ!$B$1),A201-データ!$D$9*2,"")</f>
        <v>#REF!</v>
      </c>
      <c r="F201" s="75" t="e">
        <f t="shared" si="3"/>
        <v>#REF!</v>
      </c>
      <c r="G201" s="75" t="e">
        <f>VLOOKUP(F201-1,#REF!,2,TRUE)</f>
        <v>#REF!</v>
      </c>
    </row>
    <row r="202" spans="1:7" x14ac:dyDescent="0.2">
      <c r="A202" s="75">
        <v>202</v>
      </c>
      <c r="B202" s="75" t="e">
        <f>IF(AND(データ!$B$5&lt;A202,A202&lt;=データ!$B$5+データ!$D$9),データ!$B$1-(A202-データ!$B$5-1)*2,"")</f>
        <v>#REF!</v>
      </c>
      <c r="C202" s="75" t="e">
        <f>IF(AND(データ!$B$5-データ!$D$9&lt;A202,A202&lt;=データ!$B$5),データ!$B$1-(データ!$B$5-A202)*2-1,"")</f>
        <v>#REF!</v>
      </c>
      <c r="D202" s="75" t="e">
        <f>IF(A202&lt;=データ!$B$5-データ!$D$9,A202,"")</f>
        <v>#REF!</v>
      </c>
      <c r="E202" s="75" t="e">
        <f>IF(AND(データ!$B$5+データ!$D$9&lt;A202,A202&lt;=データ!$B$1),A202-データ!$D$9*2,"")</f>
        <v>#REF!</v>
      </c>
      <c r="F202" s="75" t="e">
        <f t="shared" si="3"/>
        <v>#REF!</v>
      </c>
      <c r="G202" s="75" t="e">
        <f>VLOOKUP(F202-1,#REF!,2,TRUE)</f>
        <v>#REF!</v>
      </c>
    </row>
    <row r="203" spans="1:7" x14ac:dyDescent="0.2">
      <c r="A203" s="75">
        <v>203</v>
      </c>
      <c r="B203" s="75" t="e">
        <f>IF(AND(データ!$B$5&lt;A203,A203&lt;=データ!$B$5+データ!$D$9),データ!$B$1-(A203-データ!$B$5-1)*2,"")</f>
        <v>#REF!</v>
      </c>
      <c r="C203" s="75" t="e">
        <f>IF(AND(データ!$B$5-データ!$D$9&lt;A203,A203&lt;=データ!$B$5),データ!$B$1-(データ!$B$5-A203)*2-1,"")</f>
        <v>#REF!</v>
      </c>
      <c r="D203" s="75" t="e">
        <f>IF(A203&lt;=データ!$B$5-データ!$D$9,A203,"")</f>
        <v>#REF!</v>
      </c>
      <c r="E203" s="75" t="e">
        <f>IF(AND(データ!$B$5+データ!$D$9&lt;A203,A203&lt;=データ!$B$1),A203-データ!$D$9*2,"")</f>
        <v>#REF!</v>
      </c>
      <c r="F203" s="75" t="e">
        <f t="shared" si="3"/>
        <v>#REF!</v>
      </c>
      <c r="G203" s="75" t="e">
        <f>VLOOKUP(F203-1,#REF!,2,TRUE)</f>
        <v>#REF!</v>
      </c>
    </row>
    <row r="204" spans="1:7" x14ac:dyDescent="0.2">
      <c r="A204" s="75">
        <v>204</v>
      </c>
      <c r="B204" s="75" t="e">
        <f>IF(AND(データ!$B$5&lt;A204,A204&lt;=データ!$B$5+データ!$D$9),データ!$B$1-(A204-データ!$B$5-1)*2,"")</f>
        <v>#REF!</v>
      </c>
      <c r="C204" s="75" t="e">
        <f>IF(AND(データ!$B$5-データ!$D$9&lt;A204,A204&lt;=データ!$B$5),データ!$B$1-(データ!$B$5-A204)*2-1,"")</f>
        <v>#REF!</v>
      </c>
      <c r="D204" s="75" t="e">
        <f>IF(A204&lt;=データ!$B$5-データ!$D$9,A204,"")</f>
        <v>#REF!</v>
      </c>
      <c r="E204" s="75" t="e">
        <f>IF(AND(データ!$B$5+データ!$D$9&lt;A204,A204&lt;=データ!$B$1),A204-データ!$D$9*2,"")</f>
        <v>#REF!</v>
      </c>
      <c r="F204" s="75" t="e">
        <f t="shared" si="3"/>
        <v>#REF!</v>
      </c>
      <c r="G204" s="75" t="e">
        <f>VLOOKUP(F204-1,#REF!,2,TRUE)</f>
        <v>#REF!</v>
      </c>
    </row>
    <row r="205" spans="1:7" x14ac:dyDescent="0.2">
      <c r="A205" s="75">
        <v>205</v>
      </c>
      <c r="B205" s="75" t="e">
        <f>IF(AND(データ!$B$5&lt;A205,A205&lt;=データ!$B$5+データ!$D$9),データ!$B$1-(A205-データ!$B$5-1)*2,"")</f>
        <v>#REF!</v>
      </c>
      <c r="C205" s="75" t="e">
        <f>IF(AND(データ!$B$5-データ!$D$9&lt;A205,A205&lt;=データ!$B$5),データ!$B$1-(データ!$B$5-A205)*2-1,"")</f>
        <v>#REF!</v>
      </c>
      <c r="D205" s="75" t="e">
        <f>IF(A205&lt;=データ!$B$5-データ!$D$9,A205,"")</f>
        <v>#REF!</v>
      </c>
      <c r="E205" s="75" t="e">
        <f>IF(AND(データ!$B$5+データ!$D$9&lt;A205,A205&lt;=データ!$B$1),A205-データ!$D$9*2,"")</f>
        <v>#REF!</v>
      </c>
      <c r="F205" s="75" t="e">
        <f t="shared" si="3"/>
        <v>#REF!</v>
      </c>
      <c r="G205" s="75" t="e">
        <f>VLOOKUP(F205-1,#REF!,2,TRUE)</f>
        <v>#REF!</v>
      </c>
    </row>
    <row r="206" spans="1:7" x14ac:dyDescent="0.2">
      <c r="A206" s="75">
        <v>206</v>
      </c>
      <c r="B206" s="75" t="e">
        <f>IF(AND(データ!$B$5&lt;A206,A206&lt;=データ!$B$5+データ!$D$9),データ!$B$1-(A206-データ!$B$5-1)*2,"")</f>
        <v>#REF!</v>
      </c>
      <c r="C206" s="75" t="e">
        <f>IF(AND(データ!$B$5-データ!$D$9&lt;A206,A206&lt;=データ!$B$5),データ!$B$1-(データ!$B$5-A206)*2-1,"")</f>
        <v>#REF!</v>
      </c>
      <c r="D206" s="75" t="e">
        <f>IF(A206&lt;=データ!$B$5-データ!$D$9,A206,"")</f>
        <v>#REF!</v>
      </c>
      <c r="E206" s="75" t="e">
        <f>IF(AND(データ!$B$5+データ!$D$9&lt;A206,A206&lt;=データ!$B$1),A206-データ!$D$9*2,"")</f>
        <v>#REF!</v>
      </c>
      <c r="F206" s="75" t="e">
        <f t="shared" si="3"/>
        <v>#REF!</v>
      </c>
      <c r="G206" s="75" t="e">
        <f>VLOOKUP(F206-1,#REF!,2,TRUE)</f>
        <v>#REF!</v>
      </c>
    </row>
    <row r="207" spans="1:7" x14ac:dyDescent="0.2">
      <c r="A207" s="75">
        <v>207</v>
      </c>
      <c r="B207" s="75" t="e">
        <f>IF(AND(データ!$B$5&lt;A207,A207&lt;=データ!$B$5+データ!$D$9),データ!$B$1-(A207-データ!$B$5-1)*2,"")</f>
        <v>#REF!</v>
      </c>
      <c r="C207" s="75" t="e">
        <f>IF(AND(データ!$B$5-データ!$D$9&lt;A207,A207&lt;=データ!$B$5),データ!$B$1-(データ!$B$5-A207)*2-1,"")</f>
        <v>#REF!</v>
      </c>
      <c r="D207" s="75" t="e">
        <f>IF(A207&lt;=データ!$B$5-データ!$D$9,A207,"")</f>
        <v>#REF!</v>
      </c>
      <c r="E207" s="75" t="e">
        <f>IF(AND(データ!$B$5+データ!$D$9&lt;A207,A207&lt;=データ!$B$1),A207-データ!$D$9*2,"")</f>
        <v>#REF!</v>
      </c>
      <c r="F207" s="75" t="e">
        <f t="shared" si="3"/>
        <v>#REF!</v>
      </c>
      <c r="G207" s="75" t="e">
        <f>VLOOKUP(F207-1,#REF!,2,TRUE)</f>
        <v>#REF!</v>
      </c>
    </row>
    <row r="208" spans="1:7" x14ac:dyDescent="0.2">
      <c r="A208" s="75">
        <v>208</v>
      </c>
      <c r="B208" s="75" t="e">
        <f>IF(AND(データ!$B$5&lt;A208,A208&lt;=データ!$B$5+データ!$D$9),データ!$B$1-(A208-データ!$B$5-1)*2,"")</f>
        <v>#REF!</v>
      </c>
      <c r="C208" s="75" t="e">
        <f>IF(AND(データ!$B$5-データ!$D$9&lt;A208,A208&lt;=データ!$B$5),データ!$B$1-(データ!$B$5-A208)*2-1,"")</f>
        <v>#REF!</v>
      </c>
      <c r="D208" s="75" t="e">
        <f>IF(A208&lt;=データ!$B$5-データ!$D$9,A208,"")</f>
        <v>#REF!</v>
      </c>
      <c r="E208" s="75" t="e">
        <f>IF(AND(データ!$B$5+データ!$D$9&lt;A208,A208&lt;=データ!$B$1),A208-データ!$D$9*2,"")</f>
        <v>#REF!</v>
      </c>
      <c r="F208" s="75" t="e">
        <f t="shared" si="3"/>
        <v>#REF!</v>
      </c>
      <c r="G208" s="75" t="e">
        <f>VLOOKUP(F208-1,#REF!,2,TRUE)</f>
        <v>#REF!</v>
      </c>
    </row>
    <row r="209" spans="1:7" x14ac:dyDescent="0.2">
      <c r="A209" s="75">
        <v>209</v>
      </c>
      <c r="B209" s="75" t="e">
        <f>IF(AND(データ!$B$5&lt;A209,A209&lt;=データ!$B$5+データ!$D$9),データ!$B$1-(A209-データ!$B$5-1)*2,"")</f>
        <v>#REF!</v>
      </c>
      <c r="C209" s="75" t="e">
        <f>IF(AND(データ!$B$5-データ!$D$9&lt;A209,A209&lt;=データ!$B$5),データ!$B$1-(データ!$B$5-A209)*2-1,"")</f>
        <v>#REF!</v>
      </c>
      <c r="D209" s="75" t="e">
        <f>IF(A209&lt;=データ!$B$5-データ!$D$9,A209,"")</f>
        <v>#REF!</v>
      </c>
      <c r="E209" s="75" t="e">
        <f>IF(AND(データ!$B$5+データ!$D$9&lt;A209,A209&lt;=データ!$B$1),A209-データ!$D$9*2,"")</f>
        <v>#REF!</v>
      </c>
      <c r="F209" s="75" t="e">
        <f t="shared" si="3"/>
        <v>#REF!</v>
      </c>
      <c r="G209" s="75" t="e">
        <f>VLOOKUP(F209-1,#REF!,2,TRUE)</f>
        <v>#REF!</v>
      </c>
    </row>
    <row r="210" spans="1:7" x14ac:dyDescent="0.2">
      <c r="A210" s="75">
        <v>210</v>
      </c>
      <c r="B210" s="75" t="e">
        <f>IF(AND(データ!$B$5&lt;A210,A210&lt;=データ!$B$5+データ!$D$9),データ!$B$1-(A210-データ!$B$5-1)*2,"")</f>
        <v>#REF!</v>
      </c>
      <c r="C210" s="75" t="e">
        <f>IF(AND(データ!$B$5-データ!$D$9&lt;A210,A210&lt;=データ!$B$5),データ!$B$1-(データ!$B$5-A210)*2-1,"")</f>
        <v>#REF!</v>
      </c>
      <c r="D210" s="75" t="e">
        <f>IF(A210&lt;=データ!$B$5-データ!$D$9,A210,"")</f>
        <v>#REF!</v>
      </c>
      <c r="E210" s="75" t="e">
        <f>IF(AND(データ!$B$5+データ!$D$9&lt;A210,A210&lt;=データ!$B$1),A210-データ!$D$9*2,"")</f>
        <v>#REF!</v>
      </c>
      <c r="F210" s="75" t="e">
        <f t="shared" si="3"/>
        <v>#REF!</v>
      </c>
      <c r="G210" s="75" t="e">
        <f>VLOOKUP(F210-1,#REF!,2,TRUE)</f>
        <v>#REF!</v>
      </c>
    </row>
    <row r="211" spans="1:7" x14ac:dyDescent="0.2">
      <c r="A211" s="75">
        <v>211</v>
      </c>
      <c r="B211" s="75" t="e">
        <f>IF(AND(データ!$B$5&lt;A211,A211&lt;=データ!$B$5+データ!$D$9),データ!$B$1-(A211-データ!$B$5-1)*2,"")</f>
        <v>#REF!</v>
      </c>
      <c r="C211" s="75" t="e">
        <f>IF(AND(データ!$B$5-データ!$D$9&lt;A211,A211&lt;=データ!$B$5),データ!$B$1-(データ!$B$5-A211)*2-1,"")</f>
        <v>#REF!</v>
      </c>
      <c r="D211" s="75" t="e">
        <f>IF(A211&lt;=データ!$B$5-データ!$D$9,A211,"")</f>
        <v>#REF!</v>
      </c>
      <c r="E211" s="75" t="e">
        <f>IF(AND(データ!$B$5+データ!$D$9&lt;A211,A211&lt;=データ!$B$1),A211-データ!$D$9*2,"")</f>
        <v>#REF!</v>
      </c>
      <c r="F211" s="75" t="e">
        <f t="shared" si="3"/>
        <v>#REF!</v>
      </c>
      <c r="G211" s="75" t="e">
        <f>VLOOKUP(F211-1,#REF!,2,TRUE)</f>
        <v>#REF!</v>
      </c>
    </row>
    <row r="212" spans="1:7" x14ac:dyDescent="0.2">
      <c r="A212" s="75">
        <v>212</v>
      </c>
      <c r="B212" s="75" t="e">
        <f>IF(AND(データ!$B$5&lt;A212,A212&lt;=データ!$B$5+データ!$D$9),データ!$B$1-(A212-データ!$B$5-1)*2,"")</f>
        <v>#REF!</v>
      </c>
      <c r="C212" s="75" t="e">
        <f>IF(AND(データ!$B$5-データ!$D$9&lt;A212,A212&lt;=データ!$B$5),データ!$B$1-(データ!$B$5-A212)*2-1,"")</f>
        <v>#REF!</v>
      </c>
      <c r="D212" s="75" t="e">
        <f>IF(A212&lt;=データ!$B$5-データ!$D$9,A212,"")</f>
        <v>#REF!</v>
      </c>
      <c r="E212" s="75" t="e">
        <f>IF(AND(データ!$B$5+データ!$D$9&lt;A212,A212&lt;=データ!$B$1),A212-データ!$D$9*2,"")</f>
        <v>#REF!</v>
      </c>
      <c r="F212" s="75" t="e">
        <f t="shared" si="3"/>
        <v>#REF!</v>
      </c>
      <c r="G212" s="75" t="e">
        <f>VLOOKUP(F212-1,#REF!,2,TRUE)</f>
        <v>#REF!</v>
      </c>
    </row>
    <row r="213" spans="1:7" x14ac:dyDescent="0.2">
      <c r="A213" s="75">
        <v>213</v>
      </c>
      <c r="B213" s="75" t="e">
        <f>IF(AND(データ!$B$5&lt;A213,A213&lt;=データ!$B$5+データ!$D$9),データ!$B$1-(A213-データ!$B$5-1)*2,"")</f>
        <v>#REF!</v>
      </c>
      <c r="C213" s="75" t="e">
        <f>IF(AND(データ!$B$5-データ!$D$9&lt;A213,A213&lt;=データ!$B$5),データ!$B$1-(データ!$B$5-A213)*2-1,"")</f>
        <v>#REF!</v>
      </c>
      <c r="D213" s="75" t="e">
        <f>IF(A213&lt;=データ!$B$5-データ!$D$9,A213,"")</f>
        <v>#REF!</v>
      </c>
      <c r="E213" s="75" t="e">
        <f>IF(AND(データ!$B$5+データ!$D$9&lt;A213,A213&lt;=データ!$B$1),A213-データ!$D$9*2,"")</f>
        <v>#REF!</v>
      </c>
      <c r="F213" s="75" t="e">
        <f t="shared" si="3"/>
        <v>#REF!</v>
      </c>
      <c r="G213" s="75" t="e">
        <f>VLOOKUP(F213-1,#REF!,2,TRUE)</f>
        <v>#REF!</v>
      </c>
    </row>
    <row r="214" spans="1:7" x14ac:dyDescent="0.2">
      <c r="A214" s="75">
        <v>214</v>
      </c>
      <c r="B214" s="75" t="e">
        <f>IF(AND(データ!$B$5&lt;A214,A214&lt;=データ!$B$5+データ!$D$9),データ!$B$1-(A214-データ!$B$5-1)*2,"")</f>
        <v>#REF!</v>
      </c>
      <c r="C214" s="75" t="e">
        <f>IF(AND(データ!$B$5-データ!$D$9&lt;A214,A214&lt;=データ!$B$5),データ!$B$1-(データ!$B$5-A214)*2-1,"")</f>
        <v>#REF!</v>
      </c>
      <c r="D214" s="75" t="e">
        <f>IF(A214&lt;=データ!$B$5-データ!$D$9,A214,"")</f>
        <v>#REF!</v>
      </c>
      <c r="E214" s="75" t="e">
        <f>IF(AND(データ!$B$5+データ!$D$9&lt;A214,A214&lt;=データ!$B$1),A214-データ!$D$9*2,"")</f>
        <v>#REF!</v>
      </c>
      <c r="F214" s="75" t="e">
        <f t="shared" si="3"/>
        <v>#REF!</v>
      </c>
      <c r="G214" s="75" t="e">
        <f>VLOOKUP(F214-1,#REF!,2,TRUE)</f>
        <v>#REF!</v>
      </c>
    </row>
    <row r="215" spans="1:7" x14ac:dyDescent="0.2">
      <c r="A215" s="75">
        <v>215</v>
      </c>
      <c r="B215" s="75" t="e">
        <f>IF(AND(データ!$B$5&lt;A215,A215&lt;=データ!$B$5+データ!$D$9),データ!$B$1-(A215-データ!$B$5-1)*2,"")</f>
        <v>#REF!</v>
      </c>
      <c r="C215" s="75" t="e">
        <f>IF(AND(データ!$B$5-データ!$D$9&lt;A215,A215&lt;=データ!$B$5),データ!$B$1-(データ!$B$5-A215)*2-1,"")</f>
        <v>#REF!</v>
      </c>
      <c r="D215" s="75" t="e">
        <f>IF(A215&lt;=データ!$B$5-データ!$D$9,A215,"")</f>
        <v>#REF!</v>
      </c>
      <c r="E215" s="75" t="e">
        <f>IF(AND(データ!$B$5+データ!$D$9&lt;A215,A215&lt;=データ!$B$1),A215-データ!$D$9*2,"")</f>
        <v>#REF!</v>
      </c>
      <c r="F215" s="75" t="e">
        <f t="shared" si="3"/>
        <v>#REF!</v>
      </c>
      <c r="G215" s="75" t="e">
        <f>VLOOKUP(F215-1,#REF!,2,TRUE)</f>
        <v>#REF!</v>
      </c>
    </row>
    <row r="216" spans="1:7" x14ac:dyDescent="0.2">
      <c r="A216" s="75">
        <v>216</v>
      </c>
      <c r="B216" s="75" t="e">
        <f>IF(AND(データ!$B$5&lt;A216,A216&lt;=データ!$B$5+データ!$D$9),データ!$B$1-(A216-データ!$B$5-1)*2,"")</f>
        <v>#REF!</v>
      </c>
      <c r="C216" s="75" t="e">
        <f>IF(AND(データ!$B$5-データ!$D$9&lt;A216,A216&lt;=データ!$B$5),データ!$B$1-(データ!$B$5-A216)*2-1,"")</f>
        <v>#REF!</v>
      </c>
      <c r="D216" s="75" t="e">
        <f>IF(A216&lt;=データ!$B$5-データ!$D$9,A216,"")</f>
        <v>#REF!</v>
      </c>
      <c r="E216" s="75" t="e">
        <f>IF(AND(データ!$B$5+データ!$D$9&lt;A216,A216&lt;=データ!$B$1),A216-データ!$D$9*2,"")</f>
        <v>#REF!</v>
      </c>
      <c r="F216" s="75" t="e">
        <f t="shared" si="3"/>
        <v>#REF!</v>
      </c>
      <c r="G216" s="75" t="e">
        <f>VLOOKUP(F216-1,#REF!,2,TRUE)</f>
        <v>#REF!</v>
      </c>
    </row>
    <row r="217" spans="1:7" x14ac:dyDescent="0.2">
      <c r="A217" s="75">
        <v>217</v>
      </c>
      <c r="B217" s="75" t="e">
        <f>IF(AND(データ!$B$5&lt;A217,A217&lt;=データ!$B$5+データ!$D$9),データ!$B$1-(A217-データ!$B$5-1)*2,"")</f>
        <v>#REF!</v>
      </c>
      <c r="C217" s="75" t="e">
        <f>IF(AND(データ!$B$5-データ!$D$9&lt;A217,A217&lt;=データ!$B$5),データ!$B$1-(データ!$B$5-A217)*2-1,"")</f>
        <v>#REF!</v>
      </c>
      <c r="D217" s="75" t="e">
        <f>IF(A217&lt;=データ!$B$5-データ!$D$9,A217,"")</f>
        <v>#REF!</v>
      </c>
      <c r="E217" s="75" t="e">
        <f>IF(AND(データ!$B$5+データ!$D$9&lt;A217,A217&lt;=データ!$B$1),A217-データ!$D$9*2,"")</f>
        <v>#REF!</v>
      </c>
      <c r="F217" s="75" t="e">
        <f t="shared" si="3"/>
        <v>#REF!</v>
      </c>
      <c r="G217" s="75" t="e">
        <f>VLOOKUP(F217-1,#REF!,2,TRUE)</f>
        <v>#REF!</v>
      </c>
    </row>
    <row r="218" spans="1:7" x14ac:dyDescent="0.2">
      <c r="A218" s="75">
        <v>218</v>
      </c>
      <c r="B218" s="75" t="e">
        <f>IF(AND(データ!$B$5&lt;A218,A218&lt;=データ!$B$5+データ!$D$9),データ!$B$1-(A218-データ!$B$5-1)*2,"")</f>
        <v>#REF!</v>
      </c>
      <c r="C218" s="75" t="e">
        <f>IF(AND(データ!$B$5-データ!$D$9&lt;A218,A218&lt;=データ!$B$5),データ!$B$1-(データ!$B$5-A218)*2-1,"")</f>
        <v>#REF!</v>
      </c>
      <c r="D218" s="75" t="e">
        <f>IF(A218&lt;=データ!$B$5-データ!$D$9,A218,"")</f>
        <v>#REF!</v>
      </c>
      <c r="E218" s="75" t="e">
        <f>IF(AND(データ!$B$5+データ!$D$9&lt;A218,A218&lt;=データ!$B$1),A218-データ!$D$9*2,"")</f>
        <v>#REF!</v>
      </c>
      <c r="F218" s="75" t="e">
        <f t="shared" si="3"/>
        <v>#REF!</v>
      </c>
      <c r="G218" s="75" t="e">
        <f>VLOOKUP(F218-1,#REF!,2,TRUE)</f>
        <v>#REF!</v>
      </c>
    </row>
    <row r="219" spans="1:7" x14ac:dyDescent="0.2">
      <c r="A219" s="75">
        <v>219</v>
      </c>
      <c r="B219" s="75" t="e">
        <f>IF(AND(データ!$B$5&lt;A219,A219&lt;=データ!$B$5+データ!$D$9),データ!$B$1-(A219-データ!$B$5-1)*2,"")</f>
        <v>#REF!</v>
      </c>
      <c r="C219" s="75" t="e">
        <f>IF(AND(データ!$B$5-データ!$D$9&lt;A219,A219&lt;=データ!$B$5),データ!$B$1-(データ!$B$5-A219)*2-1,"")</f>
        <v>#REF!</v>
      </c>
      <c r="D219" s="75" t="e">
        <f>IF(A219&lt;=データ!$B$5-データ!$D$9,A219,"")</f>
        <v>#REF!</v>
      </c>
      <c r="E219" s="75" t="e">
        <f>IF(AND(データ!$B$5+データ!$D$9&lt;A219,A219&lt;=データ!$B$1),A219-データ!$D$9*2,"")</f>
        <v>#REF!</v>
      </c>
      <c r="F219" s="75" t="e">
        <f t="shared" si="3"/>
        <v>#REF!</v>
      </c>
      <c r="G219" s="75" t="e">
        <f>VLOOKUP(F219-1,#REF!,2,TRUE)</f>
        <v>#REF!</v>
      </c>
    </row>
    <row r="220" spans="1:7" x14ac:dyDescent="0.2">
      <c r="A220" s="75">
        <v>220</v>
      </c>
      <c r="B220" s="75" t="e">
        <f>IF(AND(データ!$B$5&lt;A220,A220&lt;=データ!$B$5+データ!$D$9),データ!$B$1-(A220-データ!$B$5-1)*2,"")</f>
        <v>#REF!</v>
      </c>
      <c r="C220" s="75" t="e">
        <f>IF(AND(データ!$B$5-データ!$D$9&lt;A220,A220&lt;=データ!$B$5),データ!$B$1-(データ!$B$5-A220)*2-1,"")</f>
        <v>#REF!</v>
      </c>
      <c r="D220" s="75" t="e">
        <f>IF(A220&lt;=データ!$B$5-データ!$D$9,A220,"")</f>
        <v>#REF!</v>
      </c>
      <c r="E220" s="75" t="e">
        <f>IF(AND(データ!$B$5+データ!$D$9&lt;A220,A220&lt;=データ!$B$1),A220-データ!$D$9*2,"")</f>
        <v>#REF!</v>
      </c>
      <c r="F220" s="75" t="e">
        <f t="shared" si="3"/>
        <v>#REF!</v>
      </c>
      <c r="G220" s="75" t="e">
        <f>VLOOKUP(F220-1,#REF!,2,TRUE)</f>
        <v>#REF!</v>
      </c>
    </row>
    <row r="221" spans="1:7" x14ac:dyDescent="0.2">
      <c r="A221" s="75">
        <v>221</v>
      </c>
      <c r="B221" s="75" t="e">
        <f>IF(AND(データ!$B$5&lt;A221,A221&lt;=データ!$B$5+データ!$D$9),データ!$B$1-(A221-データ!$B$5-1)*2,"")</f>
        <v>#REF!</v>
      </c>
      <c r="C221" s="75" t="e">
        <f>IF(AND(データ!$B$5-データ!$D$9&lt;A221,A221&lt;=データ!$B$5),データ!$B$1-(データ!$B$5-A221)*2-1,"")</f>
        <v>#REF!</v>
      </c>
      <c r="D221" s="75" t="e">
        <f>IF(A221&lt;=データ!$B$5-データ!$D$9,A221,"")</f>
        <v>#REF!</v>
      </c>
      <c r="E221" s="75" t="e">
        <f>IF(AND(データ!$B$5+データ!$D$9&lt;A221,A221&lt;=データ!$B$1),A221-データ!$D$9*2,"")</f>
        <v>#REF!</v>
      </c>
      <c r="F221" s="75" t="e">
        <f t="shared" si="3"/>
        <v>#REF!</v>
      </c>
      <c r="G221" s="75" t="e">
        <f>VLOOKUP(F221-1,#REF!,2,TRUE)</f>
        <v>#REF!</v>
      </c>
    </row>
    <row r="222" spans="1:7" x14ac:dyDescent="0.2">
      <c r="A222" s="75">
        <v>222</v>
      </c>
      <c r="B222" s="75" t="e">
        <f>IF(AND(データ!$B$5&lt;A222,A222&lt;=データ!$B$5+データ!$D$9),データ!$B$1-(A222-データ!$B$5-1)*2,"")</f>
        <v>#REF!</v>
      </c>
      <c r="C222" s="75" t="e">
        <f>IF(AND(データ!$B$5-データ!$D$9&lt;A222,A222&lt;=データ!$B$5),データ!$B$1-(データ!$B$5-A222)*2-1,"")</f>
        <v>#REF!</v>
      </c>
      <c r="D222" s="75" t="e">
        <f>IF(A222&lt;=データ!$B$5-データ!$D$9,A222,"")</f>
        <v>#REF!</v>
      </c>
      <c r="E222" s="75" t="e">
        <f>IF(AND(データ!$B$5+データ!$D$9&lt;A222,A222&lt;=データ!$B$1),A222-データ!$D$9*2,"")</f>
        <v>#REF!</v>
      </c>
      <c r="F222" s="75" t="e">
        <f t="shared" si="3"/>
        <v>#REF!</v>
      </c>
      <c r="G222" s="75" t="e">
        <f>VLOOKUP(F222-1,#REF!,2,TRUE)</f>
        <v>#REF!</v>
      </c>
    </row>
    <row r="223" spans="1:7" x14ac:dyDescent="0.2">
      <c r="A223" s="75">
        <v>223</v>
      </c>
      <c r="B223" s="75" t="e">
        <f>IF(AND(データ!$B$5&lt;A223,A223&lt;=データ!$B$5+データ!$D$9),データ!$B$1-(A223-データ!$B$5-1)*2,"")</f>
        <v>#REF!</v>
      </c>
      <c r="C223" s="75" t="e">
        <f>IF(AND(データ!$B$5-データ!$D$9&lt;A223,A223&lt;=データ!$B$5),データ!$B$1-(データ!$B$5-A223)*2-1,"")</f>
        <v>#REF!</v>
      </c>
      <c r="D223" s="75" t="e">
        <f>IF(A223&lt;=データ!$B$5-データ!$D$9,A223,"")</f>
        <v>#REF!</v>
      </c>
      <c r="E223" s="75" t="e">
        <f>IF(AND(データ!$B$5+データ!$D$9&lt;A223,A223&lt;=データ!$B$1),A223-データ!$D$9*2,"")</f>
        <v>#REF!</v>
      </c>
      <c r="F223" s="75" t="e">
        <f t="shared" si="3"/>
        <v>#REF!</v>
      </c>
      <c r="G223" s="75" t="e">
        <f>VLOOKUP(F223-1,#REF!,2,TRUE)</f>
        <v>#REF!</v>
      </c>
    </row>
    <row r="224" spans="1:7" x14ac:dyDescent="0.2">
      <c r="A224" s="75">
        <v>224</v>
      </c>
      <c r="B224" s="75" t="e">
        <f>IF(AND(データ!$B$5&lt;A224,A224&lt;=データ!$B$5+データ!$D$9),データ!$B$1-(A224-データ!$B$5-1)*2,"")</f>
        <v>#REF!</v>
      </c>
      <c r="C224" s="75" t="e">
        <f>IF(AND(データ!$B$5-データ!$D$9&lt;A224,A224&lt;=データ!$B$5),データ!$B$1-(データ!$B$5-A224)*2-1,"")</f>
        <v>#REF!</v>
      </c>
      <c r="D224" s="75" t="e">
        <f>IF(A224&lt;=データ!$B$5-データ!$D$9,A224,"")</f>
        <v>#REF!</v>
      </c>
      <c r="E224" s="75" t="e">
        <f>IF(AND(データ!$B$5+データ!$D$9&lt;A224,A224&lt;=データ!$B$1),A224-データ!$D$9*2,"")</f>
        <v>#REF!</v>
      </c>
      <c r="F224" s="75" t="e">
        <f t="shared" si="3"/>
        <v>#REF!</v>
      </c>
      <c r="G224" s="75" t="e">
        <f>VLOOKUP(F224-1,#REF!,2,TRUE)</f>
        <v>#REF!</v>
      </c>
    </row>
    <row r="225" spans="1:7" x14ac:dyDescent="0.2">
      <c r="A225" s="75">
        <v>225</v>
      </c>
      <c r="B225" s="75" t="e">
        <f>IF(AND(データ!$B$5&lt;A225,A225&lt;=データ!$B$5+データ!$D$9),データ!$B$1-(A225-データ!$B$5-1)*2,"")</f>
        <v>#REF!</v>
      </c>
      <c r="C225" s="75" t="e">
        <f>IF(AND(データ!$B$5-データ!$D$9&lt;A225,A225&lt;=データ!$B$5),データ!$B$1-(データ!$B$5-A225)*2-1,"")</f>
        <v>#REF!</v>
      </c>
      <c r="D225" s="75" t="e">
        <f>IF(A225&lt;=データ!$B$5-データ!$D$9,A225,"")</f>
        <v>#REF!</v>
      </c>
      <c r="E225" s="75" t="e">
        <f>IF(AND(データ!$B$5+データ!$D$9&lt;A225,A225&lt;=データ!$B$1),A225-データ!$D$9*2,"")</f>
        <v>#REF!</v>
      </c>
      <c r="F225" s="75" t="e">
        <f t="shared" si="3"/>
        <v>#REF!</v>
      </c>
      <c r="G225" s="75" t="e">
        <f>VLOOKUP(F225-1,#REF!,2,TRUE)</f>
        <v>#REF!</v>
      </c>
    </row>
    <row r="226" spans="1:7" x14ac:dyDescent="0.2">
      <c r="A226" s="75">
        <v>226</v>
      </c>
      <c r="B226" s="75" t="e">
        <f>IF(AND(データ!$B$5&lt;A226,A226&lt;=データ!$B$5+データ!$D$9),データ!$B$1-(A226-データ!$B$5-1)*2,"")</f>
        <v>#REF!</v>
      </c>
      <c r="C226" s="75" t="e">
        <f>IF(AND(データ!$B$5-データ!$D$9&lt;A226,A226&lt;=データ!$B$5),データ!$B$1-(データ!$B$5-A226)*2-1,"")</f>
        <v>#REF!</v>
      </c>
      <c r="D226" s="75" t="e">
        <f>IF(A226&lt;=データ!$B$5-データ!$D$9,A226,"")</f>
        <v>#REF!</v>
      </c>
      <c r="E226" s="75" t="e">
        <f>IF(AND(データ!$B$5+データ!$D$9&lt;A226,A226&lt;=データ!$B$1),A226-データ!$D$9*2,"")</f>
        <v>#REF!</v>
      </c>
      <c r="F226" s="75" t="e">
        <f t="shared" si="3"/>
        <v>#REF!</v>
      </c>
      <c r="G226" s="75" t="e">
        <f>VLOOKUP(F226-1,#REF!,2,TRUE)</f>
        <v>#REF!</v>
      </c>
    </row>
    <row r="227" spans="1:7" x14ac:dyDescent="0.2">
      <c r="A227" s="75">
        <v>227</v>
      </c>
      <c r="B227" s="75" t="e">
        <f>IF(AND(データ!$B$5&lt;A227,A227&lt;=データ!$B$5+データ!$D$9),データ!$B$1-(A227-データ!$B$5-1)*2,"")</f>
        <v>#REF!</v>
      </c>
      <c r="C227" s="75" t="e">
        <f>IF(AND(データ!$B$5-データ!$D$9&lt;A227,A227&lt;=データ!$B$5),データ!$B$1-(データ!$B$5-A227)*2-1,"")</f>
        <v>#REF!</v>
      </c>
      <c r="D227" s="75" t="e">
        <f>IF(A227&lt;=データ!$B$5-データ!$D$9,A227,"")</f>
        <v>#REF!</v>
      </c>
      <c r="E227" s="75" t="e">
        <f>IF(AND(データ!$B$5+データ!$D$9&lt;A227,A227&lt;=データ!$B$1),A227-データ!$D$9*2,"")</f>
        <v>#REF!</v>
      </c>
      <c r="F227" s="75" t="e">
        <f t="shared" si="3"/>
        <v>#REF!</v>
      </c>
      <c r="G227" s="75" t="e">
        <f>VLOOKUP(F227-1,#REF!,2,TRUE)</f>
        <v>#REF!</v>
      </c>
    </row>
    <row r="228" spans="1:7" x14ac:dyDescent="0.2">
      <c r="A228" s="75">
        <v>228</v>
      </c>
      <c r="B228" s="75" t="e">
        <f>IF(AND(データ!$B$5&lt;A228,A228&lt;=データ!$B$5+データ!$D$9),データ!$B$1-(A228-データ!$B$5-1)*2,"")</f>
        <v>#REF!</v>
      </c>
      <c r="C228" s="75" t="e">
        <f>IF(AND(データ!$B$5-データ!$D$9&lt;A228,A228&lt;=データ!$B$5),データ!$B$1-(データ!$B$5-A228)*2-1,"")</f>
        <v>#REF!</v>
      </c>
      <c r="D228" s="75" t="e">
        <f>IF(A228&lt;=データ!$B$5-データ!$D$9,A228,"")</f>
        <v>#REF!</v>
      </c>
      <c r="E228" s="75" t="e">
        <f>IF(AND(データ!$B$5+データ!$D$9&lt;A228,A228&lt;=データ!$B$1),A228-データ!$D$9*2,"")</f>
        <v>#REF!</v>
      </c>
      <c r="F228" s="75" t="e">
        <f t="shared" si="3"/>
        <v>#REF!</v>
      </c>
      <c r="G228" s="75" t="e">
        <f>VLOOKUP(F228-1,#REF!,2,TRUE)</f>
        <v>#REF!</v>
      </c>
    </row>
    <row r="229" spans="1:7" x14ac:dyDescent="0.2">
      <c r="A229" s="75">
        <v>229</v>
      </c>
      <c r="B229" s="75" t="e">
        <f>IF(AND(データ!$B$5&lt;A229,A229&lt;=データ!$B$5+データ!$D$9),データ!$B$1-(A229-データ!$B$5-1)*2,"")</f>
        <v>#REF!</v>
      </c>
      <c r="C229" s="75" t="e">
        <f>IF(AND(データ!$B$5-データ!$D$9&lt;A229,A229&lt;=データ!$B$5),データ!$B$1-(データ!$B$5-A229)*2-1,"")</f>
        <v>#REF!</v>
      </c>
      <c r="D229" s="75" t="e">
        <f>IF(A229&lt;=データ!$B$5-データ!$D$9,A229,"")</f>
        <v>#REF!</v>
      </c>
      <c r="E229" s="75" t="e">
        <f>IF(AND(データ!$B$5+データ!$D$9&lt;A229,A229&lt;=データ!$B$1),A229-データ!$D$9*2,"")</f>
        <v>#REF!</v>
      </c>
      <c r="F229" s="75" t="e">
        <f t="shared" si="3"/>
        <v>#REF!</v>
      </c>
      <c r="G229" s="75" t="e">
        <f>VLOOKUP(F229-1,#REF!,2,TRUE)</f>
        <v>#REF!</v>
      </c>
    </row>
    <row r="230" spans="1:7" x14ac:dyDescent="0.2">
      <c r="A230" s="75">
        <v>230</v>
      </c>
      <c r="B230" s="75" t="e">
        <f>IF(AND(データ!$B$5&lt;A230,A230&lt;=データ!$B$5+データ!$D$9),データ!$B$1-(A230-データ!$B$5-1)*2,"")</f>
        <v>#REF!</v>
      </c>
      <c r="C230" s="75" t="e">
        <f>IF(AND(データ!$B$5-データ!$D$9&lt;A230,A230&lt;=データ!$B$5),データ!$B$1-(データ!$B$5-A230)*2-1,"")</f>
        <v>#REF!</v>
      </c>
      <c r="D230" s="75" t="e">
        <f>IF(A230&lt;=データ!$B$5-データ!$D$9,A230,"")</f>
        <v>#REF!</v>
      </c>
      <c r="E230" s="75" t="e">
        <f>IF(AND(データ!$B$5+データ!$D$9&lt;A230,A230&lt;=データ!$B$1),A230-データ!$D$9*2,"")</f>
        <v>#REF!</v>
      </c>
      <c r="F230" s="75" t="e">
        <f t="shared" si="3"/>
        <v>#REF!</v>
      </c>
      <c r="G230" s="75" t="e">
        <f>VLOOKUP(F230-1,#REF!,2,TRUE)</f>
        <v>#REF!</v>
      </c>
    </row>
    <row r="231" spans="1:7" x14ac:dyDescent="0.2">
      <c r="A231" s="75">
        <v>231</v>
      </c>
      <c r="B231" s="75" t="e">
        <f>IF(AND(データ!$B$5&lt;A231,A231&lt;=データ!$B$5+データ!$D$9),データ!$B$1-(A231-データ!$B$5-1)*2,"")</f>
        <v>#REF!</v>
      </c>
      <c r="C231" s="75" t="e">
        <f>IF(AND(データ!$B$5-データ!$D$9&lt;A231,A231&lt;=データ!$B$5),データ!$B$1-(データ!$B$5-A231)*2-1,"")</f>
        <v>#REF!</v>
      </c>
      <c r="D231" s="75" t="e">
        <f>IF(A231&lt;=データ!$B$5-データ!$D$9,A231,"")</f>
        <v>#REF!</v>
      </c>
      <c r="E231" s="75" t="e">
        <f>IF(AND(データ!$B$5+データ!$D$9&lt;A231,A231&lt;=データ!$B$1),A231-データ!$D$9*2,"")</f>
        <v>#REF!</v>
      </c>
      <c r="F231" s="75" t="e">
        <f t="shared" si="3"/>
        <v>#REF!</v>
      </c>
      <c r="G231" s="75" t="e">
        <f>VLOOKUP(F231-1,#REF!,2,TRUE)</f>
        <v>#REF!</v>
      </c>
    </row>
    <row r="232" spans="1:7" x14ac:dyDescent="0.2">
      <c r="A232" s="75">
        <v>232</v>
      </c>
      <c r="B232" s="75" t="e">
        <f>IF(AND(データ!$B$5&lt;A232,A232&lt;=データ!$B$5+データ!$D$9),データ!$B$1-(A232-データ!$B$5-1)*2,"")</f>
        <v>#REF!</v>
      </c>
      <c r="C232" s="75" t="e">
        <f>IF(AND(データ!$B$5-データ!$D$9&lt;A232,A232&lt;=データ!$B$5),データ!$B$1-(データ!$B$5-A232)*2-1,"")</f>
        <v>#REF!</v>
      </c>
      <c r="D232" s="75" t="e">
        <f>IF(A232&lt;=データ!$B$5-データ!$D$9,A232,"")</f>
        <v>#REF!</v>
      </c>
      <c r="E232" s="75" t="e">
        <f>IF(AND(データ!$B$5+データ!$D$9&lt;A232,A232&lt;=データ!$B$1),A232-データ!$D$9*2,"")</f>
        <v>#REF!</v>
      </c>
      <c r="F232" s="75" t="e">
        <f t="shared" si="3"/>
        <v>#REF!</v>
      </c>
      <c r="G232" s="75" t="e">
        <f>VLOOKUP(F232-1,#REF!,2,TRUE)</f>
        <v>#REF!</v>
      </c>
    </row>
    <row r="233" spans="1:7" x14ac:dyDescent="0.2">
      <c r="A233" s="75">
        <v>233</v>
      </c>
      <c r="B233" s="75" t="e">
        <f>IF(AND(データ!$B$5&lt;A233,A233&lt;=データ!$B$5+データ!$D$9),データ!$B$1-(A233-データ!$B$5-1)*2,"")</f>
        <v>#REF!</v>
      </c>
      <c r="C233" s="75" t="e">
        <f>IF(AND(データ!$B$5-データ!$D$9&lt;A233,A233&lt;=データ!$B$5),データ!$B$1-(データ!$B$5-A233)*2-1,"")</f>
        <v>#REF!</v>
      </c>
      <c r="D233" s="75" t="e">
        <f>IF(A233&lt;=データ!$B$5-データ!$D$9,A233,"")</f>
        <v>#REF!</v>
      </c>
      <c r="E233" s="75" t="e">
        <f>IF(AND(データ!$B$5+データ!$D$9&lt;A233,A233&lt;=データ!$B$1),A233-データ!$D$9*2,"")</f>
        <v>#REF!</v>
      </c>
      <c r="F233" s="75" t="e">
        <f t="shared" si="3"/>
        <v>#REF!</v>
      </c>
      <c r="G233" s="75" t="e">
        <f>VLOOKUP(F233-1,#REF!,2,TRUE)</f>
        <v>#REF!</v>
      </c>
    </row>
    <row r="234" spans="1:7" x14ac:dyDescent="0.2">
      <c r="A234" s="75">
        <v>234</v>
      </c>
      <c r="B234" s="75" t="e">
        <f>IF(AND(データ!$B$5&lt;A234,A234&lt;=データ!$B$5+データ!$D$9),データ!$B$1-(A234-データ!$B$5-1)*2,"")</f>
        <v>#REF!</v>
      </c>
      <c r="C234" s="75" t="e">
        <f>IF(AND(データ!$B$5-データ!$D$9&lt;A234,A234&lt;=データ!$B$5),データ!$B$1-(データ!$B$5-A234)*2-1,"")</f>
        <v>#REF!</v>
      </c>
      <c r="D234" s="75" t="e">
        <f>IF(A234&lt;=データ!$B$5-データ!$D$9,A234,"")</f>
        <v>#REF!</v>
      </c>
      <c r="E234" s="75" t="e">
        <f>IF(AND(データ!$B$5+データ!$D$9&lt;A234,A234&lt;=データ!$B$1),A234-データ!$D$9*2,"")</f>
        <v>#REF!</v>
      </c>
      <c r="F234" s="75" t="e">
        <f t="shared" si="3"/>
        <v>#REF!</v>
      </c>
      <c r="G234" s="75" t="e">
        <f>VLOOKUP(F234-1,#REF!,2,TRUE)</f>
        <v>#REF!</v>
      </c>
    </row>
    <row r="235" spans="1:7" x14ac:dyDescent="0.2">
      <c r="A235" s="75">
        <v>235</v>
      </c>
      <c r="B235" s="75" t="e">
        <f>IF(AND(データ!$B$5&lt;A235,A235&lt;=データ!$B$5+データ!$D$9),データ!$B$1-(A235-データ!$B$5-1)*2,"")</f>
        <v>#REF!</v>
      </c>
      <c r="C235" s="75" t="e">
        <f>IF(AND(データ!$B$5-データ!$D$9&lt;A235,A235&lt;=データ!$B$5),データ!$B$1-(データ!$B$5-A235)*2-1,"")</f>
        <v>#REF!</v>
      </c>
      <c r="D235" s="75" t="e">
        <f>IF(A235&lt;=データ!$B$5-データ!$D$9,A235,"")</f>
        <v>#REF!</v>
      </c>
      <c r="E235" s="75" t="e">
        <f>IF(AND(データ!$B$5+データ!$D$9&lt;A235,A235&lt;=データ!$B$1),A235-データ!$D$9*2,"")</f>
        <v>#REF!</v>
      </c>
      <c r="F235" s="75" t="e">
        <f t="shared" si="3"/>
        <v>#REF!</v>
      </c>
      <c r="G235" s="75" t="e">
        <f>VLOOKUP(F235-1,#REF!,2,TRUE)</f>
        <v>#REF!</v>
      </c>
    </row>
    <row r="236" spans="1:7" x14ac:dyDescent="0.2">
      <c r="A236" s="75">
        <v>236</v>
      </c>
      <c r="B236" s="75" t="e">
        <f>IF(AND(データ!$B$5&lt;A236,A236&lt;=データ!$B$5+データ!$D$9),データ!$B$1-(A236-データ!$B$5-1)*2,"")</f>
        <v>#REF!</v>
      </c>
      <c r="C236" s="75" t="e">
        <f>IF(AND(データ!$B$5-データ!$D$9&lt;A236,A236&lt;=データ!$B$5),データ!$B$1-(データ!$B$5-A236)*2-1,"")</f>
        <v>#REF!</v>
      </c>
      <c r="D236" s="75" t="e">
        <f>IF(A236&lt;=データ!$B$5-データ!$D$9,A236,"")</f>
        <v>#REF!</v>
      </c>
      <c r="E236" s="75" t="e">
        <f>IF(AND(データ!$B$5+データ!$D$9&lt;A236,A236&lt;=データ!$B$1),A236-データ!$D$9*2,"")</f>
        <v>#REF!</v>
      </c>
      <c r="F236" s="75" t="e">
        <f t="shared" si="3"/>
        <v>#REF!</v>
      </c>
      <c r="G236" s="75" t="e">
        <f>VLOOKUP(F236-1,#REF!,2,TRUE)</f>
        <v>#REF!</v>
      </c>
    </row>
    <row r="237" spans="1:7" x14ac:dyDescent="0.2">
      <c r="A237" s="75">
        <v>237</v>
      </c>
      <c r="B237" s="75" t="e">
        <f>IF(AND(データ!$B$5&lt;A237,A237&lt;=データ!$B$5+データ!$D$9),データ!$B$1-(A237-データ!$B$5-1)*2,"")</f>
        <v>#REF!</v>
      </c>
      <c r="C237" s="75" t="e">
        <f>IF(AND(データ!$B$5-データ!$D$9&lt;A237,A237&lt;=データ!$B$5),データ!$B$1-(データ!$B$5-A237)*2-1,"")</f>
        <v>#REF!</v>
      </c>
      <c r="D237" s="75" t="e">
        <f>IF(A237&lt;=データ!$B$5-データ!$D$9,A237,"")</f>
        <v>#REF!</v>
      </c>
      <c r="E237" s="75" t="e">
        <f>IF(AND(データ!$B$5+データ!$D$9&lt;A237,A237&lt;=データ!$B$1),A237-データ!$D$9*2,"")</f>
        <v>#REF!</v>
      </c>
      <c r="F237" s="75" t="e">
        <f t="shared" si="3"/>
        <v>#REF!</v>
      </c>
      <c r="G237" s="75" t="e">
        <f>VLOOKUP(F237-1,#REF!,2,TRUE)</f>
        <v>#REF!</v>
      </c>
    </row>
    <row r="238" spans="1:7" x14ac:dyDescent="0.2">
      <c r="A238" s="75">
        <v>238</v>
      </c>
      <c r="B238" s="75" t="e">
        <f>IF(AND(データ!$B$5&lt;A238,A238&lt;=データ!$B$5+データ!$D$9),データ!$B$1-(A238-データ!$B$5-1)*2,"")</f>
        <v>#REF!</v>
      </c>
      <c r="C238" s="75" t="e">
        <f>IF(AND(データ!$B$5-データ!$D$9&lt;A238,A238&lt;=データ!$B$5),データ!$B$1-(データ!$B$5-A238)*2-1,"")</f>
        <v>#REF!</v>
      </c>
      <c r="D238" s="75" t="e">
        <f>IF(A238&lt;=データ!$B$5-データ!$D$9,A238,"")</f>
        <v>#REF!</v>
      </c>
      <c r="E238" s="75" t="e">
        <f>IF(AND(データ!$B$5+データ!$D$9&lt;A238,A238&lt;=データ!$B$1),A238-データ!$D$9*2,"")</f>
        <v>#REF!</v>
      </c>
      <c r="F238" s="75" t="e">
        <f t="shared" si="3"/>
        <v>#REF!</v>
      </c>
      <c r="G238" s="75" t="e">
        <f>VLOOKUP(F238-1,#REF!,2,TRUE)</f>
        <v>#REF!</v>
      </c>
    </row>
    <row r="239" spans="1:7" x14ac:dyDescent="0.2">
      <c r="A239" s="75">
        <v>239</v>
      </c>
      <c r="B239" s="75" t="e">
        <f>IF(AND(データ!$B$5&lt;A239,A239&lt;=データ!$B$5+データ!$D$9),データ!$B$1-(A239-データ!$B$5-1)*2,"")</f>
        <v>#REF!</v>
      </c>
      <c r="C239" s="75" t="e">
        <f>IF(AND(データ!$B$5-データ!$D$9&lt;A239,A239&lt;=データ!$B$5),データ!$B$1-(データ!$B$5-A239)*2-1,"")</f>
        <v>#REF!</v>
      </c>
      <c r="D239" s="75" t="e">
        <f>IF(A239&lt;=データ!$B$5-データ!$D$9,A239,"")</f>
        <v>#REF!</v>
      </c>
      <c r="E239" s="75" t="e">
        <f>IF(AND(データ!$B$5+データ!$D$9&lt;A239,A239&lt;=データ!$B$1),A239-データ!$D$9*2,"")</f>
        <v>#REF!</v>
      </c>
      <c r="F239" s="75" t="e">
        <f t="shared" si="3"/>
        <v>#REF!</v>
      </c>
      <c r="G239" s="75" t="e">
        <f>VLOOKUP(F239-1,#REF!,2,TRUE)</f>
        <v>#REF!</v>
      </c>
    </row>
    <row r="240" spans="1:7" x14ac:dyDescent="0.2">
      <c r="A240" s="75">
        <v>240</v>
      </c>
      <c r="B240" s="75" t="e">
        <f>IF(AND(データ!$B$5&lt;A240,A240&lt;=データ!$B$5+データ!$D$9),データ!$B$1-(A240-データ!$B$5-1)*2,"")</f>
        <v>#REF!</v>
      </c>
      <c r="C240" s="75" t="e">
        <f>IF(AND(データ!$B$5-データ!$D$9&lt;A240,A240&lt;=データ!$B$5),データ!$B$1-(データ!$B$5-A240)*2-1,"")</f>
        <v>#REF!</v>
      </c>
      <c r="D240" s="75" t="e">
        <f>IF(A240&lt;=データ!$B$5-データ!$D$9,A240,"")</f>
        <v>#REF!</v>
      </c>
      <c r="E240" s="75" t="e">
        <f>IF(AND(データ!$B$5+データ!$D$9&lt;A240,A240&lt;=データ!$B$1),A240-データ!$D$9*2,"")</f>
        <v>#REF!</v>
      </c>
      <c r="F240" s="75" t="e">
        <f t="shared" si="3"/>
        <v>#REF!</v>
      </c>
      <c r="G240" s="75" t="e">
        <f>VLOOKUP(F240-1,#REF!,2,TRUE)</f>
        <v>#REF!</v>
      </c>
    </row>
    <row r="241" spans="1:7" x14ac:dyDescent="0.2">
      <c r="A241" s="75">
        <v>241</v>
      </c>
      <c r="B241" s="75" t="e">
        <f>IF(AND(データ!$B$5&lt;A241,A241&lt;=データ!$B$5+データ!$D$9),データ!$B$1-(A241-データ!$B$5-1)*2,"")</f>
        <v>#REF!</v>
      </c>
      <c r="C241" s="75" t="e">
        <f>IF(AND(データ!$B$5-データ!$D$9&lt;A241,A241&lt;=データ!$B$5),データ!$B$1-(データ!$B$5-A241)*2-1,"")</f>
        <v>#REF!</v>
      </c>
      <c r="D241" s="75" t="e">
        <f>IF(A241&lt;=データ!$B$5-データ!$D$9,A241,"")</f>
        <v>#REF!</v>
      </c>
      <c r="E241" s="75" t="e">
        <f>IF(AND(データ!$B$5+データ!$D$9&lt;A241,A241&lt;=データ!$B$1),A241-データ!$D$9*2,"")</f>
        <v>#REF!</v>
      </c>
      <c r="F241" s="75" t="e">
        <f t="shared" si="3"/>
        <v>#REF!</v>
      </c>
      <c r="G241" s="75" t="e">
        <f>VLOOKUP(F241-1,#REF!,2,TRUE)</f>
        <v>#REF!</v>
      </c>
    </row>
    <row r="242" spans="1:7" x14ac:dyDescent="0.2">
      <c r="A242" s="75">
        <v>242</v>
      </c>
      <c r="B242" s="75" t="e">
        <f>IF(AND(データ!$B$5&lt;A242,A242&lt;=データ!$B$5+データ!$D$9),データ!$B$1-(A242-データ!$B$5-1)*2,"")</f>
        <v>#REF!</v>
      </c>
      <c r="C242" s="75" t="e">
        <f>IF(AND(データ!$B$5-データ!$D$9&lt;A242,A242&lt;=データ!$B$5),データ!$B$1-(データ!$B$5-A242)*2-1,"")</f>
        <v>#REF!</v>
      </c>
      <c r="D242" s="75" t="e">
        <f>IF(A242&lt;=データ!$B$5-データ!$D$9,A242,"")</f>
        <v>#REF!</v>
      </c>
      <c r="E242" s="75" t="e">
        <f>IF(AND(データ!$B$5+データ!$D$9&lt;A242,A242&lt;=データ!$B$1),A242-データ!$D$9*2,"")</f>
        <v>#REF!</v>
      </c>
      <c r="F242" s="75" t="e">
        <f t="shared" si="3"/>
        <v>#REF!</v>
      </c>
      <c r="G242" s="75" t="e">
        <f>VLOOKUP(F242-1,#REF!,2,TRUE)</f>
        <v>#REF!</v>
      </c>
    </row>
    <row r="243" spans="1:7" x14ac:dyDescent="0.2">
      <c r="A243" s="75">
        <v>243</v>
      </c>
      <c r="B243" s="75" t="e">
        <f>IF(AND(データ!$B$5&lt;A243,A243&lt;=データ!$B$5+データ!$D$9),データ!$B$1-(A243-データ!$B$5-1)*2,"")</f>
        <v>#REF!</v>
      </c>
      <c r="C243" s="75" t="e">
        <f>IF(AND(データ!$B$5-データ!$D$9&lt;A243,A243&lt;=データ!$B$5),データ!$B$1-(データ!$B$5-A243)*2-1,"")</f>
        <v>#REF!</v>
      </c>
      <c r="D243" s="75" t="e">
        <f>IF(A243&lt;=データ!$B$5-データ!$D$9,A243,"")</f>
        <v>#REF!</v>
      </c>
      <c r="E243" s="75" t="e">
        <f>IF(AND(データ!$B$5+データ!$D$9&lt;A243,A243&lt;=データ!$B$1),A243-データ!$D$9*2,"")</f>
        <v>#REF!</v>
      </c>
      <c r="F243" s="75" t="e">
        <f t="shared" si="3"/>
        <v>#REF!</v>
      </c>
      <c r="G243" s="75" t="e">
        <f>VLOOKUP(F243-1,#REF!,2,TRUE)</f>
        <v>#REF!</v>
      </c>
    </row>
    <row r="244" spans="1:7" x14ac:dyDescent="0.2">
      <c r="A244" s="75">
        <v>244</v>
      </c>
      <c r="B244" s="75" t="e">
        <f>IF(AND(データ!$B$5&lt;A244,A244&lt;=データ!$B$5+データ!$D$9),データ!$B$1-(A244-データ!$B$5-1)*2,"")</f>
        <v>#REF!</v>
      </c>
      <c r="C244" s="75" t="e">
        <f>IF(AND(データ!$B$5-データ!$D$9&lt;A244,A244&lt;=データ!$B$5),データ!$B$1-(データ!$B$5-A244)*2-1,"")</f>
        <v>#REF!</v>
      </c>
      <c r="D244" s="75" t="e">
        <f>IF(A244&lt;=データ!$B$5-データ!$D$9,A244,"")</f>
        <v>#REF!</v>
      </c>
      <c r="E244" s="75" t="e">
        <f>IF(AND(データ!$B$5+データ!$D$9&lt;A244,A244&lt;=データ!$B$1),A244-データ!$D$9*2,"")</f>
        <v>#REF!</v>
      </c>
      <c r="F244" s="75" t="e">
        <f t="shared" si="3"/>
        <v>#REF!</v>
      </c>
      <c r="G244" s="75" t="e">
        <f>VLOOKUP(F244-1,#REF!,2,TRUE)</f>
        <v>#REF!</v>
      </c>
    </row>
    <row r="245" spans="1:7" x14ac:dyDescent="0.2">
      <c r="A245" s="75">
        <v>245</v>
      </c>
      <c r="B245" s="75" t="e">
        <f>IF(AND(データ!$B$5&lt;A245,A245&lt;=データ!$B$5+データ!$D$9),データ!$B$1-(A245-データ!$B$5-1)*2,"")</f>
        <v>#REF!</v>
      </c>
      <c r="C245" s="75" t="e">
        <f>IF(AND(データ!$B$5-データ!$D$9&lt;A245,A245&lt;=データ!$B$5),データ!$B$1-(データ!$B$5-A245)*2-1,"")</f>
        <v>#REF!</v>
      </c>
      <c r="D245" s="75" t="e">
        <f>IF(A245&lt;=データ!$B$5-データ!$D$9,A245,"")</f>
        <v>#REF!</v>
      </c>
      <c r="E245" s="75" t="e">
        <f>IF(AND(データ!$B$5+データ!$D$9&lt;A245,A245&lt;=データ!$B$1),A245-データ!$D$9*2,"")</f>
        <v>#REF!</v>
      </c>
      <c r="F245" s="75" t="e">
        <f t="shared" si="3"/>
        <v>#REF!</v>
      </c>
      <c r="G245" s="75" t="e">
        <f>VLOOKUP(F245-1,#REF!,2,TRUE)</f>
        <v>#REF!</v>
      </c>
    </row>
    <row r="246" spans="1:7" x14ac:dyDescent="0.2">
      <c r="A246" s="75">
        <v>246</v>
      </c>
      <c r="B246" s="75" t="e">
        <f>IF(AND(データ!$B$5&lt;A246,A246&lt;=データ!$B$5+データ!$D$9),データ!$B$1-(A246-データ!$B$5-1)*2,"")</f>
        <v>#REF!</v>
      </c>
      <c r="C246" s="75" t="e">
        <f>IF(AND(データ!$B$5-データ!$D$9&lt;A246,A246&lt;=データ!$B$5),データ!$B$1-(データ!$B$5-A246)*2-1,"")</f>
        <v>#REF!</v>
      </c>
      <c r="D246" s="75" t="e">
        <f>IF(A246&lt;=データ!$B$5-データ!$D$9,A246,"")</f>
        <v>#REF!</v>
      </c>
      <c r="E246" s="75" t="e">
        <f>IF(AND(データ!$B$5+データ!$D$9&lt;A246,A246&lt;=データ!$B$1),A246-データ!$D$9*2,"")</f>
        <v>#REF!</v>
      </c>
      <c r="F246" s="75" t="e">
        <f t="shared" si="3"/>
        <v>#REF!</v>
      </c>
      <c r="G246" s="75" t="e">
        <f>VLOOKUP(F246-1,#REF!,2,TRUE)</f>
        <v>#REF!</v>
      </c>
    </row>
    <row r="247" spans="1:7" x14ac:dyDescent="0.2">
      <c r="A247" s="75">
        <v>247</v>
      </c>
      <c r="B247" s="75" t="e">
        <f>IF(AND(データ!$B$5&lt;A247,A247&lt;=データ!$B$5+データ!$D$9),データ!$B$1-(A247-データ!$B$5-1)*2,"")</f>
        <v>#REF!</v>
      </c>
      <c r="C247" s="75" t="e">
        <f>IF(AND(データ!$B$5-データ!$D$9&lt;A247,A247&lt;=データ!$B$5),データ!$B$1-(データ!$B$5-A247)*2-1,"")</f>
        <v>#REF!</v>
      </c>
      <c r="D247" s="75" t="e">
        <f>IF(A247&lt;=データ!$B$5-データ!$D$9,A247,"")</f>
        <v>#REF!</v>
      </c>
      <c r="E247" s="75" t="e">
        <f>IF(AND(データ!$B$5+データ!$D$9&lt;A247,A247&lt;=データ!$B$1),A247-データ!$D$9*2,"")</f>
        <v>#REF!</v>
      </c>
      <c r="F247" s="75" t="e">
        <f t="shared" si="3"/>
        <v>#REF!</v>
      </c>
      <c r="G247" s="75" t="e">
        <f>VLOOKUP(F247-1,#REF!,2,TRUE)</f>
        <v>#REF!</v>
      </c>
    </row>
    <row r="248" spans="1:7" x14ac:dyDescent="0.2">
      <c r="A248" s="75">
        <v>248</v>
      </c>
      <c r="B248" s="75" t="e">
        <f>IF(AND(データ!$B$5&lt;A248,A248&lt;=データ!$B$5+データ!$D$9),データ!$B$1-(A248-データ!$B$5-1)*2,"")</f>
        <v>#REF!</v>
      </c>
      <c r="C248" s="75" t="e">
        <f>IF(AND(データ!$B$5-データ!$D$9&lt;A248,A248&lt;=データ!$B$5),データ!$B$1-(データ!$B$5-A248)*2-1,"")</f>
        <v>#REF!</v>
      </c>
      <c r="D248" s="75" t="e">
        <f>IF(A248&lt;=データ!$B$5-データ!$D$9,A248,"")</f>
        <v>#REF!</v>
      </c>
      <c r="E248" s="75" t="e">
        <f>IF(AND(データ!$B$5+データ!$D$9&lt;A248,A248&lt;=データ!$B$1),A248-データ!$D$9*2,"")</f>
        <v>#REF!</v>
      </c>
      <c r="F248" s="75" t="e">
        <f t="shared" si="3"/>
        <v>#REF!</v>
      </c>
      <c r="G248" s="75" t="e">
        <f>VLOOKUP(F248-1,#REF!,2,TRUE)</f>
        <v>#REF!</v>
      </c>
    </row>
    <row r="249" spans="1:7" x14ac:dyDescent="0.2">
      <c r="A249" s="75">
        <v>249</v>
      </c>
      <c r="B249" s="75" t="e">
        <f>IF(AND(データ!$B$5&lt;A249,A249&lt;=データ!$B$5+データ!$D$9),データ!$B$1-(A249-データ!$B$5-1)*2,"")</f>
        <v>#REF!</v>
      </c>
      <c r="C249" s="75" t="e">
        <f>IF(AND(データ!$B$5-データ!$D$9&lt;A249,A249&lt;=データ!$B$5),データ!$B$1-(データ!$B$5-A249)*2-1,"")</f>
        <v>#REF!</v>
      </c>
      <c r="D249" s="75" t="e">
        <f>IF(A249&lt;=データ!$B$5-データ!$D$9,A249,"")</f>
        <v>#REF!</v>
      </c>
      <c r="E249" s="75" t="e">
        <f>IF(AND(データ!$B$5+データ!$D$9&lt;A249,A249&lt;=データ!$B$1),A249-データ!$D$9*2,"")</f>
        <v>#REF!</v>
      </c>
      <c r="F249" s="75" t="e">
        <f t="shared" si="3"/>
        <v>#REF!</v>
      </c>
      <c r="G249" s="75" t="e">
        <f>VLOOKUP(F249-1,#REF!,2,TRUE)</f>
        <v>#REF!</v>
      </c>
    </row>
    <row r="250" spans="1:7" x14ac:dyDescent="0.2">
      <c r="A250" s="75">
        <v>250</v>
      </c>
      <c r="B250" s="75" t="e">
        <f>IF(AND(データ!$B$5&lt;A250,A250&lt;=データ!$B$5+データ!$D$9),データ!$B$1-(A250-データ!$B$5-1)*2,"")</f>
        <v>#REF!</v>
      </c>
      <c r="C250" s="75" t="e">
        <f>IF(AND(データ!$B$5-データ!$D$9&lt;A250,A250&lt;=データ!$B$5),データ!$B$1-(データ!$B$5-A250)*2-1,"")</f>
        <v>#REF!</v>
      </c>
      <c r="D250" s="75" t="e">
        <f>IF(A250&lt;=データ!$B$5-データ!$D$9,A250,"")</f>
        <v>#REF!</v>
      </c>
      <c r="E250" s="75" t="e">
        <f>IF(AND(データ!$B$5+データ!$D$9&lt;A250,A250&lt;=データ!$B$1),A250-データ!$D$9*2,"")</f>
        <v>#REF!</v>
      </c>
      <c r="F250" s="75" t="e">
        <f t="shared" si="3"/>
        <v>#REF!</v>
      </c>
      <c r="G250" s="75" t="e">
        <f>VLOOKUP(F250-1,#REF!,2,TRUE)</f>
        <v>#REF!</v>
      </c>
    </row>
    <row r="251" spans="1:7" x14ac:dyDescent="0.2">
      <c r="A251" s="75">
        <v>251</v>
      </c>
      <c r="B251" s="75" t="e">
        <f>IF(AND(データ!$B$5&lt;A251,A251&lt;=データ!$B$5+データ!$D$9),データ!$B$1-(A251-データ!$B$5-1)*2,"")</f>
        <v>#REF!</v>
      </c>
      <c r="C251" s="75" t="e">
        <f>IF(AND(データ!$B$5-データ!$D$9&lt;A251,A251&lt;=データ!$B$5),データ!$B$1-(データ!$B$5-A251)*2-1,"")</f>
        <v>#REF!</v>
      </c>
      <c r="D251" s="75" t="e">
        <f>IF(A251&lt;=データ!$B$5-データ!$D$9,A251,"")</f>
        <v>#REF!</v>
      </c>
      <c r="E251" s="75" t="e">
        <f>IF(AND(データ!$B$5+データ!$D$9&lt;A251,A251&lt;=データ!$B$1),A251-データ!$D$9*2,"")</f>
        <v>#REF!</v>
      </c>
      <c r="F251" s="75" t="e">
        <f t="shared" si="3"/>
        <v>#REF!</v>
      </c>
      <c r="G251" s="75" t="e">
        <f>VLOOKUP(F251-1,#REF!,2,TRUE)</f>
        <v>#REF!</v>
      </c>
    </row>
    <row r="252" spans="1:7" x14ac:dyDescent="0.2">
      <c r="A252" s="75">
        <v>252</v>
      </c>
      <c r="B252" s="75" t="e">
        <f>IF(AND(データ!$B$5&lt;A252,A252&lt;=データ!$B$5+データ!$D$9),データ!$B$1-(A252-データ!$B$5-1)*2,"")</f>
        <v>#REF!</v>
      </c>
      <c r="C252" s="75" t="e">
        <f>IF(AND(データ!$B$5-データ!$D$9&lt;A252,A252&lt;=データ!$B$5),データ!$B$1-(データ!$B$5-A252)*2-1,"")</f>
        <v>#REF!</v>
      </c>
      <c r="D252" s="75" t="e">
        <f>IF(A252&lt;=データ!$B$5-データ!$D$9,A252,"")</f>
        <v>#REF!</v>
      </c>
      <c r="E252" s="75" t="e">
        <f>IF(AND(データ!$B$5+データ!$D$9&lt;A252,A252&lt;=データ!$B$1),A252-データ!$D$9*2,"")</f>
        <v>#REF!</v>
      </c>
      <c r="F252" s="75" t="e">
        <f t="shared" si="3"/>
        <v>#REF!</v>
      </c>
      <c r="G252" s="75" t="e">
        <f>VLOOKUP(F252-1,#REF!,2,TRUE)</f>
        <v>#REF!</v>
      </c>
    </row>
    <row r="253" spans="1:7" x14ac:dyDescent="0.2">
      <c r="A253" s="75">
        <v>253</v>
      </c>
      <c r="B253" s="75" t="e">
        <f>IF(AND(データ!$B$5&lt;A253,A253&lt;=データ!$B$5+データ!$D$9),データ!$B$1-(A253-データ!$B$5-1)*2,"")</f>
        <v>#REF!</v>
      </c>
      <c r="C253" s="75" t="e">
        <f>IF(AND(データ!$B$5-データ!$D$9&lt;A253,A253&lt;=データ!$B$5),データ!$B$1-(データ!$B$5-A253)*2-1,"")</f>
        <v>#REF!</v>
      </c>
      <c r="D253" s="75" t="e">
        <f>IF(A253&lt;=データ!$B$5-データ!$D$9,A253,"")</f>
        <v>#REF!</v>
      </c>
      <c r="E253" s="75" t="e">
        <f>IF(AND(データ!$B$5+データ!$D$9&lt;A253,A253&lt;=データ!$B$1),A253-データ!$D$9*2,"")</f>
        <v>#REF!</v>
      </c>
      <c r="F253" s="75" t="e">
        <f t="shared" si="3"/>
        <v>#REF!</v>
      </c>
      <c r="G253" s="75" t="e">
        <f>VLOOKUP(F253-1,#REF!,2,TRUE)</f>
        <v>#REF!</v>
      </c>
    </row>
    <row r="254" spans="1:7" x14ac:dyDescent="0.2">
      <c r="A254" s="75">
        <v>254</v>
      </c>
      <c r="B254" s="75" t="e">
        <f>IF(AND(データ!$B$5&lt;A254,A254&lt;=データ!$B$5+データ!$D$9),データ!$B$1-(A254-データ!$B$5-1)*2,"")</f>
        <v>#REF!</v>
      </c>
      <c r="C254" s="75" t="e">
        <f>IF(AND(データ!$B$5-データ!$D$9&lt;A254,A254&lt;=データ!$B$5),データ!$B$1-(データ!$B$5-A254)*2-1,"")</f>
        <v>#REF!</v>
      </c>
      <c r="D254" s="75" t="e">
        <f>IF(A254&lt;=データ!$B$5-データ!$D$9,A254,"")</f>
        <v>#REF!</v>
      </c>
      <c r="E254" s="75" t="e">
        <f>IF(AND(データ!$B$5+データ!$D$9&lt;A254,A254&lt;=データ!$B$1),A254-データ!$D$9*2,"")</f>
        <v>#REF!</v>
      </c>
      <c r="F254" s="75" t="e">
        <f t="shared" si="3"/>
        <v>#REF!</v>
      </c>
      <c r="G254" s="75" t="e">
        <f>VLOOKUP(F254-1,#REF!,2,TRUE)</f>
        <v>#REF!</v>
      </c>
    </row>
    <row r="255" spans="1:7" x14ac:dyDescent="0.2">
      <c r="A255" s="75">
        <v>255</v>
      </c>
      <c r="B255" s="75" t="e">
        <f>IF(AND(データ!$B$5&lt;A255,A255&lt;=データ!$B$5+データ!$D$9),データ!$B$1-(A255-データ!$B$5-1)*2,"")</f>
        <v>#REF!</v>
      </c>
      <c r="C255" s="75" t="e">
        <f>IF(AND(データ!$B$5-データ!$D$9&lt;A255,A255&lt;=データ!$B$5),データ!$B$1-(データ!$B$5-A255)*2-1,"")</f>
        <v>#REF!</v>
      </c>
      <c r="D255" s="75" t="e">
        <f>IF(A255&lt;=データ!$B$5-データ!$D$9,A255,"")</f>
        <v>#REF!</v>
      </c>
      <c r="E255" s="75" t="e">
        <f>IF(AND(データ!$B$5+データ!$D$9&lt;A255,A255&lt;=データ!$B$1),A255-データ!$D$9*2,"")</f>
        <v>#REF!</v>
      </c>
      <c r="F255" s="75" t="e">
        <f t="shared" si="3"/>
        <v>#REF!</v>
      </c>
      <c r="G255" s="75" t="e">
        <f>VLOOKUP(F255-1,#REF!,2,TRUE)</f>
        <v>#REF!</v>
      </c>
    </row>
    <row r="256" spans="1:7" x14ac:dyDescent="0.2">
      <c r="A256" s="75">
        <v>256</v>
      </c>
      <c r="B256" s="75" t="e">
        <f>IF(AND(データ!$B$5&lt;A256,A256&lt;=データ!$B$5+データ!$D$9),データ!$B$1-(A256-データ!$B$5-1)*2,"")</f>
        <v>#REF!</v>
      </c>
      <c r="C256" s="75" t="e">
        <f>IF(AND(データ!$B$5-データ!$D$9&lt;A256,A256&lt;=データ!$B$5),データ!$B$1-(データ!$B$5-A256)*2-1,"")</f>
        <v>#REF!</v>
      </c>
      <c r="D256" s="75" t="e">
        <f>IF(A256&lt;=データ!$B$5-データ!$D$9,A256,"")</f>
        <v>#REF!</v>
      </c>
      <c r="E256" s="75" t="e">
        <f>IF(AND(データ!$B$5+データ!$D$9&lt;A256,A256&lt;=データ!$B$1),A256-データ!$D$9*2,"")</f>
        <v>#REF!</v>
      </c>
      <c r="F256" s="75" t="e">
        <f t="shared" si="3"/>
        <v>#REF!</v>
      </c>
      <c r="G256" s="75" t="e">
        <f>VLOOKUP(F256-1,#REF!,2,TRUE)</f>
        <v>#REF!</v>
      </c>
    </row>
    <row r="257" spans="1:7" x14ac:dyDescent="0.2">
      <c r="A257" s="75">
        <v>257</v>
      </c>
      <c r="B257" s="75" t="e">
        <f>IF(AND(データ!$B$5&lt;A257,A257&lt;=データ!$B$5+データ!$D$9),データ!$B$1-(A257-データ!$B$5-1)*2,"")</f>
        <v>#REF!</v>
      </c>
      <c r="C257" s="75" t="e">
        <f>IF(AND(データ!$B$5-データ!$D$9&lt;A257,A257&lt;=データ!$B$5),データ!$B$1-(データ!$B$5-A257)*2-1,"")</f>
        <v>#REF!</v>
      </c>
      <c r="D257" s="75" t="e">
        <f>IF(A257&lt;=データ!$B$5-データ!$D$9,A257,"")</f>
        <v>#REF!</v>
      </c>
      <c r="E257" s="75" t="e">
        <f>IF(AND(データ!$B$5+データ!$D$9&lt;A257,A257&lt;=データ!$B$1),A257-データ!$D$9*2,"")</f>
        <v>#REF!</v>
      </c>
      <c r="F257" s="75" t="e">
        <f t="shared" si="3"/>
        <v>#REF!</v>
      </c>
      <c r="G257" s="75" t="e">
        <f>VLOOKUP(F257-1,#REF!,2,TRUE)</f>
        <v>#REF!</v>
      </c>
    </row>
    <row r="258" spans="1:7" x14ac:dyDescent="0.2">
      <c r="A258" s="75">
        <v>258</v>
      </c>
      <c r="B258" s="75" t="e">
        <f>IF(AND(データ!$B$5&lt;A258,A258&lt;=データ!$B$5+データ!$D$9),データ!$B$1-(A258-データ!$B$5-1)*2,"")</f>
        <v>#REF!</v>
      </c>
      <c r="C258" s="75" t="e">
        <f>IF(AND(データ!$B$5-データ!$D$9&lt;A258,A258&lt;=データ!$B$5),データ!$B$1-(データ!$B$5-A258)*2-1,"")</f>
        <v>#REF!</v>
      </c>
      <c r="D258" s="75" t="e">
        <f>IF(A258&lt;=データ!$B$5-データ!$D$9,A258,"")</f>
        <v>#REF!</v>
      </c>
      <c r="E258" s="75" t="e">
        <f>IF(AND(データ!$B$5+データ!$D$9&lt;A258,A258&lt;=データ!$B$1),A258-データ!$D$9*2,"")</f>
        <v>#REF!</v>
      </c>
      <c r="F258" s="75" t="e">
        <f t="shared" ref="F258:F268" si="4">IF(MAX(B258:E258)=0,"",MAX(B258:E258))</f>
        <v>#REF!</v>
      </c>
      <c r="G258" s="75" t="e">
        <f>VLOOKUP(F258-1,#REF!,2,TRUE)</f>
        <v>#REF!</v>
      </c>
    </row>
    <row r="259" spans="1:7" x14ac:dyDescent="0.2">
      <c r="A259" s="75">
        <v>259</v>
      </c>
      <c r="B259" s="75" t="e">
        <f>IF(AND(データ!$B$5&lt;A259,A259&lt;=データ!$B$5+データ!$D$9),データ!$B$1-(A259-データ!$B$5-1)*2,"")</f>
        <v>#REF!</v>
      </c>
      <c r="C259" s="75" t="e">
        <f>IF(AND(データ!$B$5-データ!$D$9&lt;A259,A259&lt;=データ!$B$5),データ!$B$1-(データ!$B$5-A259)*2-1,"")</f>
        <v>#REF!</v>
      </c>
      <c r="D259" s="75" t="e">
        <f>IF(A259&lt;=データ!$B$5-データ!$D$9,A259,"")</f>
        <v>#REF!</v>
      </c>
      <c r="E259" s="75" t="e">
        <f>IF(AND(データ!$B$5+データ!$D$9&lt;A259,A259&lt;=データ!$B$1),A259-データ!$D$9*2,"")</f>
        <v>#REF!</v>
      </c>
      <c r="F259" s="75" t="e">
        <f t="shared" si="4"/>
        <v>#REF!</v>
      </c>
      <c r="G259" s="75" t="e">
        <f>VLOOKUP(F259-1,#REF!,2,TRUE)</f>
        <v>#REF!</v>
      </c>
    </row>
    <row r="260" spans="1:7" x14ac:dyDescent="0.2">
      <c r="A260" s="75">
        <v>260</v>
      </c>
      <c r="B260" s="75" t="e">
        <f>IF(AND(データ!$B$5&lt;A260,A260&lt;=データ!$B$5+データ!$D$9),データ!$B$1-(A260-データ!$B$5-1)*2,"")</f>
        <v>#REF!</v>
      </c>
      <c r="C260" s="75" t="e">
        <f>IF(AND(データ!$B$5-データ!$D$9&lt;A260,A260&lt;=データ!$B$5),データ!$B$1-(データ!$B$5-A260)*2-1,"")</f>
        <v>#REF!</v>
      </c>
      <c r="D260" s="75" t="e">
        <f>IF(A260&lt;=データ!$B$5-データ!$D$9,A260,"")</f>
        <v>#REF!</v>
      </c>
      <c r="E260" s="75" t="e">
        <f>IF(AND(データ!$B$5+データ!$D$9&lt;A260,A260&lt;=データ!$B$1),A260-データ!$D$9*2,"")</f>
        <v>#REF!</v>
      </c>
      <c r="F260" s="75" t="e">
        <f t="shared" si="4"/>
        <v>#REF!</v>
      </c>
      <c r="G260" s="75" t="e">
        <f>VLOOKUP(F260-1,#REF!,2,TRUE)</f>
        <v>#REF!</v>
      </c>
    </row>
    <row r="261" spans="1:7" x14ac:dyDescent="0.2">
      <c r="A261" s="75">
        <v>261</v>
      </c>
      <c r="B261" s="75" t="e">
        <f>IF(AND(データ!$B$5&lt;A261,A261&lt;=データ!$B$5+データ!$D$9),データ!$B$1-(A261-データ!$B$5-1)*2,"")</f>
        <v>#REF!</v>
      </c>
      <c r="C261" s="75" t="e">
        <f>IF(AND(データ!$B$5-データ!$D$9&lt;A261,A261&lt;=データ!$B$5),データ!$B$1-(データ!$B$5-A261)*2-1,"")</f>
        <v>#REF!</v>
      </c>
      <c r="D261" s="75" t="e">
        <f>IF(A261&lt;=データ!$B$5-データ!$D$9,A261,"")</f>
        <v>#REF!</v>
      </c>
      <c r="E261" s="75" t="e">
        <f>IF(AND(データ!$B$5+データ!$D$9&lt;A261,A261&lt;=データ!$B$1),A261-データ!$D$9*2,"")</f>
        <v>#REF!</v>
      </c>
      <c r="F261" s="75" t="e">
        <f t="shared" si="4"/>
        <v>#REF!</v>
      </c>
      <c r="G261" s="75" t="e">
        <f>VLOOKUP(F261-1,#REF!,2,TRUE)</f>
        <v>#REF!</v>
      </c>
    </row>
    <row r="262" spans="1:7" x14ac:dyDescent="0.2">
      <c r="A262" s="75">
        <v>262</v>
      </c>
      <c r="B262" s="75" t="e">
        <f>IF(AND(データ!$B$5&lt;A262,A262&lt;=データ!$B$5+データ!$D$9),データ!$B$1-(A262-データ!$B$5-1)*2,"")</f>
        <v>#REF!</v>
      </c>
      <c r="C262" s="75" t="e">
        <f>IF(AND(データ!$B$5-データ!$D$9&lt;A262,A262&lt;=データ!$B$5),データ!$B$1-(データ!$B$5-A262)*2-1,"")</f>
        <v>#REF!</v>
      </c>
      <c r="D262" s="75" t="e">
        <f>IF(A262&lt;=データ!$B$5-データ!$D$9,A262,"")</f>
        <v>#REF!</v>
      </c>
      <c r="E262" s="75" t="e">
        <f>IF(AND(データ!$B$5+データ!$D$9&lt;A262,A262&lt;=データ!$B$1),A262-データ!$D$9*2,"")</f>
        <v>#REF!</v>
      </c>
      <c r="F262" s="75" t="e">
        <f t="shared" si="4"/>
        <v>#REF!</v>
      </c>
      <c r="G262" s="75" t="e">
        <f>VLOOKUP(F262-1,#REF!,2,TRUE)</f>
        <v>#REF!</v>
      </c>
    </row>
    <row r="263" spans="1:7" x14ac:dyDescent="0.2">
      <c r="A263" s="75">
        <v>263</v>
      </c>
      <c r="B263" s="75" t="e">
        <f>IF(AND(データ!$B$5&lt;A263,A263&lt;=データ!$B$5+データ!$D$9),データ!$B$1-(A263-データ!$B$5-1)*2,"")</f>
        <v>#REF!</v>
      </c>
      <c r="C263" s="75" t="e">
        <f>IF(AND(データ!$B$5-データ!$D$9&lt;A263,A263&lt;=データ!$B$5),データ!$B$1-(データ!$B$5-A263)*2-1,"")</f>
        <v>#REF!</v>
      </c>
      <c r="D263" s="75" t="e">
        <f>IF(A263&lt;=データ!$B$5-データ!$D$9,A263,"")</f>
        <v>#REF!</v>
      </c>
      <c r="E263" s="75" t="e">
        <f>IF(AND(データ!$B$5+データ!$D$9&lt;A263,A263&lt;=データ!$B$1),A263-データ!$D$9*2,"")</f>
        <v>#REF!</v>
      </c>
      <c r="F263" s="75" t="e">
        <f t="shared" si="4"/>
        <v>#REF!</v>
      </c>
      <c r="G263" s="75" t="e">
        <f>VLOOKUP(F263-1,#REF!,2,TRUE)</f>
        <v>#REF!</v>
      </c>
    </row>
    <row r="264" spans="1:7" x14ac:dyDescent="0.2">
      <c r="A264" s="75">
        <v>264</v>
      </c>
      <c r="B264" s="75" t="e">
        <f>IF(AND(データ!$B$5&lt;A264,A264&lt;=データ!$B$5+データ!$D$9),データ!$B$1-(A264-データ!$B$5-1)*2,"")</f>
        <v>#REF!</v>
      </c>
      <c r="C264" s="75" t="e">
        <f>IF(AND(データ!$B$5-データ!$D$9&lt;A264,A264&lt;=データ!$B$5),データ!$B$1-(データ!$B$5-A264)*2-1,"")</f>
        <v>#REF!</v>
      </c>
      <c r="D264" s="75" t="e">
        <f>IF(A264&lt;=データ!$B$5-データ!$D$9,A264,"")</f>
        <v>#REF!</v>
      </c>
      <c r="E264" s="75" t="e">
        <f>IF(AND(データ!$B$5+データ!$D$9&lt;A264,A264&lt;=データ!$B$1),A264-データ!$D$9*2,"")</f>
        <v>#REF!</v>
      </c>
      <c r="F264" s="75" t="e">
        <f t="shared" si="4"/>
        <v>#REF!</v>
      </c>
      <c r="G264" s="75" t="e">
        <f>VLOOKUP(F264-1,#REF!,2,TRUE)</f>
        <v>#REF!</v>
      </c>
    </row>
    <row r="265" spans="1:7" x14ac:dyDescent="0.2">
      <c r="A265" s="75">
        <v>265</v>
      </c>
      <c r="B265" s="75" t="e">
        <f>IF(AND(データ!$B$5&lt;A265,A265&lt;=データ!$B$5+データ!$D$9),データ!$B$1-(A265-データ!$B$5-1)*2,"")</f>
        <v>#REF!</v>
      </c>
      <c r="C265" s="75" t="e">
        <f>IF(AND(データ!$B$5-データ!$D$9&lt;A265,A265&lt;=データ!$B$5),データ!$B$1-(データ!$B$5-A265)*2-1,"")</f>
        <v>#REF!</v>
      </c>
      <c r="D265" s="75" t="e">
        <f>IF(A265&lt;=データ!$B$5-データ!$D$9,A265,"")</f>
        <v>#REF!</v>
      </c>
      <c r="E265" s="75" t="e">
        <f>IF(AND(データ!$B$5+データ!$D$9&lt;A265,A265&lt;=データ!$B$1),A265-データ!$D$9*2,"")</f>
        <v>#REF!</v>
      </c>
      <c r="F265" s="75" t="e">
        <f t="shared" si="4"/>
        <v>#REF!</v>
      </c>
      <c r="G265" s="75" t="e">
        <f>VLOOKUP(F265-1,#REF!,2,TRUE)</f>
        <v>#REF!</v>
      </c>
    </row>
    <row r="266" spans="1:7" x14ac:dyDescent="0.2">
      <c r="A266" s="75">
        <v>266</v>
      </c>
      <c r="B266" s="75" t="e">
        <f>IF(AND(データ!$B$5&lt;A266,A266&lt;=データ!$B$5+データ!$D$9),データ!$B$1-(A266-データ!$B$5-1)*2,"")</f>
        <v>#REF!</v>
      </c>
      <c r="C266" s="75" t="e">
        <f>IF(AND(データ!$B$5-データ!$D$9&lt;A266,A266&lt;=データ!$B$5),データ!$B$1-(データ!$B$5-A266)*2-1,"")</f>
        <v>#REF!</v>
      </c>
      <c r="D266" s="75" t="e">
        <f>IF(A266&lt;=データ!$B$5-データ!$D$9,A266,"")</f>
        <v>#REF!</v>
      </c>
      <c r="E266" s="75" t="e">
        <f>IF(AND(データ!$B$5+データ!$D$9&lt;A266,A266&lt;=データ!$B$1),A266-データ!$D$9*2,"")</f>
        <v>#REF!</v>
      </c>
      <c r="F266" s="75" t="e">
        <f t="shared" si="4"/>
        <v>#REF!</v>
      </c>
      <c r="G266" s="75" t="e">
        <f>VLOOKUP(F266-1,#REF!,2,TRUE)</f>
        <v>#REF!</v>
      </c>
    </row>
    <row r="267" spans="1:7" x14ac:dyDescent="0.2">
      <c r="A267" s="75">
        <v>267</v>
      </c>
      <c r="B267" s="75" t="e">
        <f>IF(AND(データ!$B$5&lt;A267,A267&lt;=データ!$B$5+データ!$D$9),データ!$B$1-(A267-データ!$B$5-1)*2,"")</f>
        <v>#REF!</v>
      </c>
      <c r="C267" s="75" t="e">
        <f>IF(AND(データ!$B$5-データ!$D$9&lt;A267,A267&lt;=データ!$B$5),データ!$B$1-(データ!$B$5-A267)*2-1,"")</f>
        <v>#REF!</v>
      </c>
      <c r="D267" s="75" t="e">
        <f>IF(A267&lt;=データ!$B$5-データ!$D$9,A267,"")</f>
        <v>#REF!</v>
      </c>
      <c r="E267" s="75" t="e">
        <f>IF(AND(データ!$B$5+データ!$D$9&lt;A267,A267&lt;=データ!$B$1),A267-データ!$D$9*2,"")</f>
        <v>#REF!</v>
      </c>
      <c r="F267" s="75" t="e">
        <f t="shared" si="4"/>
        <v>#REF!</v>
      </c>
      <c r="G267" s="75" t="e">
        <f>VLOOKUP(F267-1,#REF!,2,TRUE)</f>
        <v>#REF!</v>
      </c>
    </row>
    <row r="268" spans="1:7" x14ac:dyDescent="0.2">
      <c r="A268" s="75">
        <v>268</v>
      </c>
      <c r="B268" s="75" t="e">
        <f>IF(AND(データ!$B$5&lt;A268,A268&lt;=データ!$B$5+データ!$D$9),データ!$B$1-(A268-データ!$B$5-1)*2,"")</f>
        <v>#REF!</v>
      </c>
      <c r="C268" s="75" t="e">
        <f>IF(AND(データ!$B$5-データ!$D$9&lt;A268,A268&lt;=データ!$B$5),データ!$B$1-(データ!$B$5-A268)*2-1,"")</f>
        <v>#REF!</v>
      </c>
      <c r="D268" s="75" t="e">
        <f>IF(A268&lt;=データ!$B$5-データ!$D$9,A268,"")</f>
        <v>#REF!</v>
      </c>
      <c r="E268" s="75" t="e">
        <f>IF(AND(データ!$B$5+データ!$D$9&lt;A268,A268&lt;=データ!$B$1),A268-データ!$D$9*2,"")</f>
        <v>#REF!</v>
      </c>
      <c r="F268" s="75" t="e">
        <f t="shared" si="4"/>
        <v>#REF!</v>
      </c>
      <c r="G268" s="75" t="e">
        <f>VLOOKUP(F268-1,#REF!,2,TRUE)</f>
        <v>#REF!</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2D70-FEEF-4707-ACB2-D7B69763F8AC}">
  <sheetPr codeName="Sheet2"/>
  <dimension ref="A1:I256"/>
  <sheetViews>
    <sheetView workbookViewId="0">
      <selection activeCell="I1" sqref="I1"/>
    </sheetView>
  </sheetViews>
  <sheetFormatPr defaultColWidth="4.21875" defaultRowHeight="13.2" x14ac:dyDescent="0.2"/>
  <sheetData>
    <row r="1" spans="1:9" x14ac:dyDescent="0.2">
      <c r="A1">
        <v>268</v>
      </c>
      <c r="B1">
        <v>134</v>
      </c>
      <c r="C1">
        <v>67</v>
      </c>
      <c r="D1">
        <v>33</v>
      </c>
      <c r="E1">
        <v>17</v>
      </c>
      <c r="F1">
        <v>9</v>
      </c>
      <c r="G1">
        <v>5</v>
      </c>
      <c r="H1">
        <v>3</v>
      </c>
      <c r="I1">
        <v>1</v>
      </c>
    </row>
    <row r="2" spans="1:9" x14ac:dyDescent="0.2">
      <c r="B2">
        <v>134</v>
      </c>
      <c r="C2">
        <v>67</v>
      </c>
      <c r="D2">
        <v>34</v>
      </c>
      <c r="E2">
        <v>16</v>
      </c>
      <c r="F2">
        <v>8</v>
      </c>
      <c r="G2">
        <v>4</v>
      </c>
      <c r="H2">
        <v>2</v>
      </c>
      <c r="I2">
        <v>2</v>
      </c>
    </row>
    <row r="3" spans="1:9" x14ac:dyDescent="0.2">
      <c r="C3">
        <v>67</v>
      </c>
      <c r="D3">
        <v>34</v>
      </c>
      <c r="E3">
        <v>17</v>
      </c>
      <c r="F3">
        <v>8</v>
      </c>
      <c r="G3">
        <v>4</v>
      </c>
      <c r="H3">
        <v>2</v>
      </c>
      <c r="I3">
        <v>1</v>
      </c>
    </row>
    <row r="4" spans="1:9" x14ac:dyDescent="0.2">
      <c r="C4">
        <v>67</v>
      </c>
      <c r="D4">
        <v>33</v>
      </c>
      <c r="E4">
        <v>17</v>
      </c>
      <c r="F4">
        <v>8</v>
      </c>
      <c r="G4">
        <v>4</v>
      </c>
      <c r="H4">
        <v>2</v>
      </c>
      <c r="I4">
        <v>1</v>
      </c>
    </row>
    <row r="5" spans="1:9" x14ac:dyDescent="0.2">
      <c r="D5">
        <v>33</v>
      </c>
      <c r="E5">
        <v>17</v>
      </c>
      <c r="F5">
        <v>9</v>
      </c>
      <c r="G5">
        <v>4</v>
      </c>
      <c r="H5">
        <v>2</v>
      </c>
      <c r="I5">
        <v>1</v>
      </c>
    </row>
    <row r="6" spans="1:9" x14ac:dyDescent="0.2">
      <c r="D6">
        <v>34</v>
      </c>
      <c r="E6">
        <v>17</v>
      </c>
      <c r="F6">
        <v>8</v>
      </c>
      <c r="G6">
        <v>4</v>
      </c>
      <c r="H6">
        <v>2</v>
      </c>
      <c r="I6">
        <v>1</v>
      </c>
    </row>
    <row r="7" spans="1:9" x14ac:dyDescent="0.2">
      <c r="D7">
        <v>34</v>
      </c>
      <c r="E7">
        <v>16</v>
      </c>
      <c r="F7">
        <v>8</v>
      </c>
      <c r="G7">
        <v>4</v>
      </c>
      <c r="H7">
        <v>2</v>
      </c>
      <c r="I7">
        <v>1</v>
      </c>
    </row>
    <row r="8" spans="1:9" x14ac:dyDescent="0.2">
      <c r="D8">
        <v>33</v>
      </c>
      <c r="E8">
        <v>17</v>
      </c>
      <c r="F8">
        <v>9</v>
      </c>
      <c r="G8">
        <v>4</v>
      </c>
      <c r="H8">
        <v>2</v>
      </c>
      <c r="I8">
        <v>1</v>
      </c>
    </row>
    <row r="9" spans="1:9" x14ac:dyDescent="0.2">
      <c r="E9">
        <v>17</v>
      </c>
      <c r="F9">
        <v>9</v>
      </c>
      <c r="G9">
        <v>5</v>
      </c>
      <c r="H9">
        <v>2</v>
      </c>
      <c r="I9">
        <v>1</v>
      </c>
    </row>
    <row r="10" spans="1:9" x14ac:dyDescent="0.2">
      <c r="E10">
        <v>16</v>
      </c>
      <c r="F10">
        <v>8</v>
      </c>
      <c r="G10">
        <v>4</v>
      </c>
      <c r="H10">
        <v>2</v>
      </c>
      <c r="I10">
        <v>1</v>
      </c>
    </row>
    <row r="11" spans="1:9" x14ac:dyDescent="0.2">
      <c r="E11">
        <v>17</v>
      </c>
      <c r="F11">
        <v>8</v>
      </c>
      <c r="G11">
        <v>4</v>
      </c>
      <c r="H11">
        <v>2</v>
      </c>
      <c r="I11">
        <v>1</v>
      </c>
    </row>
    <row r="12" spans="1:9" x14ac:dyDescent="0.2">
      <c r="E12">
        <v>17</v>
      </c>
      <c r="F12">
        <v>9</v>
      </c>
      <c r="G12">
        <v>4</v>
      </c>
      <c r="H12">
        <v>2</v>
      </c>
      <c r="I12">
        <v>1</v>
      </c>
    </row>
    <row r="13" spans="1:9" x14ac:dyDescent="0.2">
      <c r="E13">
        <v>17</v>
      </c>
      <c r="F13">
        <v>8</v>
      </c>
      <c r="G13">
        <v>4</v>
      </c>
      <c r="H13">
        <v>2</v>
      </c>
      <c r="I13">
        <v>1</v>
      </c>
    </row>
    <row r="14" spans="1:9" x14ac:dyDescent="0.2">
      <c r="E14">
        <v>17</v>
      </c>
      <c r="F14">
        <v>8</v>
      </c>
      <c r="G14">
        <v>4</v>
      </c>
      <c r="H14">
        <v>2</v>
      </c>
      <c r="I14">
        <v>1</v>
      </c>
    </row>
    <row r="15" spans="1:9" x14ac:dyDescent="0.2">
      <c r="E15">
        <v>16</v>
      </c>
      <c r="F15">
        <v>8</v>
      </c>
      <c r="G15">
        <v>4</v>
      </c>
      <c r="H15">
        <v>2</v>
      </c>
      <c r="I15">
        <v>1</v>
      </c>
    </row>
    <row r="16" spans="1:9" x14ac:dyDescent="0.2">
      <c r="E16">
        <v>17</v>
      </c>
      <c r="F16">
        <v>9</v>
      </c>
      <c r="G16">
        <v>5</v>
      </c>
      <c r="H16">
        <v>2</v>
      </c>
      <c r="I16">
        <v>1</v>
      </c>
    </row>
    <row r="17" spans="6:9" x14ac:dyDescent="0.2">
      <c r="F17">
        <v>9</v>
      </c>
      <c r="G17">
        <v>5</v>
      </c>
      <c r="H17">
        <v>3</v>
      </c>
      <c r="I17">
        <v>1</v>
      </c>
    </row>
    <row r="18" spans="6:9" x14ac:dyDescent="0.2">
      <c r="F18">
        <v>8</v>
      </c>
      <c r="G18">
        <v>4</v>
      </c>
      <c r="H18">
        <v>2</v>
      </c>
      <c r="I18">
        <v>1</v>
      </c>
    </row>
    <row r="19" spans="6:9" x14ac:dyDescent="0.2">
      <c r="F19">
        <v>8</v>
      </c>
      <c r="G19">
        <v>4</v>
      </c>
      <c r="H19">
        <v>2</v>
      </c>
      <c r="I19">
        <v>1</v>
      </c>
    </row>
    <row r="20" spans="6:9" x14ac:dyDescent="0.2">
      <c r="F20">
        <v>8</v>
      </c>
      <c r="G20">
        <v>4</v>
      </c>
      <c r="H20">
        <v>2</v>
      </c>
      <c r="I20">
        <v>1</v>
      </c>
    </row>
    <row r="21" spans="6:9" x14ac:dyDescent="0.2">
      <c r="F21">
        <v>9</v>
      </c>
      <c r="G21">
        <v>4</v>
      </c>
      <c r="H21">
        <v>2</v>
      </c>
      <c r="I21">
        <v>1</v>
      </c>
    </row>
    <row r="22" spans="6:9" x14ac:dyDescent="0.2">
      <c r="F22">
        <v>8</v>
      </c>
      <c r="G22">
        <v>4</v>
      </c>
      <c r="H22">
        <v>2</v>
      </c>
      <c r="I22">
        <v>1</v>
      </c>
    </row>
    <row r="23" spans="6:9" x14ac:dyDescent="0.2">
      <c r="F23">
        <v>8</v>
      </c>
      <c r="G23">
        <v>4</v>
      </c>
      <c r="H23">
        <v>2</v>
      </c>
      <c r="I23">
        <v>1</v>
      </c>
    </row>
    <row r="24" spans="6:9" x14ac:dyDescent="0.2">
      <c r="F24">
        <v>9</v>
      </c>
      <c r="G24">
        <v>5</v>
      </c>
      <c r="H24">
        <v>2</v>
      </c>
      <c r="I24">
        <v>1</v>
      </c>
    </row>
    <row r="25" spans="6:9" x14ac:dyDescent="0.2">
      <c r="F25">
        <v>9</v>
      </c>
      <c r="G25">
        <v>4</v>
      </c>
      <c r="H25">
        <v>2</v>
      </c>
      <c r="I25">
        <v>1</v>
      </c>
    </row>
    <row r="26" spans="6:9" x14ac:dyDescent="0.2">
      <c r="F26">
        <v>8</v>
      </c>
      <c r="G26">
        <v>4</v>
      </c>
      <c r="H26">
        <v>2</v>
      </c>
      <c r="I26">
        <v>1</v>
      </c>
    </row>
    <row r="27" spans="6:9" x14ac:dyDescent="0.2">
      <c r="F27">
        <v>8</v>
      </c>
      <c r="G27">
        <v>4</v>
      </c>
      <c r="H27">
        <v>2</v>
      </c>
      <c r="I27">
        <v>1</v>
      </c>
    </row>
    <row r="28" spans="6:9" x14ac:dyDescent="0.2">
      <c r="F28">
        <v>9</v>
      </c>
      <c r="G28">
        <v>4</v>
      </c>
      <c r="H28">
        <v>2</v>
      </c>
      <c r="I28">
        <v>1</v>
      </c>
    </row>
    <row r="29" spans="6:9" x14ac:dyDescent="0.2">
      <c r="F29">
        <v>8</v>
      </c>
      <c r="G29">
        <v>4</v>
      </c>
      <c r="H29">
        <v>2</v>
      </c>
      <c r="I29">
        <v>1</v>
      </c>
    </row>
    <row r="30" spans="6:9" x14ac:dyDescent="0.2">
      <c r="F30">
        <v>8</v>
      </c>
      <c r="G30">
        <v>4</v>
      </c>
      <c r="H30">
        <v>2</v>
      </c>
      <c r="I30">
        <v>1</v>
      </c>
    </row>
    <row r="31" spans="6:9" x14ac:dyDescent="0.2">
      <c r="F31">
        <v>8</v>
      </c>
      <c r="G31">
        <v>4</v>
      </c>
      <c r="H31">
        <v>2</v>
      </c>
      <c r="I31">
        <v>1</v>
      </c>
    </row>
    <row r="32" spans="6:9" x14ac:dyDescent="0.2">
      <c r="F32">
        <v>9</v>
      </c>
      <c r="G32">
        <v>5</v>
      </c>
      <c r="H32">
        <v>3</v>
      </c>
      <c r="I32">
        <v>1</v>
      </c>
    </row>
    <row r="33" spans="7:9" x14ac:dyDescent="0.2">
      <c r="G33">
        <v>5</v>
      </c>
      <c r="H33">
        <v>3</v>
      </c>
      <c r="I33">
        <v>1</v>
      </c>
    </row>
    <row r="34" spans="7:9" x14ac:dyDescent="0.2">
      <c r="G34">
        <v>4</v>
      </c>
      <c r="H34">
        <v>2</v>
      </c>
      <c r="I34">
        <v>2</v>
      </c>
    </row>
    <row r="35" spans="7:9" x14ac:dyDescent="0.2">
      <c r="G35">
        <v>4</v>
      </c>
      <c r="H35">
        <v>2</v>
      </c>
      <c r="I35">
        <v>1</v>
      </c>
    </row>
    <row r="36" spans="7:9" x14ac:dyDescent="0.2">
      <c r="G36">
        <v>4</v>
      </c>
      <c r="H36">
        <v>2</v>
      </c>
      <c r="I36">
        <v>1</v>
      </c>
    </row>
    <row r="37" spans="7:9" x14ac:dyDescent="0.2">
      <c r="G37">
        <v>4</v>
      </c>
      <c r="H37">
        <v>2</v>
      </c>
      <c r="I37">
        <v>1</v>
      </c>
    </row>
    <row r="38" spans="7:9" x14ac:dyDescent="0.2">
      <c r="G38">
        <v>4</v>
      </c>
      <c r="H38">
        <v>2</v>
      </c>
      <c r="I38">
        <v>1</v>
      </c>
    </row>
    <row r="39" spans="7:9" x14ac:dyDescent="0.2">
      <c r="G39">
        <v>4</v>
      </c>
      <c r="H39">
        <v>2</v>
      </c>
      <c r="I39">
        <v>1</v>
      </c>
    </row>
    <row r="40" spans="7:9" x14ac:dyDescent="0.2">
      <c r="G40">
        <v>4</v>
      </c>
      <c r="H40">
        <v>2</v>
      </c>
      <c r="I40">
        <v>1</v>
      </c>
    </row>
    <row r="41" spans="7:9" x14ac:dyDescent="0.2">
      <c r="G41">
        <v>5</v>
      </c>
      <c r="H41">
        <v>2</v>
      </c>
      <c r="I41">
        <v>1</v>
      </c>
    </row>
    <row r="42" spans="7:9" x14ac:dyDescent="0.2">
      <c r="G42">
        <v>4</v>
      </c>
      <c r="H42">
        <v>2</v>
      </c>
      <c r="I42">
        <v>1</v>
      </c>
    </row>
    <row r="43" spans="7:9" x14ac:dyDescent="0.2">
      <c r="G43">
        <v>4</v>
      </c>
      <c r="H43">
        <v>2</v>
      </c>
      <c r="I43">
        <v>1</v>
      </c>
    </row>
    <row r="44" spans="7:9" x14ac:dyDescent="0.2">
      <c r="G44">
        <v>4</v>
      </c>
      <c r="H44">
        <v>2</v>
      </c>
      <c r="I44">
        <v>1</v>
      </c>
    </row>
    <row r="45" spans="7:9" x14ac:dyDescent="0.2">
      <c r="G45">
        <v>4</v>
      </c>
      <c r="H45">
        <v>2</v>
      </c>
      <c r="I45">
        <v>1</v>
      </c>
    </row>
    <row r="46" spans="7:9" x14ac:dyDescent="0.2">
      <c r="G46">
        <v>4</v>
      </c>
      <c r="H46">
        <v>2</v>
      </c>
      <c r="I46">
        <v>1</v>
      </c>
    </row>
    <row r="47" spans="7:9" x14ac:dyDescent="0.2">
      <c r="G47">
        <v>4</v>
      </c>
      <c r="H47">
        <v>2</v>
      </c>
      <c r="I47">
        <v>1</v>
      </c>
    </row>
    <row r="48" spans="7:9" x14ac:dyDescent="0.2">
      <c r="G48">
        <v>5</v>
      </c>
      <c r="H48">
        <v>3</v>
      </c>
      <c r="I48">
        <v>1</v>
      </c>
    </row>
    <row r="49" spans="7:9" x14ac:dyDescent="0.2">
      <c r="G49">
        <v>5</v>
      </c>
      <c r="H49">
        <v>2</v>
      </c>
      <c r="I49">
        <v>1</v>
      </c>
    </row>
    <row r="50" spans="7:9" x14ac:dyDescent="0.2">
      <c r="G50">
        <v>4</v>
      </c>
      <c r="H50">
        <v>2</v>
      </c>
      <c r="I50">
        <v>1</v>
      </c>
    </row>
    <row r="51" spans="7:9" x14ac:dyDescent="0.2">
      <c r="G51">
        <v>4</v>
      </c>
      <c r="H51">
        <v>2</v>
      </c>
      <c r="I51">
        <v>1</v>
      </c>
    </row>
    <row r="52" spans="7:9" x14ac:dyDescent="0.2">
      <c r="G52">
        <v>4</v>
      </c>
      <c r="H52">
        <v>2</v>
      </c>
      <c r="I52">
        <v>1</v>
      </c>
    </row>
    <row r="53" spans="7:9" x14ac:dyDescent="0.2">
      <c r="G53">
        <v>4</v>
      </c>
      <c r="H53">
        <v>2</v>
      </c>
      <c r="I53">
        <v>1</v>
      </c>
    </row>
    <row r="54" spans="7:9" x14ac:dyDescent="0.2">
      <c r="G54">
        <v>4</v>
      </c>
      <c r="H54">
        <v>2</v>
      </c>
      <c r="I54">
        <v>1</v>
      </c>
    </row>
    <row r="55" spans="7:9" x14ac:dyDescent="0.2">
      <c r="G55">
        <v>4</v>
      </c>
      <c r="H55">
        <v>2</v>
      </c>
      <c r="I55">
        <v>1</v>
      </c>
    </row>
    <row r="56" spans="7:9" x14ac:dyDescent="0.2">
      <c r="G56">
        <v>5</v>
      </c>
      <c r="H56">
        <v>2</v>
      </c>
      <c r="I56">
        <v>1</v>
      </c>
    </row>
    <row r="57" spans="7:9" x14ac:dyDescent="0.2">
      <c r="G57">
        <v>4</v>
      </c>
      <c r="H57">
        <v>2</v>
      </c>
      <c r="I57">
        <v>1</v>
      </c>
    </row>
    <row r="58" spans="7:9" x14ac:dyDescent="0.2">
      <c r="G58">
        <v>4</v>
      </c>
      <c r="H58">
        <v>2</v>
      </c>
      <c r="I58">
        <v>1</v>
      </c>
    </row>
    <row r="59" spans="7:9" x14ac:dyDescent="0.2">
      <c r="G59">
        <v>4</v>
      </c>
      <c r="H59">
        <v>2</v>
      </c>
      <c r="I59">
        <v>1</v>
      </c>
    </row>
    <row r="60" spans="7:9" x14ac:dyDescent="0.2">
      <c r="G60">
        <v>4</v>
      </c>
      <c r="H60">
        <v>2</v>
      </c>
      <c r="I60">
        <v>1</v>
      </c>
    </row>
    <row r="61" spans="7:9" x14ac:dyDescent="0.2">
      <c r="G61">
        <v>4</v>
      </c>
      <c r="H61">
        <v>2</v>
      </c>
      <c r="I61">
        <v>1</v>
      </c>
    </row>
    <row r="62" spans="7:9" x14ac:dyDescent="0.2">
      <c r="G62">
        <v>4</v>
      </c>
      <c r="H62">
        <v>2</v>
      </c>
      <c r="I62">
        <v>1</v>
      </c>
    </row>
    <row r="63" spans="7:9" x14ac:dyDescent="0.2">
      <c r="G63">
        <v>4</v>
      </c>
      <c r="H63">
        <v>2</v>
      </c>
      <c r="I63">
        <v>2</v>
      </c>
    </row>
    <row r="64" spans="7:9" x14ac:dyDescent="0.2">
      <c r="G64">
        <v>5</v>
      </c>
      <c r="H64">
        <v>3</v>
      </c>
      <c r="I64">
        <v>1</v>
      </c>
    </row>
    <row r="65" spans="8:9" x14ac:dyDescent="0.2">
      <c r="H65">
        <v>3</v>
      </c>
      <c r="I65">
        <v>1</v>
      </c>
    </row>
    <row r="66" spans="8:9" x14ac:dyDescent="0.2">
      <c r="H66">
        <v>2</v>
      </c>
      <c r="I66">
        <v>2</v>
      </c>
    </row>
    <row r="67" spans="8:9" x14ac:dyDescent="0.2">
      <c r="H67">
        <v>2</v>
      </c>
      <c r="I67">
        <v>1</v>
      </c>
    </row>
    <row r="68" spans="8:9" x14ac:dyDescent="0.2">
      <c r="H68">
        <v>2</v>
      </c>
      <c r="I68">
        <v>1</v>
      </c>
    </row>
    <row r="69" spans="8:9" x14ac:dyDescent="0.2">
      <c r="H69">
        <v>2</v>
      </c>
      <c r="I69">
        <v>1</v>
      </c>
    </row>
    <row r="70" spans="8:9" x14ac:dyDescent="0.2">
      <c r="H70">
        <v>2</v>
      </c>
      <c r="I70">
        <v>1</v>
      </c>
    </row>
    <row r="71" spans="8:9" x14ac:dyDescent="0.2">
      <c r="H71">
        <v>2</v>
      </c>
      <c r="I71">
        <v>1</v>
      </c>
    </row>
    <row r="72" spans="8:9" x14ac:dyDescent="0.2">
      <c r="H72">
        <v>2</v>
      </c>
      <c r="I72">
        <v>1</v>
      </c>
    </row>
    <row r="73" spans="8:9" x14ac:dyDescent="0.2">
      <c r="H73">
        <v>2</v>
      </c>
      <c r="I73">
        <v>1</v>
      </c>
    </row>
    <row r="74" spans="8:9" x14ac:dyDescent="0.2">
      <c r="H74">
        <v>2</v>
      </c>
      <c r="I74">
        <v>1</v>
      </c>
    </row>
    <row r="75" spans="8:9" x14ac:dyDescent="0.2">
      <c r="H75">
        <v>2</v>
      </c>
      <c r="I75">
        <v>1</v>
      </c>
    </row>
    <row r="76" spans="8:9" x14ac:dyDescent="0.2">
      <c r="H76">
        <v>2</v>
      </c>
      <c r="I76">
        <v>1</v>
      </c>
    </row>
    <row r="77" spans="8:9" x14ac:dyDescent="0.2">
      <c r="H77">
        <v>2</v>
      </c>
      <c r="I77">
        <v>1</v>
      </c>
    </row>
    <row r="78" spans="8:9" x14ac:dyDescent="0.2">
      <c r="H78">
        <v>2</v>
      </c>
      <c r="I78">
        <v>1</v>
      </c>
    </row>
    <row r="79" spans="8:9" x14ac:dyDescent="0.2">
      <c r="H79">
        <v>2</v>
      </c>
      <c r="I79">
        <v>1</v>
      </c>
    </row>
    <row r="80" spans="8:9" x14ac:dyDescent="0.2">
      <c r="H80">
        <v>2</v>
      </c>
      <c r="I80">
        <v>1</v>
      </c>
    </row>
    <row r="81" spans="8:9" x14ac:dyDescent="0.2">
      <c r="H81">
        <v>3</v>
      </c>
      <c r="I81">
        <v>1</v>
      </c>
    </row>
    <row r="82" spans="8:9" x14ac:dyDescent="0.2">
      <c r="H82">
        <v>2</v>
      </c>
      <c r="I82">
        <v>1</v>
      </c>
    </row>
    <row r="83" spans="8:9" x14ac:dyDescent="0.2">
      <c r="H83">
        <v>2</v>
      </c>
      <c r="I83">
        <v>1</v>
      </c>
    </row>
    <row r="84" spans="8:9" x14ac:dyDescent="0.2">
      <c r="H84">
        <v>2</v>
      </c>
      <c r="I84">
        <v>1</v>
      </c>
    </row>
    <row r="85" spans="8:9" x14ac:dyDescent="0.2">
      <c r="H85">
        <v>2</v>
      </c>
      <c r="I85">
        <v>1</v>
      </c>
    </row>
    <row r="86" spans="8:9" x14ac:dyDescent="0.2">
      <c r="H86">
        <v>2</v>
      </c>
      <c r="I86">
        <v>1</v>
      </c>
    </row>
    <row r="87" spans="8:9" x14ac:dyDescent="0.2">
      <c r="H87">
        <v>2</v>
      </c>
      <c r="I87">
        <v>1</v>
      </c>
    </row>
    <row r="88" spans="8:9" x14ac:dyDescent="0.2">
      <c r="H88">
        <v>2</v>
      </c>
      <c r="I88">
        <v>1</v>
      </c>
    </row>
    <row r="89" spans="8:9" x14ac:dyDescent="0.2">
      <c r="H89">
        <v>2</v>
      </c>
      <c r="I89">
        <v>1</v>
      </c>
    </row>
    <row r="90" spans="8:9" x14ac:dyDescent="0.2">
      <c r="H90">
        <v>2</v>
      </c>
      <c r="I90">
        <v>1</v>
      </c>
    </row>
    <row r="91" spans="8:9" x14ac:dyDescent="0.2">
      <c r="H91">
        <v>2</v>
      </c>
      <c r="I91">
        <v>1</v>
      </c>
    </row>
    <row r="92" spans="8:9" x14ac:dyDescent="0.2">
      <c r="H92">
        <v>2</v>
      </c>
      <c r="I92">
        <v>1</v>
      </c>
    </row>
    <row r="93" spans="8:9" x14ac:dyDescent="0.2">
      <c r="H93">
        <v>2</v>
      </c>
      <c r="I93">
        <v>1</v>
      </c>
    </row>
    <row r="94" spans="8:9" x14ac:dyDescent="0.2">
      <c r="H94">
        <v>2</v>
      </c>
      <c r="I94">
        <v>1</v>
      </c>
    </row>
    <row r="95" spans="8:9" x14ac:dyDescent="0.2">
      <c r="H95">
        <v>2</v>
      </c>
      <c r="I95">
        <v>2</v>
      </c>
    </row>
    <row r="96" spans="8:9" x14ac:dyDescent="0.2">
      <c r="H96">
        <v>3</v>
      </c>
      <c r="I96">
        <v>1</v>
      </c>
    </row>
    <row r="97" spans="8:9" x14ac:dyDescent="0.2">
      <c r="H97">
        <v>3</v>
      </c>
      <c r="I97">
        <v>1</v>
      </c>
    </row>
    <row r="98" spans="8:9" x14ac:dyDescent="0.2">
      <c r="H98">
        <v>2</v>
      </c>
      <c r="I98">
        <v>1</v>
      </c>
    </row>
    <row r="99" spans="8:9" x14ac:dyDescent="0.2">
      <c r="H99">
        <v>2</v>
      </c>
      <c r="I99">
        <v>1</v>
      </c>
    </row>
    <row r="100" spans="8:9" x14ac:dyDescent="0.2">
      <c r="H100">
        <v>2</v>
      </c>
      <c r="I100">
        <v>1</v>
      </c>
    </row>
    <row r="101" spans="8:9" x14ac:dyDescent="0.2">
      <c r="H101">
        <v>2</v>
      </c>
      <c r="I101">
        <v>1</v>
      </c>
    </row>
    <row r="102" spans="8:9" x14ac:dyDescent="0.2">
      <c r="H102">
        <v>2</v>
      </c>
      <c r="I102">
        <v>1</v>
      </c>
    </row>
    <row r="103" spans="8:9" x14ac:dyDescent="0.2">
      <c r="H103">
        <v>2</v>
      </c>
      <c r="I103">
        <v>1</v>
      </c>
    </row>
    <row r="104" spans="8:9" x14ac:dyDescent="0.2">
      <c r="H104">
        <v>2</v>
      </c>
      <c r="I104">
        <v>1</v>
      </c>
    </row>
    <row r="105" spans="8:9" x14ac:dyDescent="0.2">
      <c r="H105">
        <v>2</v>
      </c>
      <c r="I105">
        <v>1</v>
      </c>
    </row>
    <row r="106" spans="8:9" x14ac:dyDescent="0.2">
      <c r="H106">
        <v>2</v>
      </c>
      <c r="I106">
        <v>1</v>
      </c>
    </row>
    <row r="107" spans="8:9" x14ac:dyDescent="0.2">
      <c r="H107">
        <v>2</v>
      </c>
      <c r="I107">
        <v>1</v>
      </c>
    </row>
    <row r="108" spans="8:9" x14ac:dyDescent="0.2">
      <c r="H108">
        <v>2</v>
      </c>
      <c r="I108">
        <v>1</v>
      </c>
    </row>
    <row r="109" spans="8:9" x14ac:dyDescent="0.2">
      <c r="H109">
        <v>2</v>
      </c>
      <c r="I109">
        <v>1</v>
      </c>
    </row>
    <row r="110" spans="8:9" x14ac:dyDescent="0.2">
      <c r="H110">
        <v>2</v>
      </c>
      <c r="I110">
        <v>1</v>
      </c>
    </row>
    <row r="111" spans="8:9" x14ac:dyDescent="0.2">
      <c r="H111">
        <v>2</v>
      </c>
      <c r="I111">
        <v>1</v>
      </c>
    </row>
    <row r="112" spans="8:9" x14ac:dyDescent="0.2">
      <c r="H112">
        <v>3</v>
      </c>
      <c r="I112">
        <v>1</v>
      </c>
    </row>
    <row r="113" spans="8:9" x14ac:dyDescent="0.2">
      <c r="H113">
        <v>2</v>
      </c>
      <c r="I113">
        <v>1</v>
      </c>
    </row>
    <row r="114" spans="8:9" x14ac:dyDescent="0.2">
      <c r="H114">
        <v>2</v>
      </c>
      <c r="I114">
        <v>1</v>
      </c>
    </row>
    <row r="115" spans="8:9" x14ac:dyDescent="0.2">
      <c r="H115">
        <v>2</v>
      </c>
      <c r="I115">
        <v>1</v>
      </c>
    </row>
    <row r="116" spans="8:9" x14ac:dyDescent="0.2">
      <c r="H116">
        <v>2</v>
      </c>
      <c r="I116">
        <v>1</v>
      </c>
    </row>
    <row r="117" spans="8:9" x14ac:dyDescent="0.2">
      <c r="H117">
        <v>2</v>
      </c>
      <c r="I117">
        <v>1</v>
      </c>
    </row>
    <row r="118" spans="8:9" x14ac:dyDescent="0.2">
      <c r="H118">
        <v>2</v>
      </c>
      <c r="I118">
        <v>1</v>
      </c>
    </row>
    <row r="119" spans="8:9" x14ac:dyDescent="0.2">
      <c r="H119">
        <v>2</v>
      </c>
      <c r="I119">
        <v>1</v>
      </c>
    </row>
    <row r="120" spans="8:9" x14ac:dyDescent="0.2">
      <c r="H120">
        <v>2</v>
      </c>
      <c r="I120">
        <v>1</v>
      </c>
    </row>
    <row r="121" spans="8:9" x14ac:dyDescent="0.2">
      <c r="H121">
        <v>2</v>
      </c>
      <c r="I121">
        <v>1</v>
      </c>
    </row>
    <row r="122" spans="8:9" x14ac:dyDescent="0.2">
      <c r="H122">
        <v>2</v>
      </c>
      <c r="I122">
        <v>1</v>
      </c>
    </row>
    <row r="123" spans="8:9" x14ac:dyDescent="0.2">
      <c r="H123">
        <v>2</v>
      </c>
      <c r="I123">
        <v>1</v>
      </c>
    </row>
    <row r="124" spans="8:9" x14ac:dyDescent="0.2">
      <c r="H124">
        <v>2</v>
      </c>
      <c r="I124">
        <v>1</v>
      </c>
    </row>
    <row r="125" spans="8:9" x14ac:dyDescent="0.2">
      <c r="H125">
        <v>2</v>
      </c>
      <c r="I125">
        <v>1</v>
      </c>
    </row>
    <row r="126" spans="8:9" x14ac:dyDescent="0.2">
      <c r="H126">
        <v>2</v>
      </c>
      <c r="I126">
        <v>1</v>
      </c>
    </row>
    <row r="127" spans="8:9" x14ac:dyDescent="0.2">
      <c r="H127">
        <v>2</v>
      </c>
      <c r="I127">
        <v>2</v>
      </c>
    </row>
    <row r="128" spans="8:9" x14ac:dyDescent="0.2">
      <c r="H128">
        <v>3</v>
      </c>
      <c r="I128">
        <v>1</v>
      </c>
    </row>
    <row r="129" spans="9:9" x14ac:dyDescent="0.2">
      <c r="I129">
        <v>1</v>
      </c>
    </row>
    <row r="130" spans="9:9" x14ac:dyDescent="0.2">
      <c r="I130">
        <v>2</v>
      </c>
    </row>
    <row r="131" spans="9:9" x14ac:dyDescent="0.2">
      <c r="I131">
        <v>1</v>
      </c>
    </row>
    <row r="132" spans="9:9" x14ac:dyDescent="0.2">
      <c r="I132">
        <v>1</v>
      </c>
    </row>
    <row r="133" spans="9:9" x14ac:dyDescent="0.2">
      <c r="I133">
        <v>1</v>
      </c>
    </row>
    <row r="134" spans="9:9" x14ac:dyDescent="0.2">
      <c r="I134">
        <v>1</v>
      </c>
    </row>
    <row r="135" spans="9:9" x14ac:dyDescent="0.2">
      <c r="I135">
        <v>1</v>
      </c>
    </row>
    <row r="136" spans="9:9" x14ac:dyDescent="0.2">
      <c r="I136">
        <v>1</v>
      </c>
    </row>
    <row r="137" spans="9:9" x14ac:dyDescent="0.2">
      <c r="I137">
        <v>1</v>
      </c>
    </row>
    <row r="138" spans="9:9" x14ac:dyDescent="0.2">
      <c r="I138">
        <v>1</v>
      </c>
    </row>
    <row r="139" spans="9:9" x14ac:dyDescent="0.2">
      <c r="I139">
        <v>1</v>
      </c>
    </row>
    <row r="140" spans="9:9" x14ac:dyDescent="0.2">
      <c r="I140">
        <v>1</v>
      </c>
    </row>
    <row r="141" spans="9:9" x14ac:dyDescent="0.2">
      <c r="I141">
        <v>1</v>
      </c>
    </row>
    <row r="142" spans="9:9" x14ac:dyDescent="0.2">
      <c r="I142">
        <v>1</v>
      </c>
    </row>
    <row r="143" spans="9:9" x14ac:dyDescent="0.2">
      <c r="I143">
        <v>1</v>
      </c>
    </row>
    <row r="144" spans="9:9" x14ac:dyDescent="0.2">
      <c r="I144">
        <v>1</v>
      </c>
    </row>
    <row r="145" spans="9:9" x14ac:dyDescent="0.2">
      <c r="I145">
        <v>1</v>
      </c>
    </row>
    <row r="146" spans="9:9" x14ac:dyDescent="0.2">
      <c r="I146">
        <v>1</v>
      </c>
    </row>
    <row r="147" spans="9:9" x14ac:dyDescent="0.2">
      <c r="I147">
        <v>1</v>
      </c>
    </row>
    <row r="148" spans="9:9" x14ac:dyDescent="0.2">
      <c r="I148">
        <v>1</v>
      </c>
    </row>
    <row r="149" spans="9:9" x14ac:dyDescent="0.2">
      <c r="I149">
        <v>1</v>
      </c>
    </row>
    <row r="150" spans="9:9" x14ac:dyDescent="0.2">
      <c r="I150">
        <v>1</v>
      </c>
    </row>
    <row r="151" spans="9:9" x14ac:dyDescent="0.2">
      <c r="I151">
        <v>1</v>
      </c>
    </row>
    <row r="152" spans="9:9" x14ac:dyDescent="0.2">
      <c r="I152">
        <v>1</v>
      </c>
    </row>
    <row r="153" spans="9:9" x14ac:dyDescent="0.2">
      <c r="I153">
        <v>1</v>
      </c>
    </row>
    <row r="154" spans="9:9" x14ac:dyDescent="0.2">
      <c r="I154">
        <v>1</v>
      </c>
    </row>
    <row r="155" spans="9:9" x14ac:dyDescent="0.2">
      <c r="I155">
        <v>1</v>
      </c>
    </row>
    <row r="156" spans="9:9" x14ac:dyDescent="0.2">
      <c r="I156">
        <v>1</v>
      </c>
    </row>
    <row r="157" spans="9:9" x14ac:dyDescent="0.2">
      <c r="I157">
        <v>1</v>
      </c>
    </row>
    <row r="158" spans="9:9" x14ac:dyDescent="0.2">
      <c r="I158">
        <v>1</v>
      </c>
    </row>
    <row r="159" spans="9:9" x14ac:dyDescent="0.2">
      <c r="I159">
        <v>1</v>
      </c>
    </row>
    <row r="160" spans="9:9" x14ac:dyDescent="0.2">
      <c r="I160">
        <v>1</v>
      </c>
    </row>
    <row r="161" spans="9:9" x14ac:dyDescent="0.2">
      <c r="I161">
        <v>1</v>
      </c>
    </row>
    <row r="162" spans="9:9" x14ac:dyDescent="0.2">
      <c r="I162">
        <v>2</v>
      </c>
    </row>
    <row r="163" spans="9:9" x14ac:dyDescent="0.2">
      <c r="I163">
        <v>1</v>
      </c>
    </row>
    <row r="164" spans="9:9" x14ac:dyDescent="0.2">
      <c r="I164">
        <v>1</v>
      </c>
    </row>
    <row r="165" spans="9:9" x14ac:dyDescent="0.2">
      <c r="I165">
        <v>1</v>
      </c>
    </row>
    <row r="166" spans="9:9" x14ac:dyDescent="0.2">
      <c r="I166">
        <v>1</v>
      </c>
    </row>
    <row r="167" spans="9:9" x14ac:dyDescent="0.2">
      <c r="I167">
        <v>1</v>
      </c>
    </row>
    <row r="168" spans="9:9" x14ac:dyDescent="0.2">
      <c r="I168">
        <v>1</v>
      </c>
    </row>
    <row r="169" spans="9:9" x14ac:dyDescent="0.2">
      <c r="I169">
        <v>1</v>
      </c>
    </row>
    <row r="170" spans="9:9" x14ac:dyDescent="0.2">
      <c r="I170">
        <v>1</v>
      </c>
    </row>
    <row r="171" spans="9:9" x14ac:dyDescent="0.2">
      <c r="I171">
        <v>1</v>
      </c>
    </row>
    <row r="172" spans="9:9" x14ac:dyDescent="0.2">
      <c r="I172">
        <v>1</v>
      </c>
    </row>
    <row r="173" spans="9:9" x14ac:dyDescent="0.2">
      <c r="I173">
        <v>1</v>
      </c>
    </row>
    <row r="174" spans="9:9" x14ac:dyDescent="0.2">
      <c r="I174">
        <v>1</v>
      </c>
    </row>
    <row r="175" spans="9:9" x14ac:dyDescent="0.2">
      <c r="I175">
        <v>1</v>
      </c>
    </row>
    <row r="176" spans="9:9" x14ac:dyDescent="0.2">
      <c r="I176">
        <v>1</v>
      </c>
    </row>
    <row r="177" spans="9:9" x14ac:dyDescent="0.2">
      <c r="I177">
        <v>1</v>
      </c>
    </row>
    <row r="178" spans="9:9" x14ac:dyDescent="0.2">
      <c r="I178">
        <v>1</v>
      </c>
    </row>
    <row r="179" spans="9:9" x14ac:dyDescent="0.2">
      <c r="I179">
        <v>1</v>
      </c>
    </row>
    <row r="180" spans="9:9" x14ac:dyDescent="0.2">
      <c r="I180">
        <v>1</v>
      </c>
    </row>
    <row r="181" spans="9:9" x14ac:dyDescent="0.2">
      <c r="I181">
        <v>1</v>
      </c>
    </row>
    <row r="182" spans="9:9" x14ac:dyDescent="0.2">
      <c r="I182">
        <v>1</v>
      </c>
    </row>
    <row r="183" spans="9:9" x14ac:dyDescent="0.2">
      <c r="I183">
        <v>1</v>
      </c>
    </row>
    <row r="184" spans="9:9" x14ac:dyDescent="0.2">
      <c r="I184">
        <v>1</v>
      </c>
    </row>
    <row r="185" spans="9:9" x14ac:dyDescent="0.2">
      <c r="I185">
        <v>1</v>
      </c>
    </row>
    <row r="186" spans="9:9" x14ac:dyDescent="0.2">
      <c r="I186">
        <v>1</v>
      </c>
    </row>
    <row r="187" spans="9:9" x14ac:dyDescent="0.2">
      <c r="I187">
        <v>1</v>
      </c>
    </row>
    <row r="188" spans="9:9" x14ac:dyDescent="0.2">
      <c r="I188">
        <v>1</v>
      </c>
    </row>
    <row r="189" spans="9:9" x14ac:dyDescent="0.2">
      <c r="I189">
        <v>1</v>
      </c>
    </row>
    <row r="190" spans="9:9" x14ac:dyDescent="0.2">
      <c r="I190">
        <v>1</v>
      </c>
    </row>
    <row r="191" spans="9:9" x14ac:dyDescent="0.2">
      <c r="I191">
        <v>2</v>
      </c>
    </row>
    <row r="192" spans="9:9" x14ac:dyDescent="0.2">
      <c r="I192">
        <v>1</v>
      </c>
    </row>
    <row r="193" spans="9:9" x14ac:dyDescent="0.2">
      <c r="I193">
        <v>1</v>
      </c>
    </row>
    <row r="194" spans="9:9" x14ac:dyDescent="0.2">
      <c r="I194">
        <v>2</v>
      </c>
    </row>
    <row r="195" spans="9:9" x14ac:dyDescent="0.2">
      <c r="I195">
        <v>1</v>
      </c>
    </row>
    <row r="196" spans="9:9" x14ac:dyDescent="0.2">
      <c r="I196">
        <v>1</v>
      </c>
    </row>
    <row r="197" spans="9:9" x14ac:dyDescent="0.2">
      <c r="I197">
        <v>1</v>
      </c>
    </row>
    <row r="198" spans="9:9" x14ac:dyDescent="0.2">
      <c r="I198">
        <v>1</v>
      </c>
    </row>
    <row r="199" spans="9:9" x14ac:dyDescent="0.2">
      <c r="I199">
        <v>1</v>
      </c>
    </row>
    <row r="200" spans="9:9" x14ac:dyDescent="0.2">
      <c r="I200">
        <v>1</v>
      </c>
    </row>
    <row r="201" spans="9:9" x14ac:dyDescent="0.2">
      <c r="I201">
        <v>1</v>
      </c>
    </row>
    <row r="202" spans="9:9" x14ac:dyDescent="0.2">
      <c r="I202">
        <v>1</v>
      </c>
    </row>
    <row r="203" spans="9:9" x14ac:dyDescent="0.2">
      <c r="I203">
        <v>1</v>
      </c>
    </row>
    <row r="204" spans="9:9" x14ac:dyDescent="0.2">
      <c r="I204">
        <v>1</v>
      </c>
    </row>
    <row r="205" spans="9:9" x14ac:dyDescent="0.2">
      <c r="I205">
        <v>1</v>
      </c>
    </row>
    <row r="206" spans="9:9" x14ac:dyDescent="0.2">
      <c r="I206">
        <v>1</v>
      </c>
    </row>
    <row r="207" spans="9:9" x14ac:dyDescent="0.2">
      <c r="I207">
        <v>1</v>
      </c>
    </row>
    <row r="208" spans="9:9" x14ac:dyDescent="0.2">
      <c r="I208">
        <v>1</v>
      </c>
    </row>
    <row r="209" spans="9:9" x14ac:dyDescent="0.2">
      <c r="I209">
        <v>1</v>
      </c>
    </row>
    <row r="210" spans="9:9" x14ac:dyDescent="0.2">
      <c r="I210">
        <v>1</v>
      </c>
    </row>
    <row r="211" spans="9:9" x14ac:dyDescent="0.2">
      <c r="I211">
        <v>1</v>
      </c>
    </row>
    <row r="212" spans="9:9" x14ac:dyDescent="0.2">
      <c r="I212">
        <v>1</v>
      </c>
    </row>
    <row r="213" spans="9:9" x14ac:dyDescent="0.2">
      <c r="I213">
        <v>1</v>
      </c>
    </row>
    <row r="214" spans="9:9" x14ac:dyDescent="0.2">
      <c r="I214">
        <v>1</v>
      </c>
    </row>
    <row r="215" spans="9:9" x14ac:dyDescent="0.2">
      <c r="I215">
        <v>1</v>
      </c>
    </row>
    <row r="216" spans="9:9" x14ac:dyDescent="0.2">
      <c r="I216">
        <v>1</v>
      </c>
    </row>
    <row r="217" spans="9:9" x14ac:dyDescent="0.2">
      <c r="I217">
        <v>1</v>
      </c>
    </row>
    <row r="218" spans="9:9" x14ac:dyDescent="0.2">
      <c r="I218">
        <v>1</v>
      </c>
    </row>
    <row r="219" spans="9:9" x14ac:dyDescent="0.2">
      <c r="I219">
        <v>1</v>
      </c>
    </row>
    <row r="220" spans="9:9" x14ac:dyDescent="0.2">
      <c r="I220">
        <v>1</v>
      </c>
    </row>
    <row r="221" spans="9:9" x14ac:dyDescent="0.2">
      <c r="I221">
        <v>1</v>
      </c>
    </row>
    <row r="222" spans="9:9" x14ac:dyDescent="0.2">
      <c r="I222">
        <v>1</v>
      </c>
    </row>
    <row r="223" spans="9:9" x14ac:dyDescent="0.2">
      <c r="I223">
        <v>2</v>
      </c>
    </row>
    <row r="224" spans="9:9" x14ac:dyDescent="0.2">
      <c r="I224">
        <v>1</v>
      </c>
    </row>
    <row r="225" spans="9:9" x14ac:dyDescent="0.2">
      <c r="I225">
        <v>1</v>
      </c>
    </row>
    <row r="226" spans="9:9" x14ac:dyDescent="0.2">
      <c r="I226">
        <v>1</v>
      </c>
    </row>
    <row r="227" spans="9:9" x14ac:dyDescent="0.2">
      <c r="I227">
        <v>1</v>
      </c>
    </row>
    <row r="228" spans="9:9" x14ac:dyDescent="0.2">
      <c r="I228">
        <v>1</v>
      </c>
    </row>
    <row r="229" spans="9:9" x14ac:dyDescent="0.2">
      <c r="I229">
        <v>1</v>
      </c>
    </row>
    <row r="230" spans="9:9" x14ac:dyDescent="0.2">
      <c r="I230">
        <v>1</v>
      </c>
    </row>
    <row r="231" spans="9:9" x14ac:dyDescent="0.2">
      <c r="I231">
        <v>1</v>
      </c>
    </row>
    <row r="232" spans="9:9" x14ac:dyDescent="0.2">
      <c r="I232">
        <v>1</v>
      </c>
    </row>
    <row r="233" spans="9:9" x14ac:dyDescent="0.2">
      <c r="I233">
        <v>1</v>
      </c>
    </row>
    <row r="234" spans="9:9" x14ac:dyDescent="0.2">
      <c r="I234">
        <v>1</v>
      </c>
    </row>
    <row r="235" spans="9:9" x14ac:dyDescent="0.2">
      <c r="I235">
        <v>1</v>
      </c>
    </row>
    <row r="236" spans="9:9" x14ac:dyDescent="0.2">
      <c r="I236">
        <v>1</v>
      </c>
    </row>
    <row r="237" spans="9:9" x14ac:dyDescent="0.2">
      <c r="I237">
        <v>1</v>
      </c>
    </row>
    <row r="238" spans="9:9" x14ac:dyDescent="0.2">
      <c r="I238">
        <v>1</v>
      </c>
    </row>
    <row r="239" spans="9:9" x14ac:dyDescent="0.2">
      <c r="I239">
        <v>1</v>
      </c>
    </row>
    <row r="240" spans="9:9" x14ac:dyDescent="0.2">
      <c r="I240">
        <v>1</v>
      </c>
    </row>
    <row r="241" spans="9:9" x14ac:dyDescent="0.2">
      <c r="I241">
        <v>1</v>
      </c>
    </row>
    <row r="242" spans="9:9" x14ac:dyDescent="0.2">
      <c r="I242">
        <v>1</v>
      </c>
    </row>
    <row r="243" spans="9:9" x14ac:dyDescent="0.2">
      <c r="I243">
        <v>1</v>
      </c>
    </row>
    <row r="244" spans="9:9" x14ac:dyDescent="0.2">
      <c r="I244">
        <v>1</v>
      </c>
    </row>
    <row r="245" spans="9:9" x14ac:dyDescent="0.2">
      <c r="I245">
        <v>1</v>
      </c>
    </row>
    <row r="246" spans="9:9" x14ac:dyDescent="0.2">
      <c r="I246">
        <v>1</v>
      </c>
    </row>
    <row r="247" spans="9:9" x14ac:dyDescent="0.2">
      <c r="I247">
        <v>1</v>
      </c>
    </row>
    <row r="248" spans="9:9" x14ac:dyDescent="0.2">
      <c r="I248">
        <v>1</v>
      </c>
    </row>
    <row r="249" spans="9:9" x14ac:dyDescent="0.2">
      <c r="I249">
        <v>1</v>
      </c>
    </row>
    <row r="250" spans="9:9" x14ac:dyDescent="0.2">
      <c r="I250">
        <v>1</v>
      </c>
    </row>
    <row r="251" spans="9:9" x14ac:dyDescent="0.2">
      <c r="I251">
        <v>1</v>
      </c>
    </row>
    <row r="252" spans="9:9" x14ac:dyDescent="0.2">
      <c r="I252">
        <v>1</v>
      </c>
    </row>
    <row r="253" spans="9:9" x14ac:dyDescent="0.2">
      <c r="I253">
        <v>1</v>
      </c>
    </row>
    <row r="254" spans="9:9" x14ac:dyDescent="0.2">
      <c r="I254">
        <v>1</v>
      </c>
    </row>
    <row r="255" spans="9:9" x14ac:dyDescent="0.2">
      <c r="I255">
        <v>2</v>
      </c>
    </row>
    <row r="256" spans="9:9" x14ac:dyDescent="0.2">
      <c r="I256">
        <v>1</v>
      </c>
    </row>
  </sheetData>
  <phoneticPr fontId="2"/>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B4C8-53F1-4866-8726-0FFF17C3D8AA}">
  <sheetPr codeName="Sheet6"/>
  <dimension ref="A1:J512"/>
  <sheetViews>
    <sheetView topLeftCell="A40" workbookViewId="0">
      <selection activeCell="O62" sqref="O62"/>
    </sheetView>
  </sheetViews>
  <sheetFormatPr defaultColWidth="4.6640625" defaultRowHeight="13.2" x14ac:dyDescent="0.2"/>
  <cols>
    <col min="1" max="16384" width="4.6640625" style="1"/>
  </cols>
  <sheetData>
    <row r="1" spans="1:10" x14ac:dyDescent="0.2">
      <c r="A1" s="1">
        <v>1</v>
      </c>
      <c r="B1" s="1">
        <v>1</v>
      </c>
      <c r="C1" s="1">
        <v>1</v>
      </c>
      <c r="D1" s="1">
        <v>1</v>
      </c>
      <c r="E1" s="1">
        <v>1</v>
      </c>
      <c r="F1" s="1">
        <v>1</v>
      </c>
      <c r="G1" s="1">
        <v>1</v>
      </c>
      <c r="H1" s="1">
        <v>1</v>
      </c>
      <c r="I1" s="1">
        <v>1</v>
      </c>
      <c r="J1" s="1">
        <v>1</v>
      </c>
    </row>
    <row r="2" spans="1:10" x14ac:dyDescent="0.2">
      <c r="A2" s="1">
        <v>2</v>
      </c>
      <c r="B2" s="1">
        <v>4</v>
      </c>
      <c r="C2" s="1">
        <v>8</v>
      </c>
      <c r="D2" s="1">
        <v>16</v>
      </c>
      <c r="E2" s="1">
        <v>32</v>
      </c>
      <c r="F2" s="1">
        <v>64</v>
      </c>
      <c r="G2" s="1">
        <v>128</v>
      </c>
      <c r="H2" s="1">
        <v>256</v>
      </c>
      <c r="I2" s="1">
        <v>512</v>
      </c>
      <c r="J2" s="1">
        <v>257</v>
      </c>
    </row>
    <row r="3" spans="1:10" x14ac:dyDescent="0.2">
      <c r="B3" s="1">
        <v>3</v>
      </c>
      <c r="C3" s="1">
        <v>5</v>
      </c>
      <c r="D3" s="1">
        <v>9</v>
      </c>
      <c r="E3" s="1">
        <v>17</v>
      </c>
      <c r="F3" s="1">
        <v>33</v>
      </c>
      <c r="G3" s="1">
        <v>65</v>
      </c>
      <c r="H3" s="1">
        <v>129</v>
      </c>
      <c r="I3" s="1">
        <v>257</v>
      </c>
      <c r="J3" s="1">
        <v>256</v>
      </c>
    </row>
    <row r="4" spans="1:10" x14ac:dyDescent="0.2">
      <c r="B4" s="1">
        <v>2</v>
      </c>
      <c r="C4" s="1">
        <v>4</v>
      </c>
      <c r="D4" s="1">
        <v>8</v>
      </c>
      <c r="E4" s="1">
        <v>16</v>
      </c>
      <c r="F4" s="1">
        <v>32</v>
      </c>
      <c r="G4" s="1">
        <v>64</v>
      </c>
      <c r="H4" s="1">
        <v>128</v>
      </c>
      <c r="I4" s="1">
        <v>256</v>
      </c>
      <c r="J4" s="1">
        <v>129</v>
      </c>
    </row>
    <row r="5" spans="1:10" x14ac:dyDescent="0.2">
      <c r="C5" s="1">
        <v>3</v>
      </c>
      <c r="D5" s="1">
        <v>5</v>
      </c>
      <c r="E5" s="1">
        <v>9</v>
      </c>
      <c r="F5" s="1">
        <v>17</v>
      </c>
      <c r="G5" s="1">
        <v>33</v>
      </c>
      <c r="H5" s="1">
        <v>65</v>
      </c>
      <c r="I5" s="1">
        <v>129</v>
      </c>
      <c r="J5" s="1">
        <v>128</v>
      </c>
    </row>
    <row r="6" spans="1:10" x14ac:dyDescent="0.2">
      <c r="C6" s="1">
        <v>6</v>
      </c>
      <c r="D6" s="1">
        <v>12</v>
      </c>
      <c r="E6" s="1">
        <v>24</v>
      </c>
      <c r="F6" s="1">
        <v>48</v>
      </c>
      <c r="G6" s="1">
        <v>96</v>
      </c>
      <c r="H6" s="1">
        <v>192</v>
      </c>
      <c r="I6" s="1">
        <v>384</v>
      </c>
      <c r="J6" s="1">
        <v>65</v>
      </c>
    </row>
    <row r="7" spans="1:10" x14ac:dyDescent="0.2">
      <c r="C7" s="1">
        <v>7</v>
      </c>
      <c r="D7" s="1">
        <v>13</v>
      </c>
      <c r="E7" s="1">
        <v>25</v>
      </c>
      <c r="F7" s="1">
        <v>49</v>
      </c>
      <c r="G7" s="1">
        <v>97</v>
      </c>
      <c r="H7" s="1">
        <v>193</v>
      </c>
      <c r="I7" s="1">
        <v>385</v>
      </c>
      <c r="J7" s="1">
        <v>192</v>
      </c>
    </row>
    <row r="8" spans="1:10" x14ac:dyDescent="0.2">
      <c r="C8" s="1">
        <v>2</v>
      </c>
      <c r="D8" s="1">
        <v>4</v>
      </c>
      <c r="E8" s="1">
        <v>8</v>
      </c>
      <c r="F8" s="1">
        <v>16</v>
      </c>
      <c r="G8" s="1">
        <v>32</v>
      </c>
      <c r="H8" s="1">
        <v>64</v>
      </c>
      <c r="I8" s="1">
        <v>128</v>
      </c>
      <c r="J8" s="1">
        <v>193</v>
      </c>
    </row>
    <row r="9" spans="1:10" x14ac:dyDescent="0.2">
      <c r="D9" s="1">
        <v>3</v>
      </c>
      <c r="E9" s="1">
        <v>5</v>
      </c>
      <c r="F9" s="1">
        <v>9</v>
      </c>
      <c r="G9" s="1">
        <v>17</v>
      </c>
      <c r="H9" s="1">
        <v>33</v>
      </c>
      <c r="I9" s="1">
        <v>65</v>
      </c>
      <c r="J9" s="1">
        <v>64</v>
      </c>
    </row>
    <row r="10" spans="1:10" x14ac:dyDescent="0.2">
      <c r="D10" s="1">
        <v>14</v>
      </c>
      <c r="E10" s="1">
        <v>28</v>
      </c>
      <c r="F10" s="1">
        <v>56</v>
      </c>
      <c r="G10" s="1">
        <v>112</v>
      </c>
      <c r="H10" s="1">
        <v>224</v>
      </c>
      <c r="I10" s="1">
        <v>448</v>
      </c>
      <c r="J10" s="1">
        <v>33</v>
      </c>
    </row>
    <row r="11" spans="1:10" x14ac:dyDescent="0.2">
      <c r="D11" s="1">
        <v>11</v>
      </c>
      <c r="E11" s="1">
        <v>21</v>
      </c>
      <c r="F11" s="1">
        <v>41</v>
      </c>
      <c r="G11" s="1">
        <v>81</v>
      </c>
      <c r="H11" s="1">
        <v>161</v>
      </c>
      <c r="I11" s="1">
        <v>321</v>
      </c>
      <c r="J11" s="1">
        <v>224</v>
      </c>
    </row>
    <row r="12" spans="1:10" x14ac:dyDescent="0.2">
      <c r="D12" s="1">
        <v>6</v>
      </c>
      <c r="E12" s="1">
        <v>12</v>
      </c>
      <c r="F12" s="1">
        <v>24</v>
      </c>
      <c r="G12" s="1">
        <v>48</v>
      </c>
      <c r="H12" s="1">
        <v>96</v>
      </c>
      <c r="I12" s="1">
        <v>192</v>
      </c>
      <c r="J12" s="1">
        <v>161</v>
      </c>
    </row>
    <row r="13" spans="1:10" x14ac:dyDescent="0.2">
      <c r="D13" s="1">
        <v>7</v>
      </c>
      <c r="E13" s="1">
        <v>13</v>
      </c>
      <c r="F13" s="1">
        <v>25</v>
      </c>
      <c r="G13" s="1">
        <v>49</v>
      </c>
      <c r="H13" s="1">
        <v>97</v>
      </c>
      <c r="I13" s="1">
        <v>193</v>
      </c>
      <c r="J13" s="1">
        <v>96</v>
      </c>
    </row>
    <row r="14" spans="1:10" x14ac:dyDescent="0.2">
      <c r="D14" s="1">
        <v>10</v>
      </c>
      <c r="E14" s="1">
        <v>20</v>
      </c>
      <c r="F14" s="1">
        <v>40</v>
      </c>
      <c r="G14" s="1">
        <v>80</v>
      </c>
      <c r="H14" s="1">
        <v>160</v>
      </c>
      <c r="I14" s="1">
        <v>320</v>
      </c>
      <c r="J14" s="1">
        <v>97</v>
      </c>
    </row>
    <row r="15" spans="1:10" x14ac:dyDescent="0.2">
      <c r="D15" s="1">
        <v>15</v>
      </c>
      <c r="E15" s="1">
        <v>29</v>
      </c>
      <c r="F15" s="1">
        <v>57</v>
      </c>
      <c r="G15" s="1">
        <v>113</v>
      </c>
      <c r="H15" s="1">
        <v>225</v>
      </c>
      <c r="I15" s="1">
        <v>449</v>
      </c>
      <c r="J15" s="1">
        <v>160</v>
      </c>
    </row>
    <row r="16" spans="1:10" x14ac:dyDescent="0.2">
      <c r="D16" s="1">
        <v>2</v>
      </c>
      <c r="E16" s="1">
        <v>4</v>
      </c>
      <c r="F16" s="1">
        <v>8</v>
      </c>
      <c r="G16" s="1">
        <v>16</v>
      </c>
      <c r="H16" s="1">
        <v>32</v>
      </c>
      <c r="I16" s="1">
        <v>64</v>
      </c>
      <c r="J16" s="1">
        <v>225</v>
      </c>
    </row>
    <row r="17" spans="5:10" x14ac:dyDescent="0.2">
      <c r="E17" s="1">
        <v>3</v>
      </c>
      <c r="F17" s="1">
        <v>5</v>
      </c>
      <c r="G17" s="1">
        <v>9</v>
      </c>
      <c r="H17" s="1">
        <v>17</v>
      </c>
      <c r="I17" s="1">
        <v>33</v>
      </c>
      <c r="J17" s="1">
        <v>32</v>
      </c>
    </row>
    <row r="18" spans="5:10" x14ac:dyDescent="0.2">
      <c r="E18" s="1">
        <v>30</v>
      </c>
      <c r="F18" s="1">
        <v>60</v>
      </c>
      <c r="G18" s="1">
        <v>120</v>
      </c>
      <c r="H18" s="1">
        <v>240</v>
      </c>
      <c r="I18" s="1">
        <v>480</v>
      </c>
      <c r="J18" s="1">
        <v>17</v>
      </c>
    </row>
    <row r="19" spans="5:10" x14ac:dyDescent="0.2">
      <c r="E19" s="1">
        <v>19</v>
      </c>
      <c r="F19" s="1">
        <v>37</v>
      </c>
      <c r="G19" s="1">
        <v>73</v>
      </c>
      <c r="H19" s="1">
        <v>145</v>
      </c>
      <c r="I19" s="1">
        <v>289</v>
      </c>
      <c r="J19" s="1">
        <v>240</v>
      </c>
    </row>
    <row r="20" spans="5:10" x14ac:dyDescent="0.2">
      <c r="E20" s="1">
        <v>14</v>
      </c>
      <c r="F20" s="1">
        <v>28</v>
      </c>
      <c r="G20" s="1">
        <v>56</v>
      </c>
      <c r="H20" s="1">
        <v>112</v>
      </c>
      <c r="I20" s="1">
        <v>224</v>
      </c>
      <c r="J20" s="1">
        <v>145</v>
      </c>
    </row>
    <row r="21" spans="5:10" x14ac:dyDescent="0.2">
      <c r="E21" s="1">
        <v>11</v>
      </c>
      <c r="F21" s="1">
        <v>21</v>
      </c>
      <c r="G21" s="1">
        <v>41</v>
      </c>
      <c r="H21" s="1">
        <v>81</v>
      </c>
      <c r="I21" s="1">
        <v>161</v>
      </c>
      <c r="J21" s="1">
        <v>112</v>
      </c>
    </row>
    <row r="22" spans="5:10" x14ac:dyDescent="0.2">
      <c r="E22" s="1">
        <v>22</v>
      </c>
      <c r="F22" s="1">
        <v>44</v>
      </c>
      <c r="G22" s="1">
        <v>88</v>
      </c>
      <c r="H22" s="1">
        <v>176</v>
      </c>
      <c r="I22" s="1">
        <v>352</v>
      </c>
      <c r="J22" s="1">
        <v>81</v>
      </c>
    </row>
    <row r="23" spans="5:10" x14ac:dyDescent="0.2">
      <c r="E23" s="1">
        <v>27</v>
      </c>
      <c r="F23" s="1">
        <v>53</v>
      </c>
      <c r="G23" s="1">
        <v>105</v>
      </c>
      <c r="H23" s="1">
        <v>209</v>
      </c>
      <c r="I23" s="1">
        <v>417</v>
      </c>
      <c r="J23" s="1">
        <v>176</v>
      </c>
    </row>
    <row r="24" spans="5:10" x14ac:dyDescent="0.2">
      <c r="E24" s="1">
        <v>6</v>
      </c>
      <c r="F24" s="1">
        <v>12</v>
      </c>
      <c r="G24" s="1">
        <v>24</v>
      </c>
      <c r="H24" s="1">
        <v>48</v>
      </c>
      <c r="I24" s="1">
        <v>96</v>
      </c>
      <c r="J24" s="1">
        <v>209</v>
      </c>
    </row>
    <row r="25" spans="5:10" x14ac:dyDescent="0.2">
      <c r="E25" s="1">
        <v>7</v>
      </c>
      <c r="F25" s="1">
        <v>13</v>
      </c>
      <c r="G25" s="1">
        <v>25</v>
      </c>
      <c r="H25" s="1">
        <v>49</v>
      </c>
      <c r="I25" s="1">
        <v>97</v>
      </c>
      <c r="J25" s="1">
        <v>48</v>
      </c>
    </row>
    <row r="26" spans="5:10" x14ac:dyDescent="0.2">
      <c r="E26" s="1">
        <v>26</v>
      </c>
      <c r="F26" s="1">
        <v>52</v>
      </c>
      <c r="G26" s="1">
        <v>104</v>
      </c>
      <c r="H26" s="1">
        <v>208</v>
      </c>
      <c r="I26" s="1">
        <v>416</v>
      </c>
      <c r="J26" s="1">
        <v>49</v>
      </c>
    </row>
    <row r="27" spans="5:10" x14ac:dyDescent="0.2">
      <c r="E27" s="1">
        <v>23</v>
      </c>
      <c r="F27" s="1">
        <v>45</v>
      </c>
      <c r="G27" s="1">
        <v>89</v>
      </c>
      <c r="H27" s="1">
        <v>177</v>
      </c>
      <c r="I27" s="1">
        <v>353</v>
      </c>
      <c r="J27" s="1">
        <v>208</v>
      </c>
    </row>
    <row r="28" spans="5:10" x14ac:dyDescent="0.2">
      <c r="E28" s="1">
        <v>10</v>
      </c>
      <c r="F28" s="1">
        <v>20</v>
      </c>
      <c r="G28" s="1">
        <v>40</v>
      </c>
      <c r="H28" s="1">
        <v>80</v>
      </c>
      <c r="I28" s="1">
        <v>160</v>
      </c>
      <c r="J28" s="1">
        <v>177</v>
      </c>
    </row>
    <row r="29" spans="5:10" x14ac:dyDescent="0.2">
      <c r="E29" s="1">
        <v>15</v>
      </c>
      <c r="F29" s="1">
        <v>29</v>
      </c>
      <c r="G29" s="1">
        <v>57</v>
      </c>
      <c r="H29" s="1">
        <v>113</v>
      </c>
      <c r="I29" s="1">
        <v>225</v>
      </c>
      <c r="J29" s="1">
        <v>80</v>
      </c>
    </row>
    <row r="30" spans="5:10" x14ac:dyDescent="0.2">
      <c r="E30" s="1">
        <v>18</v>
      </c>
      <c r="F30" s="1">
        <v>36</v>
      </c>
      <c r="G30" s="1">
        <v>72</v>
      </c>
      <c r="H30" s="1">
        <v>144</v>
      </c>
      <c r="I30" s="1">
        <v>288</v>
      </c>
      <c r="J30" s="1">
        <v>113</v>
      </c>
    </row>
    <row r="31" spans="5:10" x14ac:dyDescent="0.2">
      <c r="E31" s="1">
        <v>31</v>
      </c>
      <c r="F31" s="1">
        <v>61</v>
      </c>
      <c r="G31" s="1">
        <v>121</v>
      </c>
      <c r="H31" s="1">
        <v>241</v>
      </c>
      <c r="I31" s="1">
        <v>481</v>
      </c>
      <c r="J31" s="1">
        <v>144</v>
      </c>
    </row>
    <row r="32" spans="5:10" x14ac:dyDescent="0.2">
      <c r="E32" s="1">
        <v>2</v>
      </c>
      <c r="F32" s="1">
        <v>4</v>
      </c>
      <c r="G32" s="1">
        <v>8</v>
      </c>
      <c r="H32" s="1">
        <v>16</v>
      </c>
      <c r="I32" s="1">
        <v>32</v>
      </c>
      <c r="J32" s="1">
        <v>241</v>
      </c>
    </row>
    <row r="33" spans="6:10" x14ac:dyDescent="0.2">
      <c r="F33" s="1">
        <v>3</v>
      </c>
      <c r="G33" s="1">
        <v>5</v>
      </c>
      <c r="H33" s="1">
        <v>9</v>
      </c>
      <c r="I33" s="1">
        <v>17</v>
      </c>
      <c r="J33" s="1">
        <v>16</v>
      </c>
    </row>
    <row r="34" spans="6:10" x14ac:dyDescent="0.2">
      <c r="F34" s="1">
        <v>62</v>
      </c>
      <c r="G34" s="1">
        <v>124</v>
      </c>
      <c r="H34" s="1">
        <v>248</v>
      </c>
      <c r="I34" s="1">
        <v>496</v>
      </c>
      <c r="J34" s="1">
        <v>9</v>
      </c>
    </row>
    <row r="35" spans="6:10" x14ac:dyDescent="0.2">
      <c r="F35" s="1">
        <v>35</v>
      </c>
      <c r="G35" s="1">
        <v>69</v>
      </c>
      <c r="H35" s="1">
        <v>137</v>
      </c>
      <c r="I35" s="1">
        <v>273</v>
      </c>
      <c r="J35" s="1">
        <v>265</v>
      </c>
    </row>
    <row r="36" spans="6:10" x14ac:dyDescent="0.2">
      <c r="F36" s="1">
        <v>30</v>
      </c>
      <c r="G36" s="1">
        <v>60</v>
      </c>
      <c r="H36" s="1">
        <v>120</v>
      </c>
      <c r="I36" s="1">
        <v>240</v>
      </c>
      <c r="J36" s="1">
        <v>248</v>
      </c>
    </row>
    <row r="37" spans="6:10" x14ac:dyDescent="0.2">
      <c r="F37" s="1">
        <v>19</v>
      </c>
      <c r="G37" s="1">
        <v>37</v>
      </c>
      <c r="H37" s="1">
        <v>73</v>
      </c>
      <c r="I37" s="1">
        <v>145</v>
      </c>
      <c r="J37" s="1">
        <v>137</v>
      </c>
    </row>
    <row r="38" spans="6:10" x14ac:dyDescent="0.2">
      <c r="F38" s="1">
        <v>46</v>
      </c>
      <c r="G38" s="1">
        <v>92</v>
      </c>
      <c r="H38" s="1">
        <v>184</v>
      </c>
      <c r="I38" s="1">
        <v>368</v>
      </c>
      <c r="J38" s="1">
        <v>120</v>
      </c>
    </row>
    <row r="39" spans="6:10" x14ac:dyDescent="0.2">
      <c r="F39" s="1">
        <v>51</v>
      </c>
      <c r="G39" s="1">
        <v>101</v>
      </c>
      <c r="H39" s="1">
        <v>201</v>
      </c>
      <c r="I39" s="1">
        <v>401</v>
      </c>
      <c r="J39" s="1">
        <v>73</v>
      </c>
    </row>
    <row r="40" spans="6:10" x14ac:dyDescent="0.2">
      <c r="F40" s="1">
        <v>14</v>
      </c>
      <c r="G40" s="1">
        <v>28</v>
      </c>
      <c r="H40" s="1">
        <v>56</v>
      </c>
      <c r="I40" s="1">
        <v>112</v>
      </c>
      <c r="J40" s="1">
        <v>184</v>
      </c>
    </row>
    <row r="41" spans="6:10" x14ac:dyDescent="0.2">
      <c r="F41" s="1">
        <v>11</v>
      </c>
      <c r="G41" s="1">
        <v>21</v>
      </c>
      <c r="H41" s="1">
        <v>41</v>
      </c>
      <c r="I41" s="1">
        <v>81</v>
      </c>
      <c r="J41" s="1">
        <v>201</v>
      </c>
    </row>
    <row r="42" spans="6:10" x14ac:dyDescent="0.2">
      <c r="F42" s="1">
        <v>54</v>
      </c>
      <c r="G42" s="1">
        <v>108</v>
      </c>
      <c r="H42" s="1">
        <v>216</v>
      </c>
      <c r="I42" s="1">
        <v>432</v>
      </c>
      <c r="J42" s="1">
        <v>56</v>
      </c>
    </row>
    <row r="43" spans="6:10" x14ac:dyDescent="0.2">
      <c r="F43" s="1">
        <v>43</v>
      </c>
      <c r="G43" s="1">
        <v>85</v>
      </c>
      <c r="H43" s="1">
        <v>169</v>
      </c>
      <c r="I43" s="1">
        <v>337</v>
      </c>
      <c r="J43" s="1">
        <v>41</v>
      </c>
    </row>
    <row r="44" spans="6:10" x14ac:dyDescent="0.2">
      <c r="F44" s="1">
        <v>22</v>
      </c>
      <c r="G44" s="1">
        <v>44</v>
      </c>
      <c r="H44" s="1">
        <v>88</v>
      </c>
      <c r="I44" s="1">
        <v>176</v>
      </c>
      <c r="J44" s="1">
        <v>216</v>
      </c>
    </row>
    <row r="45" spans="6:10" x14ac:dyDescent="0.2">
      <c r="F45" s="1">
        <v>27</v>
      </c>
      <c r="G45" s="1">
        <v>53</v>
      </c>
      <c r="H45" s="1">
        <v>105</v>
      </c>
      <c r="I45" s="1">
        <v>209</v>
      </c>
      <c r="J45" s="1">
        <v>169</v>
      </c>
    </row>
    <row r="46" spans="6:10" x14ac:dyDescent="0.2">
      <c r="F46" s="1">
        <v>38</v>
      </c>
      <c r="G46" s="1">
        <v>76</v>
      </c>
      <c r="H46" s="1">
        <v>152</v>
      </c>
      <c r="I46" s="1">
        <v>304</v>
      </c>
      <c r="J46" s="1">
        <v>88</v>
      </c>
    </row>
    <row r="47" spans="6:10" x14ac:dyDescent="0.2">
      <c r="F47" s="1">
        <v>59</v>
      </c>
      <c r="G47" s="1">
        <v>117</v>
      </c>
      <c r="H47" s="1">
        <v>233</v>
      </c>
      <c r="I47" s="1">
        <v>465</v>
      </c>
      <c r="J47" s="1">
        <v>105</v>
      </c>
    </row>
    <row r="48" spans="6:10" x14ac:dyDescent="0.2">
      <c r="F48" s="1">
        <v>6</v>
      </c>
      <c r="G48" s="1">
        <v>12</v>
      </c>
      <c r="H48" s="1">
        <v>24</v>
      </c>
      <c r="I48" s="1">
        <v>48</v>
      </c>
      <c r="J48" s="1">
        <v>152</v>
      </c>
    </row>
    <row r="49" spans="6:10" x14ac:dyDescent="0.2">
      <c r="F49" s="1">
        <v>7</v>
      </c>
      <c r="G49" s="1">
        <v>13</v>
      </c>
      <c r="H49" s="1">
        <v>25</v>
      </c>
      <c r="I49" s="1">
        <v>49</v>
      </c>
      <c r="J49" s="1">
        <v>233</v>
      </c>
    </row>
    <row r="50" spans="6:10" x14ac:dyDescent="0.2">
      <c r="F50" s="1">
        <v>58</v>
      </c>
      <c r="G50" s="1">
        <v>116</v>
      </c>
      <c r="H50" s="1">
        <v>232</v>
      </c>
      <c r="I50" s="1">
        <v>464</v>
      </c>
      <c r="J50" s="1">
        <v>24</v>
      </c>
    </row>
    <row r="51" spans="6:10" x14ac:dyDescent="0.2">
      <c r="F51" s="1">
        <v>39</v>
      </c>
      <c r="G51" s="1">
        <v>77</v>
      </c>
      <c r="H51" s="1">
        <v>153</v>
      </c>
      <c r="I51" s="1">
        <v>305</v>
      </c>
      <c r="J51" s="1">
        <v>25</v>
      </c>
    </row>
    <row r="52" spans="6:10" x14ac:dyDescent="0.2">
      <c r="F52" s="1">
        <v>26</v>
      </c>
      <c r="G52" s="1">
        <v>52</v>
      </c>
      <c r="H52" s="1">
        <v>104</v>
      </c>
      <c r="I52" s="1">
        <v>208</v>
      </c>
      <c r="J52" s="1">
        <v>232</v>
      </c>
    </row>
    <row r="53" spans="6:10" x14ac:dyDescent="0.2">
      <c r="F53" s="1">
        <v>23</v>
      </c>
      <c r="G53" s="1">
        <v>45</v>
      </c>
      <c r="H53" s="1">
        <v>89</v>
      </c>
      <c r="I53" s="1">
        <v>177</v>
      </c>
      <c r="J53" s="1">
        <v>153</v>
      </c>
    </row>
    <row r="54" spans="6:10" x14ac:dyDescent="0.2">
      <c r="F54" s="1">
        <v>42</v>
      </c>
      <c r="G54" s="1">
        <v>84</v>
      </c>
      <c r="H54" s="1">
        <v>168</v>
      </c>
      <c r="I54" s="1">
        <v>336</v>
      </c>
      <c r="J54" s="1">
        <v>104</v>
      </c>
    </row>
    <row r="55" spans="6:10" x14ac:dyDescent="0.2">
      <c r="F55" s="1">
        <v>55</v>
      </c>
      <c r="G55" s="1">
        <v>109</v>
      </c>
      <c r="H55" s="1">
        <v>217</v>
      </c>
      <c r="I55" s="1">
        <v>433</v>
      </c>
      <c r="J55" s="1">
        <v>89</v>
      </c>
    </row>
    <row r="56" spans="6:10" x14ac:dyDescent="0.2">
      <c r="F56" s="1">
        <v>10</v>
      </c>
      <c r="G56" s="1">
        <v>20</v>
      </c>
      <c r="H56" s="1">
        <v>40</v>
      </c>
      <c r="I56" s="1">
        <v>80</v>
      </c>
      <c r="J56" s="1">
        <v>168</v>
      </c>
    </row>
    <row r="57" spans="6:10" x14ac:dyDescent="0.2">
      <c r="F57" s="1">
        <v>15</v>
      </c>
      <c r="G57" s="1">
        <v>29</v>
      </c>
      <c r="H57" s="1">
        <v>57</v>
      </c>
      <c r="I57" s="1">
        <v>113</v>
      </c>
      <c r="J57" s="1">
        <v>217</v>
      </c>
    </row>
    <row r="58" spans="6:10" x14ac:dyDescent="0.2">
      <c r="F58" s="1">
        <v>50</v>
      </c>
      <c r="G58" s="1">
        <v>100</v>
      </c>
      <c r="H58" s="1">
        <v>200</v>
      </c>
      <c r="I58" s="1">
        <v>400</v>
      </c>
      <c r="J58" s="1">
        <v>40</v>
      </c>
    </row>
    <row r="59" spans="6:10" x14ac:dyDescent="0.2">
      <c r="F59" s="1">
        <v>47</v>
      </c>
      <c r="G59" s="1">
        <v>93</v>
      </c>
      <c r="H59" s="1">
        <v>185</v>
      </c>
      <c r="I59" s="1">
        <v>369</v>
      </c>
      <c r="J59" s="1">
        <v>57</v>
      </c>
    </row>
    <row r="60" spans="6:10" x14ac:dyDescent="0.2">
      <c r="F60" s="1">
        <v>18</v>
      </c>
      <c r="G60" s="1">
        <v>36</v>
      </c>
      <c r="H60" s="1">
        <v>72</v>
      </c>
      <c r="I60" s="1">
        <v>144</v>
      </c>
      <c r="J60" s="1">
        <v>200</v>
      </c>
    </row>
    <row r="61" spans="6:10" x14ac:dyDescent="0.2">
      <c r="F61" s="1">
        <v>31</v>
      </c>
      <c r="G61" s="1">
        <v>61</v>
      </c>
      <c r="H61" s="1">
        <v>121</v>
      </c>
      <c r="I61" s="1">
        <v>241</v>
      </c>
      <c r="J61" s="1">
        <v>185</v>
      </c>
    </row>
    <row r="62" spans="6:10" x14ac:dyDescent="0.2">
      <c r="F62" s="1">
        <v>34</v>
      </c>
      <c r="G62" s="1">
        <v>68</v>
      </c>
      <c r="H62" s="1">
        <v>136</v>
      </c>
      <c r="I62" s="1">
        <v>272</v>
      </c>
      <c r="J62" s="1">
        <v>72</v>
      </c>
    </row>
    <row r="63" spans="6:10" x14ac:dyDescent="0.2">
      <c r="F63" s="1">
        <v>63</v>
      </c>
      <c r="G63" s="1">
        <v>125</v>
      </c>
      <c r="H63" s="1">
        <v>249</v>
      </c>
      <c r="I63" s="1">
        <v>497</v>
      </c>
      <c r="J63" s="1">
        <v>121</v>
      </c>
    </row>
    <row r="64" spans="6:10" x14ac:dyDescent="0.2">
      <c r="F64" s="1">
        <v>2</v>
      </c>
      <c r="G64" s="1">
        <v>4</v>
      </c>
      <c r="H64" s="1">
        <v>8</v>
      </c>
      <c r="I64" s="1">
        <v>16</v>
      </c>
      <c r="J64" s="1">
        <v>136</v>
      </c>
    </row>
    <row r="65" spans="7:10" x14ac:dyDescent="0.2">
      <c r="G65" s="1">
        <v>3</v>
      </c>
      <c r="H65" s="1">
        <v>5</v>
      </c>
      <c r="I65" s="1">
        <v>9</v>
      </c>
      <c r="J65" s="1">
        <v>249</v>
      </c>
    </row>
    <row r="66" spans="7:10" x14ac:dyDescent="0.2">
      <c r="G66" s="1">
        <v>126</v>
      </c>
      <c r="H66" s="1">
        <v>252</v>
      </c>
      <c r="I66" s="1">
        <v>504</v>
      </c>
      <c r="J66" s="1">
        <v>264</v>
      </c>
    </row>
    <row r="67" spans="7:10" x14ac:dyDescent="0.2">
      <c r="G67" s="1">
        <v>67</v>
      </c>
      <c r="H67" s="1">
        <v>133</v>
      </c>
      <c r="I67" s="1">
        <v>265</v>
      </c>
      <c r="J67" s="1">
        <v>8</v>
      </c>
    </row>
    <row r="68" spans="7:10" x14ac:dyDescent="0.2">
      <c r="G68" s="1">
        <v>62</v>
      </c>
      <c r="H68" s="1">
        <v>124</v>
      </c>
      <c r="I68" s="1">
        <v>248</v>
      </c>
      <c r="J68" s="1">
        <v>5</v>
      </c>
    </row>
    <row r="69" spans="7:10" x14ac:dyDescent="0.2">
      <c r="G69" s="1">
        <v>35</v>
      </c>
      <c r="H69" s="1">
        <v>69</v>
      </c>
      <c r="I69" s="1">
        <v>137</v>
      </c>
      <c r="J69" s="1">
        <v>261</v>
      </c>
    </row>
    <row r="70" spans="7:10" x14ac:dyDescent="0.2">
      <c r="G70" s="1">
        <v>94</v>
      </c>
      <c r="H70" s="1">
        <v>188</v>
      </c>
      <c r="I70" s="1">
        <v>376</v>
      </c>
      <c r="J70" s="1">
        <v>252</v>
      </c>
    </row>
    <row r="71" spans="7:10" x14ac:dyDescent="0.2">
      <c r="G71" s="1">
        <v>99</v>
      </c>
      <c r="H71" s="1">
        <v>197</v>
      </c>
      <c r="I71" s="1">
        <v>393</v>
      </c>
      <c r="J71" s="1">
        <v>133</v>
      </c>
    </row>
    <row r="72" spans="7:10" x14ac:dyDescent="0.2">
      <c r="G72" s="1">
        <v>30</v>
      </c>
      <c r="H72" s="1">
        <v>60</v>
      </c>
      <c r="I72" s="1">
        <v>120</v>
      </c>
      <c r="J72" s="1">
        <v>124</v>
      </c>
    </row>
    <row r="73" spans="7:10" x14ac:dyDescent="0.2">
      <c r="G73" s="1">
        <v>19</v>
      </c>
      <c r="H73" s="1">
        <v>37</v>
      </c>
      <c r="I73" s="1">
        <v>73</v>
      </c>
      <c r="J73" s="1">
        <v>69</v>
      </c>
    </row>
    <row r="74" spans="7:10" x14ac:dyDescent="0.2">
      <c r="G74" s="1">
        <v>110</v>
      </c>
      <c r="H74" s="1">
        <v>220</v>
      </c>
      <c r="I74" s="1">
        <v>440</v>
      </c>
      <c r="J74" s="1">
        <v>188</v>
      </c>
    </row>
    <row r="75" spans="7:10" x14ac:dyDescent="0.2">
      <c r="G75" s="1">
        <v>83</v>
      </c>
      <c r="H75" s="1">
        <v>165</v>
      </c>
      <c r="I75" s="1">
        <v>329</v>
      </c>
      <c r="J75" s="1">
        <v>197</v>
      </c>
    </row>
    <row r="76" spans="7:10" x14ac:dyDescent="0.2">
      <c r="G76" s="1">
        <v>46</v>
      </c>
      <c r="H76" s="1">
        <v>92</v>
      </c>
      <c r="I76" s="1">
        <v>184</v>
      </c>
      <c r="J76" s="1">
        <v>60</v>
      </c>
    </row>
    <row r="77" spans="7:10" x14ac:dyDescent="0.2">
      <c r="G77" s="1">
        <v>51</v>
      </c>
      <c r="H77" s="1">
        <v>101</v>
      </c>
      <c r="I77" s="1">
        <v>201</v>
      </c>
      <c r="J77" s="1">
        <v>37</v>
      </c>
    </row>
    <row r="78" spans="7:10" x14ac:dyDescent="0.2">
      <c r="G78" s="1">
        <v>78</v>
      </c>
      <c r="H78" s="1">
        <v>156</v>
      </c>
      <c r="I78" s="1">
        <v>312</v>
      </c>
      <c r="J78" s="1">
        <v>220</v>
      </c>
    </row>
    <row r="79" spans="7:10" x14ac:dyDescent="0.2">
      <c r="G79" s="1">
        <v>115</v>
      </c>
      <c r="H79" s="1">
        <v>229</v>
      </c>
      <c r="I79" s="1">
        <v>457</v>
      </c>
      <c r="J79" s="1">
        <v>165</v>
      </c>
    </row>
    <row r="80" spans="7:10" x14ac:dyDescent="0.2">
      <c r="G80" s="1">
        <v>14</v>
      </c>
      <c r="H80" s="1">
        <v>28</v>
      </c>
      <c r="I80" s="1">
        <v>56</v>
      </c>
      <c r="J80" s="1">
        <v>92</v>
      </c>
    </row>
    <row r="81" spans="7:10" x14ac:dyDescent="0.2">
      <c r="G81" s="1">
        <v>11</v>
      </c>
      <c r="H81" s="1">
        <v>21</v>
      </c>
      <c r="I81" s="1">
        <v>41</v>
      </c>
      <c r="J81" s="1">
        <v>101</v>
      </c>
    </row>
    <row r="82" spans="7:10" x14ac:dyDescent="0.2">
      <c r="G82" s="1">
        <v>118</v>
      </c>
      <c r="H82" s="1">
        <v>236</v>
      </c>
      <c r="I82" s="1">
        <v>472</v>
      </c>
      <c r="J82" s="1">
        <v>156</v>
      </c>
    </row>
    <row r="83" spans="7:10" x14ac:dyDescent="0.2">
      <c r="G83" s="1">
        <v>75</v>
      </c>
      <c r="H83" s="1">
        <v>149</v>
      </c>
      <c r="I83" s="1">
        <v>297</v>
      </c>
      <c r="J83" s="1">
        <v>229</v>
      </c>
    </row>
    <row r="84" spans="7:10" x14ac:dyDescent="0.2">
      <c r="G84" s="1">
        <v>54</v>
      </c>
      <c r="H84" s="1">
        <v>108</v>
      </c>
      <c r="I84" s="1">
        <v>216</v>
      </c>
      <c r="J84" s="1">
        <v>28</v>
      </c>
    </row>
    <row r="85" spans="7:10" x14ac:dyDescent="0.2">
      <c r="G85" s="1">
        <v>43</v>
      </c>
      <c r="H85" s="1">
        <v>85</v>
      </c>
      <c r="I85" s="1">
        <v>169</v>
      </c>
      <c r="J85" s="1">
        <v>21</v>
      </c>
    </row>
    <row r="86" spans="7:10" x14ac:dyDescent="0.2">
      <c r="G86" s="1">
        <v>86</v>
      </c>
      <c r="H86" s="1">
        <v>172</v>
      </c>
      <c r="I86" s="1">
        <v>344</v>
      </c>
      <c r="J86" s="1">
        <v>236</v>
      </c>
    </row>
    <row r="87" spans="7:10" x14ac:dyDescent="0.2">
      <c r="G87" s="1">
        <v>107</v>
      </c>
      <c r="H87" s="1">
        <v>213</v>
      </c>
      <c r="I87" s="1">
        <v>425</v>
      </c>
      <c r="J87" s="1">
        <v>149</v>
      </c>
    </row>
    <row r="88" spans="7:10" x14ac:dyDescent="0.2">
      <c r="G88" s="1">
        <v>22</v>
      </c>
      <c r="H88" s="1">
        <v>44</v>
      </c>
      <c r="I88" s="1">
        <v>88</v>
      </c>
      <c r="J88" s="1">
        <v>108</v>
      </c>
    </row>
    <row r="89" spans="7:10" x14ac:dyDescent="0.2">
      <c r="G89" s="1">
        <v>27</v>
      </c>
      <c r="H89" s="1">
        <v>53</v>
      </c>
      <c r="I89" s="1">
        <v>105</v>
      </c>
      <c r="J89" s="1">
        <v>85</v>
      </c>
    </row>
    <row r="90" spans="7:10" x14ac:dyDescent="0.2">
      <c r="G90" s="1">
        <v>102</v>
      </c>
      <c r="H90" s="1">
        <v>204</v>
      </c>
      <c r="I90" s="1">
        <v>408</v>
      </c>
      <c r="J90" s="1">
        <v>172</v>
      </c>
    </row>
    <row r="91" spans="7:10" x14ac:dyDescent="0.2">
      <c r="G91" s="1">
        <v>91</v>
      </c>
      <c r="H91" s="1">
        <v>181</v>
      </c>
      <c r="I91" s="1">
        <v>361</v>
      </c>
      <c r="J91" s="1">
        <v>213</v>
      </c>
    </row>
    <row r="92" spans="7:10" x14ac:dyDescent="0.2">
      <c r="G92" s="1">
        <v>38</v>
      </c>
      <c r="H92" s="1">
        <v>76</v>
      </c>
      <c r="I92" s="1">
        <v>152</v>
      </c>
      <c r="J92" s="1">
        <v>44</v>
      </c>
    </row>
    <row r="93" spans="7:10" x14ac:dyDescent="0.2">
      <c r="G93" s="1">
        <v>59</v>
      </c>
      <c r="H93" s="1">
        <v>117</v>
      </c>
      <c r="I93" s="1">
        <v>233</v>
      </c>
      <c r="J93" s="1">
        <v>53</v>
      </c>
    </row>
    <row r="94" spans="7:10" x14ac:dyDescent="0.2">
      <c r="G94" s="1">
        <v>70</v>
      </c>
      <c r="H94" s="1">
        <v>140</v>
      </c>
      <c r="I94" s="1">
        <v>280</v>
      </c>
      <c r="J94" s="1">
        <v>204</v>
      </c>
    </row>
    <row r="95" spans="7:10" x14ac:dyDescent="0.2">
      <c r="G95" s="1">
        <v>123</v>
      </c>
      <c r="H95" s="1">
        <v>245</v>
      </c>
      <c r="I95" s="1">
        <v>489</v>
      </c>
      <c r="J95" s="1">
        <v>181</v>
      </c>
    </row>
    <row r="96" spans="7:10" x14ac:dyDescent="0.2">
      <c r="G96" s="1">
        <v>6</v>
      </c>
      <c r="H96" s="1">
        <v>12</v>
      </c>
      <c r="I96" s="1">
        <v>24</v>
      </c>
      <c r="J96" s="1">
        <v>76</v>
      </c>
    </row>
    <row r="97" spans="7:10" x14ac:dyDescent="0.2">
      <c r="G97" s="1">
        <v>7</v>
      </c>
      <c r="H97" s="1">
        <v>13</v>
      </c>
      <c r="I97" s="1">
        <v>25</v>
      </c>
      <c r="J97" s="1">
        <v>117</v>
      </c>
    </row>
    <row r="98" spans="7:10" x14ac:dyDescent="0.2">
      <c r="G98" s="1">
        <v>122</v>
      </c>
      <c r="H98" s="1">
        <v>244</v>
      </c>
      <c r="I98" s="1">
        <v>488</v>
      </c>
      <c r="J98" s="1">
        <v>140</v>
      </c>
    </row>
    <row r="99" spans="7:10" x14ac:dyDescent="0.2">
      <c r="G99" s="1">
        <v>71</v>
      </c>
      <c r="H99" s="1">
        <v>141</v>
      </c>
      <c r="I99" s="1">
        <v>281</v>
      </c>
      <c r="J99" s="1">
        <v>245</v>
      </c>
    </row>
    <row r="100" spans="7:10" x14ac:dyDescent="0.2">
      <c r="G100" s="1">
        <v>58</v>
      </c>
      <c r="H100" s="1">
        <v>116</v>
      </c>
      <c r="I100" s="1">
        <v>232</v>
      </c>
      <c r="J100" s="1">
        <v>268</v>
      </c>
    </row>
    <row r="101" spans="7:10" x14ac:dyDescent="0.2">
      <c r="G101" s="1">
        <v>39</v>
      </c>
      <c r="H101" s="1">
        <v>77</v>
      </c>
      <c r="I101" s="1">
        <v>153</v>
      </c>
      <c r="J101" s="1">
        <v>12</v>
      </c>
    </row>
    <row r="102" spans="7:10" x14ac:dyDescent="0.2">
      <c r="G102" s="1">
        <v>90</v>
      </c>
      <c r="H102" s="1">
        <v>180</v>
      </c>
      <c r="I102" s="1">
        <v>360</v>
      </c>
      <c r="J102" s="1">
        <v>13</v>
      </c>
    </row>
    <row r="103" spans="7:10" x14ac:dyDescent="0.2">
      <c r="G103" s="1">
        <v>103</v>
      </c>
      <c r="H103" s="1">
        <v>205</v>
      </c>
      <c r="I103" s="1">
        <v>409</v>
      </c>
      <c r="J103" s="1">
        <v>244</v>
      </c>
    </row>
    <row r="104" spans="7:10" x14ac:dyDescent="0.2">
      <c r="G104" s="1">
        <v>26</v>
      </c>
      <c r="H104" s="1">
        <v>52</v>
      </c>
      <c r="I104" s="1">
        <v>104</v>
      </c>
      <c r="J104" s="1">
        <v>141</v>
      </c>
    </row>
    <row r="105" spans="7:10" x14ac:dyDescent="0.2">
      <c r="G105" s="1">
        <v>23</v>
      </c>
      <c r="H105" s="1">
        <v>45</v>
      </c>
      <c r="I105" s="1">
        <v>89</v>
      </c>
      <c r="J105" s="1">
        <v>116</v>
      </c>
    </row>
    <row r="106" spans="7:10" x14ac:dyDescent="0.2">
      <c r="G106" s="1">
        <v>106</v>
      </c>
      <c r="H106" s="1">
        <v>212</v>
      </c>
      <c r="I106" s="1">
        <v>424</v>
      </c>
      <c r="J106" s="1">
        <v>77</v>
      </c>
    </row>
    <row r="107" spans="7:10" x14ac:dyDescent="0.2">
      <c r="G107" s="1">
        <v>87</v>
      </c>
      <c r="H107" s="1">
        <v>173</v>
      </c>
      <c r="I107" s="1">
        <v>345</v>
      </c>
      <c r="J107" s="1">
        <v>180</v>
      </c>
    </row>
    <row r="108" spans="7:10" x14ac:dyDescent="0.2">
      <c r="G108" s="1">
        <v>42</v>
      </c>
      <c r="H108" s="1">
        <v>84</v>
      </c>
      <c r="I108" s="1">
        <v>168</v>
      </c>
      <c r="J108" s="1">
        <v>205</v>
      </c>
    </row>
    <row r="109" spans="7:10" x14ac:dyDescent="0.2">
      <c r="G109" s="1">
        <v>55</v>
      </c>
      <c r="H109" s="1">
        <v>109</v>
      </c>
      <c r="I109" s="1">
        <v>217</v>
      </c>
      <c r="J109" s="1">
        <v>52</v>
      </c>
    </row>
    <row r="110" spans="7:10" x14ac:dyDescent="0.2">
      <c r="G110" s="1">
        <v>74</v>
      </c>
      <c r="H110" s="1">
        <v>148</v>
      </c>
      <c r="I110" s="1">
        <v>296</v>
      </c>
      <c r="J110" s="1">
        <v>45</v>
      </c>
    </row>
    <row r="111" spans="7:10" x14ac:dyDescent="0.2">
      <c r="G111" s="1">
        <v>119</v>
      </c>
      <c r="H111" s="1">
        <v>237</v>
      </c>
      <c r="I111" s="1">
        <v>473</v>
      </c>
      <c r="J111" s="1">
        <v>212</v>
      </c>
    </row>
    <row r="112" spans="7:10" x14ac:dyDescent="0.2">
      <c r="G112" s="1">
        <v>10</v>
      </c>
      <c r="H112" s="1">
        <v>20</v>
      </c>
      <c r="I112" s="1">
        <v>40</v>
      </c>
      <c r="J112" s="1">
        <v>173</v>
      </c>
    </row>
    <row r="113" spans="7:10" x14ac:dyDescent="0.2">
      <c r="G113" s="1">
        <v>15</v>
      </c>
      <c r="H113" s="1">
        <v>29</v>
      </c>
      <c r="I113" s="1">
        <v>57</v>
      </c>
      <c r="J113" s="1">
        <v>84</v>
      </c>
    </row>
    <row r="114" spans="7:10" x14ac:dyDescent="0.2">
      <c r="G114" s="1">
        <v>114</v>
      </c>
      <c r="H114" s="1">
        <v>228</v>
      </c>
      <c r="I114" s="1">
        <v>456</v>
      </c>
      <c r="J114" s="1">
        <v>109</v>
      </c>
    </row>
    <row r="115" spans="7:10" x14ac:dyDescent="0.2">
      <c r="G115" s="1">
        <v>79</v>
      </c>
      <c r="H115" s="1">
        <v>157</v>
      </c>
      <c r="I115" s="1">
        <v>313</v>
      </c>
      <c r="J115" s="1">
        <v>148</v>
      </c>
    </row>
    <row r="116" spans="7:10" x14ac:dyDescent="0.2">
      <c r="G116" s="1">
        <v>50</v>
      </c>
      <c r="H116" s="1">
        <v>100</v>
      </c>
      <c r="I116" s="1">
        <v>200</v>
      </c>
      <c r="J116" s="1">
        <v>237</v>
      </c>
    </row>
    <row r="117" spans="7:10" x14ac:dyDescent="0.2">
      <c r="G117" s="1">
        <v>47</v>
      </c>
      <c r="H117" s="1">
        <v>93</v>
      </c>
      <c r="I117" s="1">
        <v>185</v>
      </c>
      <c r="J117" s="1">
        <v>20</v>
      </c>
    </row>
    <row r="118" spans="7:10" x14ac:dyDescent="0.2">
      <c r="G118" s="1">
        <v>82</v>
      </c>
      <c r="H118" s="1">
        <v>164</v>
      </c>
      <c r="I118" s="1">
        <v>328</v>
      </c>
      <c r="J118" s="1">
        <v>29</v>
      </c>
    </row>
    <row r="119" spans="7:10" x14ac:dyDescent="0.2">
      <c r="G119" s="1">
        <v>111</v>
      </c>
      <c r="H119" s="1">
        <v>221</v>
      </c>
      <c r="I119" s="1">
        <v>441</v>
      </c>
      <c r="J119" s="1">
        <v>228</v>
      </c>
    </row>
    <row r="120" spans="7:10" x14ac:dyDescent="0.2">
      <c r="G120" s="1">
        <v>18</v>
      </c>
      <c r="H120" s="1">
        <v>36</v>
      </c>
      <c r="I120" s="1">
        <v>72</v>
      </c>
      <c r="J120" s="1">
        <v>157</v>
      </c>
    </row>
    <row r="121" spans="7:10" x14ac:dyDescent="0.2">
      <c r="G121" s="1">
        <v>31</v>
      </c>
      <c r="H121" s="1">
        <v>61</v>
      </c>
      <c r="I121" s="1">
        <v>121</v>
      </c>
      <c r="J121" s="1">
        <v>100</v>
      </c>
    </row>
    <row r="122" spans="7:10" x14ac:dyDescent="0.2">
      <c r="G122" s="1">
        <v>98</v>
      </c>
      <c r="H122" s="1">
        <v>196</v>
      </c>
      <c r="I122" s="1">
        <v>392</v>
      </c>
      <c r="J122" s="1">
        <v>93</v>
      </c>
    </row>
    <row r="123" spans="7:10" x14ac:dyDescent="0.2">
      <c r="G123" s="1">
        <v>95</v>
      </c>
      <c r="H123" s="1">
        <v>189</v>
      </c>
      <c r="I123" s="1">
        <v>377</v>
      </c>
      <c r="J123" s="1">
        <v>164</v>
      </c>
    </row>
    <row r="124" spans="7:10" x14ac:dyDescent="0.2">
      <c r="G124" s="1">
        <v>34</v>
      </c>
      <c r="H124" s="1">
        <v>68</v>
      </c>
      <c r="I124" s="1">
        <v>136</v>
      </c>
      <c r="J124" s="1">
        <v>221</v>
      </c>
    </row>
    <row r="125" spans="7:10" x14ac:dyDescent="0.2">
      <c r="G125" s="1">
        <v>63</v>
      </c>
      <c r="H125" s="1">
        <v>125</v>
      </c>
      <c r="I125" s="1">
        <v>249</v>
      </c>
      <c r="J125" s="1">
        <v>36</v>
      </c>
    </row>
    <row r="126" spans="7:10" x14ac:dyDescent="0.2">
      <c r="G126" s="1">
        <v>66</v>
      </c>
      <c r="H126" s="1">
        <v>132</v>
      </c>
      <c r="I126" s="1">
        <v>264</v>
      </c>
      <c r="J126" s="1">
        <v>61</v>
      </c>
    </row>
    <row r="127" spans="7:10" x14ac:dyDescent="0.2">
      <c r="G127" s="1">
        <v>127</v>
      </c>
      <c r="H127" s="1">
        <v>253</v>
      </c>
      <c r="I127" s="1">
        <v>505</v>
      </c>
      <c r="J127" s="1">
        <v>196</v>
      </c>
    </row>
    <row r="128" spans="7:10" x14ac:dyDescent="0.2">
      <c r="G128" s="1">
        <v>2</v>
      </c>
      <c r="H128" s="1">
        <v>4</v>
      </c>
      <c r="I128" s="1">
        <v>8</v>
      </c>
      <c r="J128" s="1">
        <v>189</v>
      </c>
    </row>
    <row r="129" spans="8:10" x14ac:dyDescent="0.2">
      <c r="H129" s="1">
        <v>3</v>
      </c>
      <c r="I129" s="1">
        <v>5</v>
      </c>
      <c r="J129" s="1">
        <v>68</v>
      </c>
    </row>
    <row r="130" spans="8:10" x14ac:dyDescent="0.2">
      <c r="H130" s="1">
        <v>254</v>
      </c>
      <c r="I130" s="1">
        <v>508</v>
      </c>
      <c r="J130" s="1">
        <v>125</v>
      </c>
    </row>
    <row r="131" spans="8:10" x14ac:dyDescent="0.2">
      <c r="H131" s="1">
        <v>131</v>
      </c>
      <c r="I131" s="1">
        <v>261</v>
      </c>
      <c r="J131" s="1">
        <v>132</v>
      </c>
    </row>
    <row r="132" spans="8:10" x14ac:dyDescent="0.2">
      <c r="H132" s="1">
        <v>126</v>
      </c>
      <c r="I132" s="1">
        <v>252</v>
      </c>
      <c r="J132" s="1">
        <v>253</v>
      </c>
    </row>
    <row r="133" spans="8:10" x14ac:dyDescent="0.2">
      <c r="H133" s="1">
        <v>67</v>
      </c>
      <c r="I133" s="1">
        <v>133</v>
      </c>
      <c r="J133" s="1">
        <v>260</v>
      </c>
    </row>
    <row r="134" spans="8:10" x14ac:dyDescent="0.2">
      <c r="H134" s="1">
        <v>190</v>
      </c>
      <c r="I134" s="1">
        <v>380</v>
      </c>
      <c r="J134" s="1">
        <v>4</v>
      </c>
    </row>
    <row r="135" spans="8:10" x14ac:dyDescent="0.2">
      <c r="H135" s="1">
        <v>195</v>
      </c>
      <c r="I135" s="1">
        <v>389</v>
      </c>
      <c r="J135" s="1">
        <v>3</v>
      </c>
    </row>
    <row r="136" spans="8:10" x14ac:dyDescent="0.2">
      <c r="H136" s="1">
        <v>62</v>
      </c>
      <c r="I136" s="1">
        <v>124</v>
      </c>
      <c r="J136" s="1">
        <v>259</v>
      </c>
    </row>
    <row r="137" spans="8:10" x14ac:dyDescent="0.2">
      <c r="H137" s="1">
        <v>35</v>
      </c>
      <c r="I137" s="1">
        <v>69</v>
      </c>
      <c r="J137" s="1">
        <v>254</v>
      </c>
    </row>
    <row r="138" spans="8:10" x14ac:dyDescent="0.2">
      <c r="H138" s="1">
        <v>222</v>
      </c>
      <c r="I138" s="1">
        <v>444</v>
      </c>
      <c r="J138" s="1">
        <v>131</v>
      </c>
    </row>
    <row r="139" spans="8:10" x14ac:dyDescent="0.2">
      <c r="H139" s="1">
        <v>163</v>
      </c>
      <c r="I139" s="1">
        <v>325</v>
      </c>
      <c r="J139" s="1">
        <v>126</v>
      </c>
    </row>
    <row r="140" spans="8:10" x14ac:dyDescent="0.2">
      <c r="H140" s="1">
        <v>94</v>
      </c>
      <c r="I140" s="1">
        <v>188</v>
      </c>
      <c r="J140" s="1">
        <v>67</v>
      </c>
    </row>
    <row r="141" spans="8:10" x14ac:dyDescent="0.2">
      <c r="H141" s="1">
        <v>99</v>
      </c>
      <c r="I141" s="1">
        <v>197</v>
      </c>
      <c r="J141" s="1">
        <v>190</v>
      </c>
    </row>
    <row r="142" spans="8:10" x14ac:dyDescent="0.2">
      <c r="H142" s="1">
        <v>158</v>
      </c>
      <c r="I142" s="1">
        <v>316</v>
      </c>
      <c r="J142" s="1">
        <v>195</v>
      </c>
    </row>
    <row r="143" spans="8:10" x14ac:dyDescent="0.2">
      <c r="H143" s="1">
        <v>227</v>
      </c>
      <c r="I143" s="1">
        <v>453</v>
      </c>
      <c r="J143" s="1">
        <v>62</v>
      </c>
    </row>
    <row r="144" spans="8:10" x14ac:dyDescent="0.2">
      <c r="H144" s="1">
        <v>30</v>
      </c>
      <c r="I144" s="1">
        <v>60</v>
      </c>
      <c r="J144" s="1">
        <v>35</v>
      </c>
    </row>
    <row r="145" spans="8:10" x14ac:dyDescent="0.2">
      <c r="H145" s="1">
        <v>19</v>
      </c>
      <c r="I145" s="1">
        <v>37</v>
      </c>
      <c r="J145" s="1">
        <v>222</v>
      </c>
    </row>
    <row r="146" spans="8:10" x14ac:dyDescent="0.2">
      <c r="H146" s="1">
        <v>238</v>
      </c>
      <c r="I146" s="1">
        <v>476</v>
      </c>
      <c r="J146" s="1">
        <v>163</v>
      </c>
    </row>
    <row r="147" spans="8:10" x14ac:dyDescent="0.2">
      <c r="H147" s="1">
        <v>147</v>
      </c>
      <c r="I147" s="1">
        <v>293</v>
      </c>
      <c r="J147" s="1">
        <v>94</v>
      </c>
    </row>
    <row r="148" spans="8:10" x14ac:dyDescent="0.2">
      <c r="H148" s="1">
        <v>110</v>
      </c>
      <c r="I148" s="1">
        <v>220</v>
      </c>
      <c r="J148" s="1">
        <v>99</v>
      </c>
    </row>
    <row r="149" spans="8:10" x14ac:dyDescent="0.2">
      <c r="H149" s="1">
        <v>83</v>
      </c>
      <c r="I149" s="1">
        <v>165</v>
      </c>
      <c r="J149" s="1">
        <v>158</v>
      </c>
    </row>
    <row r="150" spans="8:10" x14ac:dyDescent="0.2">
      <c r="H150" s="1">
        <v>174</v>
      </c>
      <c r="I150" s="1">
        <v>348</v>
      </c>
      <c r="J150" s="1">
        <v>227</v>
      </c>
    </row>
    <row r="151" spans="8:10" x14ac:dyDescent="0.2">
      <c r="H151" s="1">
        <v>211</v>
      </c>
      <c r="I151" s="1">
        <v>421</v>
      </c>
      <c r="J151" s="1">
        <v>30</v>
      </c>
    </row>
    <row r="152" spans="8:10" x14ac:dyDescent="0.2">
      <c r="H152" s="1">
        <v>46</v>
      </c>
      <c r="I152" s="1">
        <v>92</v>
      </c>
      <c r="J152" s="1">
        <v>19</v>
      </c>
    </row>
    <row r="153" spans="8:10" x14ac:dyDescent="0.2">
      <c r="H153" s="1">
        <v>51</v>
      </c>
      <c r="I153" s="1">
        <v>101</v>
      </c>
      <c r="J153" s="1">
        <v>238</v>
      </c>
    </row>
    <row r="154" spans="8:10" x14ac:dyDescent="0.2">
      <c r="H154" s="1">
        <v>206</v>
      </c>
      <c r="I154" s="1">
        <v>412</v>
      </c>
      <c r="J154" s="1">
        <v>147</v>
      </c>
    </row>
    <row r="155" spans="8:10" x14ac:dyDescent="0.2">
      <c r="H155" s="1">
        <v>179</v>
      </c>
      <c r="I155" s="1">
        <v>357</v>
      </c>
      <c r="J155" s="1">
        <v>110</v>
      </c>
    </row>
    <row r="156" spans="8:10" x14ac:dyDescent="0.2">
      <c r="H156" s="1">
        <v>78</v>
      </c>
      <c r="I156" s="1">
        <v>156</v>
      </c>
      <c r="J156" s="1">
        <v>83</v>
      </c>
    </row>
    <row r="157" spans="8:10" x14ac:dyDescent="0.2">
      <c r="H157" s="1">
        <v>115</v>
      </c>
      <c r="I157" s="1">
        <v>229</v>
      </c>
      <c r="J157" s="1">
        <v>174</v>
      </c>
    </row>
    <row r="158" spans="8:10" x14ac:dyDescent="0.2">
      <c r="H158" s="1">
        <v>142</v>
      </c>
      <c r="I158" s="1">
        <v>284</v>
      </c>
      <c r="J158" s="1">
        <v>211</v>
      </c>
    </row>
    <row r="159" spans="8:10" x14ac:dyDescent="0.2">
      <c r="H159" s="1">
        <v>243</v>
      </c>
      <c r="I159" s="1">
        <v>485</v>
      </c>
      <c r="J159" s="1">
        <v>46</v>
      </c>
    </row>
    <row r="160" spans="8:10" x14ac:dyDescent="0.2">
      <c r="H160" s="1">
        <v>14</v>
      </c>
      <c r="I160" s="1">
        <v>28</v>
      </c>
      <c r="J160" s="1">
        <v>51</v>
      </c>
    </row>
    <row r="161" spans="8:10" x14ac:dyDescent="0.2">
      <c r="H161" s="1">
        <v>11</v>
      </c>
      <c r="I161" s="1">
        <v>21</v>
      </c>
      <c r="J161" s="1">
        <v>206</v>
      </c>
    </row>
    <row r="162" spans="8:10" x14ac:dyDescent="0.2">
      <c r="H162" s="1">
        <v>246</v>
      </c>
      <c r="I162" s="1">
        <v>492</v>
      </c>
      <c r="J162" s="1">
        <v>179</v>
      </c>
    </row>
    <row r="163" spans="8:10" x14ac:dyDescent="0.2">
      <c r="H163" s="1">
        <v>139</v>
      </c>
      <c r="I163" s="1">
        <v>277</v>
      </c>
      <c r="J163" s="1">
        <v>78</v>
      </c>
    </row>
    <row r="164" spans="8:10" x14ac:dyDescent="0.2">
      <c r="H164" s="1">
        <v>118</v>
      </c>
      <c r="I164" s="1">
        <v>236</v>
      </c>
      <c r="J164" s="1">
        <v>115</v>
      </c>
    </row>
    <row r="165" spans="8:10" x14ac:dyDescent="0.2">
      <c r="H165" s="1">
        <v>75</v>
      </c>
      <c r="I165" s="1">
        <v>149</v>
      </c>
      <c r="J165" s="1">
        <v>142</v>
      </c>
    </row>
    <row r="166" spans="8:10" x14ac:dyDescent="0.2">
      <c r="H166" s="1">
        <v>182</v>
      </c>
      <c r="I166" s="1">
        <v>364</v>
      </c>
      <c r="J166" s="1">
        <v>243</v>
      </c>
    </row>
    <row r="167" spans="8:10" x14ac:dyDescent="0.2">
      <c r="H167" s="1">
        <v>203</v>
      </c>
      <c r="I167" s="1">
        <v>405</v>
      </c>
      <c r="J167" s="1">
        <v>14</v>
      </c>
    </row>
    <row r="168" spans="8:10" x14ac:dyDescent="0.2">
      <c r="H168" s="1">
        <v>54</v>
      </c>
      <c r="I168" s="1">
        <v>108</v>
      </c>
      <c r="J168" s="1">
        <v>11</v>
      </c>
    </row>
    <row r="169" spans="8:10" x14ac:dyDescent="0.2">
      <c r="H169" s="1">
        <v>43</v>
      </c>
      <c r="I169" s="1">
        <v>85</v>
      </c>
      <c r="J169" s="1">
        <v>267</v>
      </c>
    </row>
    <row r="170" spans="8:10" x14ac:dyDescent="0.2">
      <c r="H170" s="1">
        <v>214</v>
      </c>
      <c r="I170" s="1">
        <v>428</v>
      </c>
      <c r="J170" s="1">
        <v>246</v>
      </c>
    </row>
    <row r="171" spans="8:10" x14ac:dyDescent="0.2">
      <c r="H171" s="1">
        <v>171</v>
      </c>
      <c r="I171" s="1">
        <v>341</v>
      </c>
      <c r="J171" s="1">
        <v>139</v>
      </c>
    </row>
    <row r="172" spans="8:10" x14ac:dyDescent="0.2">
      <c r="H172" s="1">
        <v>86</v>
      </c>
      <c r="I172" s="1">
        <v>172</v>
      </c>
      <c r="J172" s="1">
        <v>118</v>
      </c>
    </row>
    <row r="173" spans="8:10" x14ac:dyDescent="0.2">
      <c r="H173" s="1">
        <v>107</v>
      </c>
      <c r="I173" s="1">
        <v>213</v>
      </c>
      <c r="J173" s="1">
        <v>75</v>
      </c>
    </row>
    <row r="174" spans="8:10" x14ac:dyDescent="0.2">
      <c r="H174" s="1">
        <v>150</v>
      </c>
      <c r="I174" s="1">
        <v>300</v>
      </c>
      <c r="J174" s="1">
        <v>182</v>
      </c>
    </row>
    <row r="175" spans="8:10" x14ac:dyDescent="0.2">
      <c r="H175" s="1">
        <v>235</v>
      </c>
      <c r="I175" s="1">
        <v>469</v>
      </c>
      <c r="J175" s="1">
        <v>203</v>
      </c>
    </row>
    <row r="176" spans="8:10" x14ac:dyDescent="0.2">
      <c r="H176" s="1">
        <v>22</v>
      </c>
      <c r="I176" s="1">
        <v>44</v>
      </c>
      <c r="J176" s="1">
        <v>54</v>
      </c>
    </row>
    <row r="177" spans="8:10" x14ac:dyDescent="0.2">
      <c r="H177" s="1">
        <v>27</v>
      </c>
      <c r="I177" s="1">
        <v>53</v>
      </c>
      <c r="J177" s="1">
        <v>43</v>
      </c>
    </row>
    <row r="178" spans="8:10" x14ac:dyDescent="0.2">
      <c r="H178" s="1">
        <v>230</v>
      </c>
      <c r="I178" s="1">
        <v>460</v>
      </c>
      <c r="J178" s="1">
        <v>214</v>
      </c>
    </row>
    <row r="179" spans="8:10" x14ac:dyDescent="0.2">
      <c r="H179" s="1">
        <v>155</v>
      </c>
      <c r="I179" s="1">
        <v>309</v>
      </c>
      <c r="J179" s="1">
        <v>171</v>
      </c>
    </row>
    <row r="180" spans="8:10" x14ac:dyDescent="0.2">
      <c r="H180" s="1">
        <v>102</v>
      </c>
      <c r="I180" s="1">
        <v>204</v>
      </c>
      <c r="J180" s="1">
        <v>86</v>
      </c>
    </row>
    <row r="181" spans="8:10" x14ac:dyDescent="0.2">
      <c r="H181" s="1">
        <v>91</v>
      </c>
      <c r="I181" s="1">
        <v>181</v>
      </c>
      <c r="J181" s="1">
        <v>107</v>
      </c>
    </row>
    <row r="182" spans="8:10" x14ac:dyDescent="0.2">
      <c r="H182" s="1">
        <v>166</v>
      </c>
      <c r="I182" s="1">
        <v>332</v>
      </c>
      <c r="J182" s="1">
        <v>150</v>
      </c>
    </row>
    <row r="183" spans="8:10" x14ac:dyDescent="0.2">
      <c r="H183" s="1">
        <v>219</v>
      </c>
      <c r="I183" s="1">
        <v>437</v>
      </c>
      <c r="J183" s="1">
        <v>235</v>
      </c>
    </row>
    <row r="184" spans="8:10" x14ac:dyDescent="0.2">
      <c r="H184" s="1">
        <v>38</v>
      </c>
      <c r="I184" s="1">
        <v>76</v>
      </c>
      <c r="J184" s="1">
        <v>22</v>
      </c>
    </row>
    <row r="185" spans="8:10" x14ac:dyDescent="0.2">
      <c r="H185" s="1">
        <v>59</v>
      </c>
      <c r="I185" s="1">
        <v>117</v>
      </c>
      <c r="J185" s="1">
        <v>27</v>
      </c>
    </row>
    <row r="186" spans="8:10" x14ac:dyDescent="0.2">
      <c r="H186" s="1">
        <v>198</v>
      </c>
      <c r="I186" s="1">
        <v>396</v>
      </c>
      <c r="J186" s="1">
        <v>230</v>
      </c>
    </row>
    <row r="187" spans="8:10" x14ac:dyDescent="0.2">
      <c r="H187" s="1">
        <v>187</v>
      </c>
      <c r="I187" s="1">
        <v>373</v>
      </c>
      <c r="J187" s="1">
        <v>155</v>
      </c>
    </row>
    <row r="188" spans="8:10" x14ac:dyDescent="0.2">
      <c r="H188" s="1">
        <v>70</v>
      </c>
      <c r="I188" s="1">
        <v>140</v>
      </c>
      <c r="J188" s="1">
        <v>102</v>
      </c>
    </row>
    <row r="189" spans="8:10" x14ac:dyDescent="0.2">
      <c r="H189" s="1">
        <v>123</v>
      </c>
      <c r="I189" s="1">
        <v>245</v>
      </c>
      <c r="J189" s="1">
        <v>91</v>
      </c>
    </row>
    <row r="190" spans="8:10" x14ac:dyDescent="0.2">
      <c r="H190" s="1">
        <v>134</v>
      </c>
      <c r="I190" s="1">
        <v>268</v>
      </c>
      <c r="J190" s="1">
        <v>166</v>
      </c>
    </row>
    <row r="191" spans="8:10" x14ac:dyDescent="0.2">
      <c r="H191" s="1">
        <v>251</v>
      </c>
      <c r="I191" s="1">
        <v>501</v>
      </c>
      <c r="J191" s="1">
        <v>219</v>
      </c>
    </row>
    <row r="192" spans="8:10" x14ac:dyDescent="0.2">
      <c r="H192" s="1">
        <v>6</v>
      </c>
      <c r="I192" s="1">
        <v>12</v>
      </c>
      <c r="J192" s="1">
        <v>38</v>
      </c>
    </row>
    <row r="193" spans="8:10" x14ac:dyDescent="0.2">
      <c r="H193" s="1">
        <v>7</v>
      </c>
      <c r="I193" s="1">
        <v>13</v>
      </c>
      <c r="J193" s="1">
        <v>59</v>
      </c>
    </row>
    <row r="194" spans="8:10" x14ac:dyDescent="0.2">
      <c r="H194" s="1">
        <v>250</v>
      </c>
      <c r="I194" s="1">
        <v>500</v>
      </c>
      <c r="J194" s="1">
        <v>198</v>
      </c>
    </row>
    <row r="195" spans="8:10" x14ac:dyDescent="0.2">
      <c r="H195" s="1">
        <v>135</v>
      </c>
      <c r="I195" s="1">
        <v>269</v>
      </c>
      <c r="J195" s="1">
        <v>187</v>
      </c>
    </row>
    <row r="196" spans="8:10" x14ac:dyDescent="0.2">
      <c r="H196" s="1">
        <v>122</v>
      </c>
      <c r="I196" s="1">
        <v>244</v>
      </c>
      <c r="J196" s="1">
        <v>70</v>
      </c>
    </row>
    <row r="197" spans="8:10" x14ac:dyDescent="0.2">
      <c r="H197" s="1">
        <v>71</v>
      </c>
      <c r="I197" s="1">
        <v>141</v>
      </c>
      <c r="J197" s="1">
        <v>123</v>
      </c>
    </row>
    <row r="198" spans="8:10" x14ac:dyDescent="0.2">
      <c r="H198" s="1">
        <v>186</v>
      </c>
      <c r="I198" s="1">
        <v>372</v>
      </c>
      <c r="J198" s="1">
        <v>134</v>
      </c>
    </row>
    <row r="199" spans="8:10" x14ac:dyDescent="0.2">
      <c r="H199" s="1">
        <v>199</v>
      </c>
      <c r="I199" s="1">
        <v>397</v>
      </c>
      <c r="J199" s="1">
        <v>251</v>
      </c>
    </row>
    <row r="200" spans="8:10" x14ac:dyDescent="0.2">
      <c r="H200" s="1">
        <v>58</v>
      </c>
      <c r="I200" s="1">
        <v>116</v>
      </c>
      <c r="J200" s="1">
        <v>262</v>
      </c>
    </row>
    <row r="201" spans="8:10" x14ac:dyDescent="0.2">
      <c r="H201" s="1">
        <v>39</v>
      </c>
      <c r="I201" s="1">
        <v>77</v>
      </c>
      <c r="J201" s="1">
        <v>6</v>
      </c>
    </row>
    <row r="202" spans="8:10" x14ac:dyDescent="0.2">
      <c r="H202" s="1">
        <v>218</v>
      </c>
      <c r="I202" s="1">
        <v>436</v>
      </c>
      <c r="J202" s="1">
        <v>7</v>
      </c>
    </row>
    <row r="203" spans="8:10" x14ac:dyDescent="0.2">
      <c r="H203" s="1">
        <v>167</v>
      </c>
      <c r="I203" s="1">
        <v>333</v>
      </c>
      <c r="J203" s="1">
        <v>263</v>
      </c>
    </row>
    <row r="204" spans="8:10" x14ac:dyDescent="0.2">
      <c r="H204" s="1">
        <v>90</v>
      </c>
      <c r="I204" s="1">
        <v>180</v>
      </c>
      <c r="J204" s="1">
        <v>250</v>
      </c>
    </row>
    <row r="205" spans="8:10" x14ac:dyDescent="0.2">
      <c r="H205" s="1">
        <v>103</v>
      </c>
      <c r="I205" s="1">
        <v>205</v>
      </c>
      <c r="J205" s="1">
        <v>135</v>
      </c>
    </row>
    <row r="206" spans="8:10" x14ac:dyDescent="0.2">
      <c r="H206" s="1">
        <v>154</v>
      </c>
      <c r="I206" s="1">
        <v>308</v>
      </c>
      <c r="J206" s="1">
        <v>122</v>
      </c>
    </row>
    <row r="207" spans="8:10" x14ac:dyDescent="0.2">
      <c r="H207" s="1">
        <v>231</v>
      </c>
      <c r="I207" s="1">
        <v>461</v>
      </c>
      <c r="J207" s="1">
        <v>71</v>
      </c>
    </row>
    <row r="208" spans="8:10" x14ac:dyDescent="0.2">
      <c r="H208" s="1">
        <v>26</v>
      </c>
      <c r="I208" s="1">
        <v>52</v>
      </c>
      <c r="J208" s="1">
        <v>186</v>
      </c>
    </row>
    <row r="209" spans="8:10" x14ac:dyDescent="0.2">
      <c r="H209" s="1">
        <v>23</v>
      </c>
      <c r="I209" s="1">
        <v>45</v>
      </c>
      <c r="J209" s="1">
        <v>199</v>
      </c>
    </row>
    <row r="210" spans="8:10" x14ac:dyDescent="0.2">
      <c r="H210" s="1">
        <v>234</v>
      </c>
      <c r="I210" s="1">
        <v>468</v>
      </c>
      <c r="J210" s="1">
        <v>58</v>
      </c>
    </row>
    <row r="211" spans="8:10" x14ac:dyDescent="0.2">
      <c r="H211" s="1">
        <v>151</v>
      </c>
      <c r="I211" s="1">
        <v>301</v>
      </c>
      <c r="J211" s="1">
        <v>39</v>
      </c>
    </row>
    <row r="212" spans="8:10" x14ac:dyDescent="0.2">
      <c r="H212" s="1">
        <v>106</v>
      </c>
      <c r="I212" s="1">
        <v>212</v>
      </c>
      <c r="J212" s="1">
        <v>218</v>
      </c>
    </row>
    <row r="213" spans="8:10" x14ac:dyDescent="0.2">
      <c r="H213" s="1">
        <v>87</v>
      </c>
      <c r="I213" s="1">
        <v>173</v>
      </c>
      <c r="J213" s="1">
        <v>167</v>
      </c>
    </row>
    <row r="214" spans="8:10" x14ac:dyDescent="0.2">
      <c r="H214" s="1">
        <v>170</v>
      </c>
      <c r="I214" s="1">
        <v>340</v>
      </c>
      <c r="J214" s="1">
        <v>90</v>
      </c>
    </row>
    <row r="215" spans="8:10" x14ac:dyDescent="0.2">
      <c r="H215" s="1">
        <v>215</v>
      </c>
      <c r="I215" s="1">
        <v>429</v>
      </c>
      <c r="J215" s="1">
        <v>103</v>
      </c>
    </row>
    <row r="216" spans="8:10" x14ac:dyDescent="0.2">
      <c r="H216" s="1">
        <v>42</v>
      </c>
      <c r="I216" s="1">
        <v>84</v>
      </c>
      <c r="J216" s="1">
        <v>154</v>
      </c>
    </row>
    <row r="217" spans="8:10" x14ac:dyDescent="0.2">
      <c r="H217" s="1">
        <v>55</v>
      </c>
      <c r="I217" s="1">
        <v>109</v>
      </c>
      <c r="J217" s="1">
        <v>231</v>
      </c>
    </row>
    <row r="218" spans="8:10" x14ac:dyDescent="0.2">
      <c r="H218" s="1">
        <v>202</v>
      </c>
      <c r="I218" s="1">
        <v>404</v>
      </c>
      <c r="J218" s="1">
        <v>26</v>
      </c>
    </row>
    <row r="219" spans="8:10" x14ac:dyDescent="0.2">
      <c r="H219" s="1">
        <v>183</v>
      </c>
      <c r="I219" s="1">
        <v>365</v>
      </c>
      <c r="J219" s="1">
        <v>23</v>
      </c>
    </row>
    <row r="220" spans="8:10" x14ac:dyDescent="0.2">
      <c r="H220" s="1">
        <v>74</v>
      </c>
      <c r="I220" s="1">
        <v>148</v>
      </c>
      <c r="J220" s="1">
        <v>234</v>
      </c>
    </row>
    <row r="221" spans="8:10" x14ac:dyDescent="0.2">
      <c r="H221" s="1">
        <v>119</v>
      </c>
      <c r="I221" s="1">
        <v>237</v>
      </c>
      <c r="J221" s="1">
        <v>151</v>
      </c>
    </row>
    <row r="222" spans="8:10" x14ac:dyDescent="0.2">
      <c r="H222" s="1">
        <v>138</v>
      </c>
      <c r="I222" s="1">
        <v>276</v>
      </c>
      <c r="J222" s="1">
        <v>106</v>
      </c>
    </row>
    <row r="223" spans="8:10" x14ac:dyDescent="0.2">
      <c r="H223" s="1">
        <v>247</v>
      </c>
      <c r="I223" s="1">
        <v>493</v>
      </c>
      <c r="J223" s="1">
        <v>87</v>
      </c>
    </row>
    <row r="224" spans="8:10" x14ac:dyDescent="0.2">
      <c r="H224" s="1">
        <v>10</v>
      </c>
      <c r="I224" s="1">
        <v>20</v>
      </c>
      <c r="J224" s="1">
        <v>170</v>
      </c>
    </row>
    <row r="225" spans="8:10" x14ac:dyDescent="0.2">
      <c r="H225" s="1">
        <v>15</v>
      </c>
      <c r="I225" s="1">
        <v>29</v>
      </c>
      <c r="J225" s="1">
        <v>215</v>
      </c>
    </row>
    <row r="226" spans="8:10" x14ac:dyDescent="0.2">
      <c r="H226" s="1">
        <v>242</v>
      </c>
      <c r="I226" s="1">
        <v>484</v>
      </c>
      <c r="J226" s="1">
        <v>42</v>
      </c>
    </row>
    <row r="227" spans="8:10" x14ac:dyDescent="0.2">
      <c r="H227" s="1">
        <v>143</v>
      </c>
      <c r="I227" s="1">
        <v>285</v>
      </c>
      <c r="J227" s="1">
        <v>55</v>
      </c>
    </row>
    <row r="228" spans="8:10" x14ac:dyDescent="0.2">
      <c r="H228" s="1">
        <v>114</v>
      </c>
      <c r="I228" s="1">
        <v>228</v>
      </c>
      <c r="J228" s="1">
        <v>202</v>
      </c>
    </row>
    <row r="229" spans="8:10" x14ac:dyDescent="0.2">
      <c r="H229" s="1">
        <v>79</v>
      </c>
      <c r="I229" s="1">
        <v>157</v>
      </c>
      <c r="J229" s="1">
        <v>183</v>
      </c>
    </row>
    <row r="230" spans="8:10" x14ac:dyDescent="0.2">
      <c r="H230" s="1">
        <v>178</v>
      </c>
      <c r="I230" s="1">
        <v>356</v>
      </c>
      <c r="J230" s="1">
        <v>74</v>
      </c>
    </row>
    <row r="231" spans="8:10" x14ac:dyDescent="0.2">
      <c r="H231" s="1">
        <v>207</v>
      </c>
      <c r="I231" s="1">
        <v>413</v>
      </c>
      <c r="J231" s="1">
        <v>119</v>
      </c>
    </row>
    <row r="232" spans="8:10" x14ac:dyDescent="0.2">
      <c r="H232" s="1">
        <v>50</v>
      </c>
      <c r="I232" s="1">
        <v>100</v>
      </c>
      <c r="J232" s="1">
        <v>138</v>
      </c>
    </row>
    <row r="233" spans="8:10" x14ac:dyDescent="0.2">
      <c r="H233" s="1">
        <v>47</v>
      </c>
      <c r="I233" s="1">
        <v>93</v>
      </c>
      <c r="J233" s="1">
        <v>247</v>
      </c>
    </row>
    <row r="234" spans="8:10" x14ac:dyDescent="0.2">
      <c r="H234" s="1">
        <v>210</v>
      </c>
      <c r="I234" s="1">
        <v>420</v>
      </c>
      <c r="J234" s="1">
        <v>266</v>
      </c>
    </row>
    <row r="235" spans="8:10" x14ac:dyDescent="0.2">
      <c r="H235" s="1">
        <v>175</v>
      </c>
      <c r="I235" s="1">
        <v>349</v>
      </c>
      <c r="J235" s="1">
        <v>10</v>
      </c>
    </row>
    <row r="236" spans="8:10" x14ac:dyDescent="0.2">
      <c r="H236" s="1">
        <v>82</v>
      </c>
      <c r="I236" s="1">
        <v>164</v>
      </c>
      <c r="J236" s="1">
        <v>15</v>
      </c>
    </row>
    <row r="237" spans="8:10" x14ac:dyDescent="0.2">
      <c r="H237" s="1">
        <v>111</v>
      </c>
      <c r="I237" s="1">
        <v>221</v>
      </c>
      <c r="J237" s="1">
        <v>242</v>
      </c>
    </row>
    <row r="238" spans="8:10" x14ac:dyDescent="0.2">
      <c r="H238" s="1">
        <v>146</v>
      </c>
      <c r="I238" s="1">
        <v>292</v>
      </c>
      <c r="J238" s="1">
        <v>143</v>
      </c>
    </row>
    <row r="239" spans="8:10" x14ac:dyDescent="0.2">
      <c r="H239" s="1">
        <v>239</v>
      </c>
      <c r="I239" s="1">
        <v>477</v>
      </c>
      <c r="J239" s="1">
        <v>114</v>
      </c>
    </row>
    <row r="240" spans="8:10" x14ac:dyDescent="0.2">
      <c r="H240" s="1">
        <v>18</v>
      </c>
      <c r="I240" s="1">
        <v>36</v>
      </c>
      <c r="J240" s="1">
        <v>79</v>
      </c>
    </row>
    <row r="241" spans="8:10" x14ac:dyDescent="0.2">
      <c r="H241" s="1">
        <v>31</v>
      </c>
      <c r="I241" s="1">
        <v>61</v>
      </c>
      <c r="J241" s="1">
        <v>178</v>
      </c>
    </row>
    <row r="242" spans="8:10" x14ac:dyDescent="0.2">
      <c r="H242" s="1">
        <v>226</v>
      </c>
      <c r="I242" s="1">
        <v>452</v>
      </c>
      <c r="J242" s="1">
        <v>207</v>
      </c>
    </row>
    <row r="243" spans="8:10" x14ac:dyDescent="0.2">
      <c r="H243" s="1">
        <v>159</v>
      </c>
      <c r="I243" s="1">
        <v>317</v>
      </c>
      <c r="J243" s="1">
        <v>50</v>
      </c>
    </row>
    <row r="244" spans="8:10" x14ac:dyDescent="0.2">
      <c r="H244" s="1">
        <v>98</v>
      </c>
      <c r="I244" s="1">
        <v>196</v>
      </c>
      <c r="J244" s="1">
        <v>47</v>
      </c>
    </row>
    <row r="245" spans="8:10" x14ac:dyDescent="0.2">
      <c r="H245" s="1">
        <v>95</v>
      </c>
      <c r="I245" s="1">
        <v>189</v>
      </c>
      <c r="J245" s="1">
        <v>210</v>
      </c>
    </row>
    <row r="246" spans="8:10" x14ac:dyDescent="0.2">
      <c r="H246" s="1">
        <v>162</v>
      </c>
      <c r="I246" s="1">
        <v>324</v>
      </c>
      <c r="J246" s="1">
        <v>175</v>
      </c>
    </row>
    <row r="247" spans="8:10" x14ac:dyDescent="0.2">
      <c r="H247" s="1">
        <v>223</v>
      </c>
      <c r="I247" s="1">
        <v>445</v>
      </c>
      <c r="J247" s="1">
        <v>82</v>
      </c>
    </row>
    <row r="248" spans="8:10" x14ac:dyDescent="0.2">
      <c r="H248" s="1">
        <v>34</v>
      </c>
      <c r="I248" s="1">
        <v>68</v>
      </c>
      <c r="J248" s="1">
        <v>111</v>
      </c>
    </row>
    <row r="249" spans="8:10" x14ac:dyDescent="0.2">
      <c r="H249" s="1">
        <v>63</v>
      </c>
      <c r="I249" s="1">
        <v>125</v>
      </c>
      <c r="J249" s="1">
        <v>146</v>
      </c>
    </row>
    <row r="250" spans="8:10" x14ac:dyDescent="0.2">
      <c r="H250" s="1">
        <v>194</v>
      </c>
      <c r="I250" s="1">
        <v>388</v>
      </c>
      <c r="J250" s="1">
        <v>239</v>
      </c>
    </row>
    <row r="251" spans="8:10" x14ac:dyDescent="0.2">
      <c r="H251" s="1">
        <v>191</v>
      </c>
      <c r="I251" s="1">
        <v>381</v>
      </c>
      <c r="J251" s="1">
        <v>18</v>
      </c>
    </row>
    <row r="252" spans="8:10" x14ac:dyDescent="0.2">
      <c r="H252" s="1">
        <v>66</v>
      </c>
      <c r="I252" s="1">
        <v>132</v>
      </c>
      <c r="J252" s="1">
        <v>31</v>
      </c>
    </row>
    <row r="253" spans="8:10" x14ac:dyDescent="0.2">
      <c r="H253" s="1">
        <v>127</v>
      </c>
      <c r="I253" s="1">
        <v>253</v>
      </c>
      <c r="J253" s="1">
        <v>226</v>
      </c>
    </row>
    <row r="254" spans="8:10" x14ac:dyDescent="0.2">
      <c r="H254" s="1">
        <v>130</v>
      </c>
      <c r="I254" s="1">
        <v>260</v>
      </c>
      <c r="J254" s="1">
        <v>159</v>
      </c>
    </row>
    <row r="255" spans="8:10" x14ac:dyDescent="0.2">
      <c r="H255" s="1">
        <v>255</v>
      </c>
      <c r="I255" s="1">
        <v>509</v>
      </c>
      <c r="J255" s="1">
        <v>98</v>
      </c>
    </row>
    <row r="256" spans="8:10" x14ac:dyDescent="0.2">
      <c r="H256" s="1">
        <v>2</v>
      </c>
      <c r="I256" s="1">
        <v>4</v>
      </c>
      <c r="J256" s="1">
        <v>95</v>
      </c>
    </row>
    <row r="257" spans="9:10" x14ac:dyDescent="0.2">
      <c r="I257" s="1">
        <v>3</v>
      </c>
      <c r="J257" s="1">
        <v>162</v>
      </c>
    </row>
    <row r="258" spans="9:10" x14ac:dyDescent="0.2">
      <c r="I258" s="1">
        <v>510</v>
      </c>
      <c r="J258" s="1">
        <v>223</v>
      </c>
    </row>
    <row r="259" spans="9:10" x14ac:dyDescent="0.2">
      <c r="I259" s="1">
        <v>259</v>
      </c>
      <c r="J259" s="1">
        <v>34</v>
      </c>
    </row>
    <row r="260" spans="9:10" x14ac:dyDescent="0.2">
      <c r="I260" s="1">
        <v>254</v>
      </c>
      <c r="J260" s="1">
        <v>63</v>
      </c>
    </row>
    <row r="261" spans="9:10" x14ac:dyDescent="0.2">
      <c r="I261" s="1">
        <v>131</v>
      </c>
      <c r="J261" s="1">
        <v>194</v>
      </c>
    </row>
    <row r="262" spans="9:10" x14ac:dyDescent="0.2">
      <c r="I262" s="1">
        <v>382</v>
      </c>
      <c r="J262" s="1">
        <v>191</v>
      </c>
    </row>
    <row r="263" spans="9:10" x14ac:dyDescent="0.2">
      <c r="I263" s="1">
        <v>387</v>
      </c>
      <c r="J263" s="1">
        <v>66</v>
      </c>
    </row>
    <row r="264" spans="9:10" x14ac:dyDescent="0.2">
      <c r="I264" s="1">
        <v>126</v>
      </c>
      <c r="J264" s="1">
        <v>127</v>
      </c>
    </row>
    <row r="265" spans="9:10" x14ac:dyDescent="0.2">
      <c r="I265" s="1">
        <v>67</v>
      </c>
      <c r="J265" s="1">
        <v>130</v>
      </c>
    </row>
    <row r="266" spans="9:10" x14ac:dyDescent="0.2">
      <c r="I266" s="1">
        <v>446</v>
      </c>
      <c r="J266" s="1">
        <v>255</v>
      </c>
    </row>
    <row r="267" spans="9:10" x14ac:dyDescent="0.2">
      <c r="I267" s="1">
        <v>323</v>
      </c>
      <c r="J267" s="1">
        <v>258</v>
      </c>
    </row>
    <row r="268" spans="9:10" x14ac:dyDescent="0.2">
      <c r="I268" s="1">
        <v>190</v>
      </c>
      <c r="J268" s="1">
        <v>2</v>
      </c>
    </row>
    <row r="269" spans="9:10" x14ac:dyDescent="0.2">
      <c r="I269" s="1">
        <v>195</v>
      </c>
    </row>
    <row r="270" spans="9:10" x14ac:dyDescent="0.2">
      <c r="I270" s="1">
        <v>318</v>
      </c>
    </row>
    <row r="271" spans="9:10" x14ac:dyDescent="0.2">
      <c r="I271" s="1">
        <v>451</v>
      </c>
    </row>
    <row r="272" spans="9:10" x14ac:dyDescent="0.2">
      <c r="I272" s="1">
        <v>62</v>
      </c>
    </row>
    <row r="273" spans="9:9" x14ac:dyDescent="0.2">
      <c r="I273" s="1">
        <v>35</v>
      </c>
    </row>
    <row r="274" spans="9:9" x14ac:dyDescent="0.2">
      <c r="I274" s="1">
        <v>478</v>
      </c>
    </row>
    <row r="275" spans="9:9" x14ac:dyDescent="0.2">
      <c r="I275" s="1">
        <v>291</v>
      </c>
    </row>
    <row r="276" spans="9:9" x14ac:dyDescent="0.2">
      <c r="I276" s="1">
        <v>222</v>
      </c>
    </row>
    <row r="277" spans="9:9" x14ac:dyDescent="0.2">
      <c r="I277" s="1">
        <v>163</v>
      </c>
    </row>
    <row r="278" spans="9:9" x14ac:dyDescent="0.2">
      <c r="I278" s="1">
        <v>350</v>
      </c>
    </row>
    <row r="279" spans="9:9" x14ac:dyDescent="0.2">
      <c r="I279" s="1">
        <v>419</v>
      </c>
    </row>
    <row r="280" spans="9:9" x14ac:dyDescent="0.2">
      <c r="I280" s="1">
        <v>94</v>
      </c>
    </row>
    <row r="281" spans="9:9" x14ac:dyDescent="0.2">
      <c r="I281" s="1">
        <v>99</v>
      </c>
    </row>
    <row r="282" spans="9:9" x14ac:dyDescent="0.2">
      <c r="I282" s="1">
        <v>414</v>
      </c>
    </row>
    <row r="283" spans="9:9" x14ac:dyDescent="0.2">
      <c r="I283" s="1">
        <v>355</v>
      </c>
    </row>
    <row r="284" spans="9:9" x14ac:dyDescent="0.2">
      <c r="I284" s="1">
        <v>158</v>
      </c>
    </row>
    <row r="285" spans="9:9" x14ac:dyDescent="0.2">
      <c r="I285" s="1">
        <v>227</v>
      </c>
    </row>
    <row r="286" spans="9:9" x14ac:dyDescent="0.2">
      <c r="I286" s="1">
        <v>286</v>
      </c>
    </row>
    <row r="287" spans="9:9" x14ac:dyDescent="0.2">
      <c r="I287" s="1">
        <v>483</v>
      </c>
    </row>
    <row r="288" spans="9:9" x14ac:dyDescent="0.2">
      <c r="I288" s="1">
        <v>30</v>
      </c>
    </row>
    <row r="289" spans="9:9" x14ac:dyDescent="0.2">
      <c r="I289" s="1">
        <v>19</v>
      </c>
    </row>
    <row r="290" spans="9:9" x14ac:dyDescent="0.2">
      <c r="I290" s="1">
        <v>494</v>
      </c>
    </row>
    <row r="291" spans="9:9" x14ac:dyDescent="0.2">
      <c r="I291" s="1">
        <v>275</v>
      </c>
    </row>
    <row r="292" spans="9:9" x14ac:dyDescent="0.2">
      <c r="I292" s="1">
        <v>238</v>
      </c>
    </row>
    <row r="293" spans="9:9" x14ac:dyDescent="0.2">
      <c r="I293" s="1">
        <v>147</v>
      </c>
    </row>
    <row r="294" spans="9:9" x14ac:dyDescent="0.2">
      <c r="I294" s="1">
        <v>366</v>
      </c>
    </row>
    <row r="295" spans="9:9" x14ac:dyDescent="0.2">
      <c r="I295" s="1">
        <v>403</v>
      </c>
    </row>
    <row r="296" spans="9:9" x14ac:dyDescent="0.2">
      <c r="I296" s="1">
        <v>110</v>
      </c>
    </row>
    <row r="297" spans="9:9" x14ac:dyDescent="0.2">
      <c r="I297" s="1">
        <v>83</v>
      </c>
    </row>
    <row r="298" spans="9:9" x14ac:dyDescent="0.2">
      <c r="I298" s="1">
        <v>430</v>
      </c>
    </row>
    <row r="299" spans="9:9" x14ac:dyDescent="0.2">
      <c r="I299" s="1">
        <v>339</v>
      </c>
    </row>
    <row r="300" spans="9:9" x14ac:dyDescent="0.2">
      <c r="I300" s="1">
        <v>174</v>
      </c>
    </row>
    <row r="301" spans="9:9" x14ac:dyDescent="0.2">
      <c r="I301" s="1">
        <v>211</v>
      </c>
    </row>
    <row r="302" spans="9:9" x14ac:dyDescent="0.2">
      <c r="I302" s="1">
        <v>302</v>
      </c>
    </row>
    <row r="303" spans="9:9" x14ac:dyDescent="0.2">
      <c r="I303" s="1">
        <v>467</v>
      </c>
    </row>
    <row r="304" spans="9:9" x14ac:dyDescent="0.2">
      <c r="I304" s="1">
        <v>46</v>
      </c>
    </row>
    <row r="305" spans="9:9" x14ac:dyDescent="0.2">
      <c r="I305" s="1">
        <v>51</v>
      </c>
    </row>
    <row r="306" spans="9:9" x14ac:dyDescent="0.2">
      <c r="I306" s="1">
        <v>462</v>
      </c>
    </row>
    <row r="307" spans="9:9" x14ac:dyDescent="0.2">
      <c r="I307" s="1">
        <v>307</v>
      </c>
    </row>
    <row r="308" spans="9:9" x14ac:dyDescent="0.2">
      <c r="I308" s="1">
        <v>206</v>
      </c>
    </row>
    <row r="309" spans="9:9" x14ac:dyDescent="0.2">
      <c r="I309" s="1">
        <v>179</v>
      </c>
    </row>
    <row r="310" spans="9:9" x14ac:dyDescent="0.2">
      <c r="I310" s="1">
        <v>334</v>
      </c>
    </row>
    <row r="311" spans="9:9" x14ac:dyDescent="0.2">
      <c r="I311" s="1">
        <v>435</v>
      </c>
    </row>
    <row r="312" spans="9:9" x14ac:dyDescent="0.2">
      <c r="I312" s="1">
        <v>78</v>
      </c>
    </row>
    <row r="313" spans="9:9" x14ac:dyDescent="0.2">
      <c r="I313" s="1">
        <v>115</v>
      </c>
    </row>
    <row r="314" spans="9:9" x14ac:dyDescent="0.2">
      <c r="I314" s="1">
        <v>398</v>
      </c>
    </row>
    <row r="315" spans="9:9" x14ac:dyDescent="0.2">
      <c r="I315" s="1">
        <v>371</v>
      </c>
    </row>
    <row r="316" spans="9:9" x14ac:dyDescent="0.2">
      <c r="I316" s="1">
        <v>142</v>
      </c>
    </row>
    <row r="317" spans="9:9" x14ac:dyDescent="0.2">
      <c r="I317" s="1">
        <v>243</v>
      </c>
    </row>
    <row r="318" spans="9:9" x14ac:dyDescent="0.2">
      <c r="I318" s="1">
        <v>270</v>
      </c>
    </row>
    <row r="319" spans="9:9" x14ac:dyDescent="0.2">
      <c r="I319" s="1">
        <v>499</v>
      </c>
    </row>
    <row r="320" spans="9:9" x14ac:dyDescent="0.2">
      <c r="I320" s="1">
        <v>14</v>
      </c>
    </row>
    <row r="321" spans="9:9" x14ac:dyDescent="0.2">
      <c r="I321" s="1">
        <v>11</v>
      </c>
    </row>
    <row r="322" spans="9:9" x14ac:dyDescent="0.2">
      <c r="I322" s="1">
        <v>502</v>
      </c>
    </row>
    <row r="323" spans="9:9" x14ac:dyDescent="0.2">
      <c r="I323" s="1">
        <v>267</v>
      </c>
    </row>
    <row r="324" spans="9:9" x14ac:dyDescent="0.2">
      <c r="I324" s="1">
        <v>246</v>
      </c>
    </row>
    <row r="325" spans="9:9" x14ac:dyDescent="0.2">
      <c r="I325" s="1">
        <v>139</v>
      </c>
    </row>
    <row r="326" spans="9:9" x14ac:dyDescent="0.2">
      <c r="I326" s="1">
        <v>374</v>
      </c>
    </row>
    <row r="327" spans="9:9" x14ac:dyDescent="0.2">
      <c r="I327" s="1">
        <v>395</v>
      </c>
    </row>
    <row r="328" spans="9:9" x14ac:dyDescent="0.2">
      <c r="I328" s="1">
        <v>118</v>
      </c>
    </row>
    <row r="329" spans="9:9" x14ac:dyDescent="0.2">
      <c r="I329" s="1">
        <v>75</v>
      </c>
    </row>
    <row r="330" spans="9:9" x14ac:dyDescent="0.2">
      <c r="I330" s="1">
        <v>438</v>
      </c>
    </row>
    <row r="331" spans="9:9" x14ac:dyDescent="0.2">
      <c r="I331" s="1">
        <v>331</v>
      </c>
    </row>
    <row r="332" spans="9:9" x14ac:dyDescent="0.2">
      <c r="I332" s="1">
        <v>182</v>
      </c>
    </row>
    <row r="333" spans="9:9" x14ac:dyDescent="0.2">
      <c r="I333" s="1">
        <v>203</v>
      </c>
    </row>
    <row r="334" spans="9:9" x14ac:dyDescent="0.2">
      <c r="I334" s="1">
        <v>310</v>
      </c>
    </row>
    <row r="335" spans="9:9" x14ac:dyDescent="0.2">
      <c r="I335" s="1">
        <v>459</v>
      </c>
    </row>
    <row r="336" spans="9:9" x14ac:dyDescent="0.2">
      <c r="I336" s="1">
        <v>54</v>
      </c>
    </row>
    <row r="337" spans="9:9" x14ac:dyDescent="0.2">
      <c r="I337" s="1">
        <v>43</v>
      </c>
    </row>
    <row r="338" spans="9:9" x14ac:dyDescent="0.2">
      <c r="I338" s="1">
        <v>470</v>
      </c>
    </row>
    <row r="339" spans="9:9" x14ac:dyDescent="0.2">
      <c r="I339" s="1">
        <v>299</v>
      </c>
    </row>
    <row r="340" spans="9:9" x14ac:dyDescent="0.2">
      <c r="I340" s="1">
        <v>214</v>
      </c>
    </row>
    <row r="341" spans="9:9" x14ac:dyDescent="0.2">
      <c r="I341" s="1">
        <v>171</v>
      </c>
    </row>
    <row r="342" spans="9:9" x14ac:dyDescent="0.2">
      <c r="I342" s="1">
        <v>342</v>
      </c>
    </row>
    <row r="343" spans="9:9" x14ac:dyDescent="0.2">
      <c r="I343" s="1">
        <v>427</v>
      </c>
    </row>
    <row r="344" spans="9:9" x14ac:dyDescent="0.2">
      <c r="I344" s="1">
        <v>86</v>
      </c>
    </row>
    <row r="345" spans="9:9" x14ac:dyDescent="0.2">
      <c r="I345" s="1">
        <v>107</v>
      </c>
    </row>
    <row r="346" spans="9:9" x14ac:dyDescent="0.2">
      <c r="I346" s="1">
        <v>406</v>
      </c>
    </row>
    <row r="347" spans="9:9" x14ac:dyDescent="0.2">
      <c r="I347" s="1">
        <v>363</v>
      </c>
    </row>
    <row r="348" spans="9:9" x14ac:dyDescent="0.2">
      <c r="I348" s="1">
        <v>150</v>
      </c>
    </row>
    <row r="349" spans="9:9" x14ac:dyDescent="0.2">
      <c r="I349" s="1">
        <v>235</v>
      </c>
    </row>
    <row r="350" spans="9:9" x14ac:dyDescent="0.2">
      <c r="I350" s="1">
        <v>278</v>
      </c>
    </row>
    <row r="351" spans="9:9" x14ac:dyDescent="0.2">
      <c r="I351" s="1">
        <v>491</v>
      </c>
    </row>
    <row r="352" spans="9:9" x14ac:dyDescent="0.2">
      <c r="I352" s="1">
        <v>22</v>
      </c>
    </row>
    <row r="353" spans="9:9" x14ac:dyDescent="0.2">
      <c r="I353" s="1">
        <v>27</v>
      </c>
    </row>
    <row r="354" spans="9:9" x14ac:dyDescent="0.2">
      <c r="I354" s="1">
        <v>486</v>
      </c>
    </row>
    <row r="355" spans="9:9" x14ac:dyDescent="0.2">
      <c r="I355" s="1">
        <v>283</v>
      </c>
    </row>
    <row r="356" spans="9:9" x14ac:dyDescent="0.2">
      <c r="I356" s="1">
        <v>230</v>
      </c>
    </row>
    <row r="357" spans="9:9" x14ac:dyDescent="0.2">
      <c r="I357" s="1">
        <v>155</v>
      </c>
    </row>
    <row r="358" spans="9:9" x14ac:dyDescent="0.2">
      <c r="I358" s="1">
        <v>358</v>
      </c>
    </row>
    <row r="359" spans="9:9" x14ac:dyDescent="0.2">
      <c r="I359" s="1">
        <v>411</v>
      </c>
    </row>
    <row r="360" spans="9:9" x14ac:dyDescent="0.2">
      <c r="I360" s="1">
        <v>102</v>
      </c>
    </row>
    <row r="361" spans="9:9" x14ac:dyDescent="0.2">
      <c r="I361" s="1">
        <v>91</v>
      </c>
    </row>
    <row r="362" spans="9:9" x14ac:dyDescent="0.2">
      <c r="I362" s="1">
        <v>422</v>
      </c>
    </row>
    <row r="363" spans="9:9" x14ac:dyDescent="0.2">
      <c r="I363" s="1">
        <v>347</v>
      </c>
    </row>
    <row r="364" spans="9:9" x14ac:dyDescent="0.2">
      <c r="I364" s="1">
        <v>166</v>
      </c>
    </row>
    <row r="365" spans="9:9" x14ac:dyDescent="0.2">
      <c r="I365" s="1">
        <v>219</v>
      </c>
    </row>
    <row r="366" spans="9:9" x14ac:dyDescent="0.2">
      <c r="I366" s="1">
        <v>294</v>
      </c>
    </row>
    <row r="367" spans="9:9" x14ac:dyDescent="0.2">
      <c r="I367" s="1">
        <v>475</v>
      </c>
    </row>
    <row r="368" spans="9:9" x14ac:dyDescent="0.2">
      <c r="I368" s="1">
        <v>38</v>
      </c>
    </row>
    <row r="369" spans="9:9" x14ac:dyDescent="0.2">
      <c r="I369" s="1">
        <v>59</v>
      </c>
    </row>
    <row r="370" spans="9:9" x14ac:dyDescent="0.2">
      <c r="I370" s="1">
        <v>454</v>
      </c>
    </row>
    <row r="371" spans="9:9" x14ac:dyDescent="0.2">
      <c r="I371" s="1">
        <v>315</v>
      </c>
    </row>
    <row r="372" spans="9:9" x14ac:dyDescent="0.2">
      <c r="I372" s="1">
        <v>198</v>
      </c>
    </row>
    <row r="373" spans="9:9" x14ac:dyDescent="0.2">
      <c r="I373" s="1">
        <v>187</v>
      </c>
    </row>
    <row r="374" spans="9:9" x14ac:dyDescent="0.2">
      <c r="I374" s="1">
        <v>326</v>
      </c>
    </row>
    <row r="375" spans="9:9" x14ac:dyDescent="0.2">
      <c r="I375" s="1">
        <v>443</v>
      </c>
    </row>
    <row r="376" spans="9:9" x14ac:dyDescent="0.2">
      <c r="I376" s="1">
        <v>70</v>
      </c>
    </row>
    <row r="377" spans="9:9" x14ac:dyDescent="0.2">
      <c r="I377" s="1">
        <v>123</v>
      </c>
    </row>
    <row r="378" spans="9:9" x14ac:dyDescent="0.2">
      <c r="I378" s="1">
        <v>390</v>
      </c>
    </row>
    <row r="379" spans="9:9" x14ac:dyDescent="0.2">
      <c r="I379" s="1">
        <v>379</v>
      </c>
    </row>
    <row r="380" spans="9:9" x14ac:dyDescent="0.2">
      <c r="I380" s="1">
        <v>134</v>
      </c>
    </row>
    <row r="381" spans="9:9" x14ac:dyDescent="0.2">
      <c r="I381" s="1">
        <v>251</v>
      </c>
    </row>
    <row r="382" spans="9:9" x14ac:dyDescent="0.2">
      <c r="I382" s="1">
        <v>262</v>
      </c>
    </row>
    <row r="383" spans="9:9" x14ac:dyDescent="0.2">
      <c r="I383" s="1">
        <v>507</v>
      </c>
    </row>
    <row r="384" spans="9:9" x14ac:dyDescent="0.2">
      <c r="I384" s="1">
        <v>6</v>
      </c>
    </row>
    <row r="385" spans="9:9" x14ac:dyDescent="0.2">
      <c r="I385" s="1">
        <v>7</v>
      </c>
    </row>
    <row r="386" spans="9:9" x14ac:dyDescent="0.2">
      <c r="I386" s="1">
        <v>506</v>
      </c>
    </row>
    <row r="387" spans="9:9" x14ac:dyDescent="0.2">
      <c r="I387" s="1">
        <v>263</v>
      </c>
    </row>
    <row r="388" spans="9:9" x14ac:dyDescent="0.2">
      <c r="I388" s="1">
        <v>250</v>
      </c>
    </row>
    <row r="389" spans="9:9" x14ac:dyDescent="0.2">
      <c r="I389" s="1">
        <v>135</v>
      </c>
    </row>
    <row r="390" spans="9:9" x14ac:dyDescent="0.2">
      <c r="I390" s="1">
        <v>378</v>
      </c>
    </row>
    <row r="391" spans="9:9" x14ac:dyDescent="0.2">
      <c r="I391" s="1">
        <v>391</v>
      </c>
    </row>
    <row r="392" spans="9:9" x14ac:dyDescent="0.2">
      <c r="I392" s="1">
        <v>122</v>
      </c>
    </row>
    <row r="393" spans="9:9" x14ac:dyDescent="0.2">
      <c r="I393" s="1">
        <v>71</v>
      </c>
    </row>
    <row r="394" spans="9:9" x14ac:dyDescent="0.2">
      <c r="I394" s="1">
        <v>442</v>
      </c>
    </row>
    <row r="395" spans="9:9" x14ac:dyDescent="0.2">
      <c r="I395" s="1">
        <v>327</v>
      </c>
    </row>
    <row r="396" spans="9:9" x14ac:dyDescent="0.2">
      <c r="I396" s="1">
        <v>186</v>
      </c>
    </row>
    <row r="397" spans="9:9" x14ac:dyDescent="0.2">
      <c r="I397" s="1">
        <v>199</v>
      </c>
    </row>
    <row r="398" spans="9:9" x14ac:dyDescent="0.2">
      <c r="I398" s="1">
        <v>314</v>
      </c>
    </row>
    <row r="399" spans="9:9" x14ac:dyDescent="0.2">
      <c r="I399" s="1">
        <v>455</v>
      </c>
    </row>
    <row r="400" spans="9:9" x14ac:dyDescent="0.2">
      <c r="I400" s="1">
        <v>58</v>
      </c>
    </row>
    <row r="401" spans="9:9" x14ac:dyDescent="0.2">
      <c r="I401" s="1">
        <v>39</v>
      </c>
    </row>
    <row r="402" spans="9:9" x14ac:dyDescent="0.2">
      <c r="I402" s="1">
        <v>474</v>
      </c>
    </row>
    <row r="403" spans="9:9" x14ac:dyDescent="0.2">
      <c r="I403" s="1">
        <v>295</v>
      </c>
    </row>
    <row r="404" spans="9:9" x14ac:dyDescent="0.2">
      <c r="I404" s="1">
        <v>218</v>
      </c>
    </row>
    <row r="405" spans="9:9" x14ac:dyDescent="0.2">
      <c r="I405" s="1">
        <v>167</v>
      </c>
    </row>
    <row r="406" spans="9:9" x14ac:dyDescent="0.2">
      <c r="I406" s="1">
        <v>346</v>
      </c>
    </row>
    <row r="407" spans="9:9" x14ac:dyDescent="0.2">
      <c r="I407" s="1">
        <v>423</v>
      </c>
    </row>
    <row r="408" spans="9:9" x14ac:dyDescent="0.2">
      <c r="I408" s="1">
        <v>90</v>
      </c>
    </row>
    <row r="409" spans="9:9" x14ac:dyDescent="0.2">
      <c r="I409" s="1">
        <v>103</v>
      </c>
    </row>
    <row r="410" spans="9:9" x14ac:dyDescent="0.2">
      <c r="I410" s="1">
        <v>410</v>
      </c>
    </row>
    <row r="411" spans="9:9" x14ac:dyDescent="0.2">
      <c r="I411" s="1">
        <v>359</v>
      </c>
    </row>
    <row r="412" spans="9:9" x14ac:dyDescent="0.2">
      <c r="I412" s="1">
        <v>154</v>
      </c>
    </row>
    <row r="413" spans="9:9" x14ac:dyDescent="0.2">
      <c r="I413" s="1">
        <v>231</v>
      </c>
    </row>
    <row r="414" spans="9:9" x14ac:dyDescent="0.2">
      <c r="I414" s="1">
        <v>282</v>
      </c>
    </row>
    <row r="415" spans="9:9" x14ac:dyDescent="0.2">
      <c r="I415" s="1">
        <v>487</v>
      </c>
    </row>
    <row r="416" spans="9:9" x14ac:dyDescent="0.2">
      <c r="I416" s="1">
        <v>26</v>
      </c>
    </row>
    <row r="417" spans="9:9" x14ac:dyDescent="0.2">
      <c r="I417" s="1">
        <v>23</v>
      </c>
    </row>
    <row r="418" spans="9:9" x14ac:dyDescent="0.2">
      <c r="I418" s="1">
        <v>490</v>
      </c>
    </row>
    <row r="419" spans="9:9" x14ac:dyDescent="0.2">
      <c r="I419" s="1">
        <v>279</v>
      </c>
    </row>
    <row r="420" spans="9:9" x14ac:dyDescent="0.2">
      <c r="I420" s="1">
        <v>234</v>
      </c>
    </row>
    <row r="421" spans="9:9" x14ac:dyDescent="0.2">
      <c r="I421" s="1">
        <v>151</v>
      </c>
    </row>
    <row r="422" spans="9:9" x14ac:dyDescent="0.2">
      <c r="I422" s="1">
        <v>362</v>
      </c>
    </row>
    <row r="423" spans="9:9" x14ac:dyDescent="0.2">
      <c r="I423" s="1">
        <v>407</v>
      </c>
    </row>
    <row r="424" spans="9:9" x14ac:dyDescent="0.2">
      <c r="I424" s="1">
        <v>106</v>
      </c>
    </row>
    <row r="425" spans="9:9" x14ac:dyDescent="0.2">
      <c r="I425" s="1">
        <v>87</v>
      </c>
    </row>
    <row r="426" spans="9:9" x14ac:dyDescent="0.2">
      <c r="I426" s="1">
        <v>426</v>
      </c>
    </row>
    <row r="427" spans="9:9" x14ac:dyDescent="0.2">
      <c r="I427" s="1">
        <v>343</v>
      </c>
    </row>
    <row r="428" spans="9:9" x14ac:dyDescent="0.2">
      <c r="I428" s="1">
        <v>170</v>
      </c>
    </row>
    <row r="429" spans="9:9" x14ac:dyDescent="0.2">
      <c r="I429" s="1">
        <v>215</v>
      </c>
    </row>
    <row r="430" spans="9:9" x14ac:dyDescent="0.2">
      <c r="I430" s="1">
        <v>298</v>
      </c>
    </row>
    <row r="431" spans="9:9" x14ac:dyDescent="0.2">
      <c r="I431" s="1">
        <v>471</v>
      </c>
    </row>
    <row r="432" spans="9:9" x14ac:dyDescent="0.2">
      <c r="I432" s="1">
        <v>42</v>
      </c>
    </row>
    <row r="433" spans="9:9" x14ac:dyDescent="0.2">
      <c r="I433" s="1">
        <v>55</v>
      </c>
    </row>
    <row r="434" spans="9:9" x14ac:dyDescent="0.2">
      <c r="I434" s="1">
        <v>458</v>
      </c>
    </row>
    <row r="435" spans="9:9" x14ac:dyDescent="0.2">
      <c r="I435" s="1">
        <v>311</v>
      </c>
    </row>
    <row r="436" spans="9:9" x14ac:dyDescent="0.2">
      <c r="I436" s="1">
        <v>202</v>
      </c>
    </row>
    <row r="437" spans="9:9" x14ac:dyDescent="0.2">
      <c r="I437" s="1">
        <v>183</v>
      </c>
    </row>
    <row r="438" spans="9:9" x14ac:dyDescent="0.2">
      <c r="I438" s="1">
        <v>330</v>
      </c>
    </row>
    <row r="439" spans="9:9" x14ac:dyDescent="0.2">
      <c r="I439" s="1">
        <v>439</v>
      </c>
    </row>
    <row r="440" spans="9:9" x14ac:dyDescent="0.2">
      <c r="I440" s="1">
        <v>74</v>
      </c>
    </row>
    <row r="441" spans="9:9" x14ac:dyDescent="0.2">
      <c r="I441" s="1">
        <v>119</v>
      </c>
    </row>
    <row r="442" spans="9:9" x14ac:dyDescent="0.2">
      <c r="I442" s="1">
        <v>394</v>
      </c>
    </row>
    <row r="443" spans="9:9" x14ac:dyDescent="0.2">
      <c r="I443" s="1">
        <v>375</v>
      </c>
    </row>
    <row r="444" spans="9:9" x14ac:dyDescent="0.2">
      <c r="I444" s="1">
        <v>138</v>
      </c>
    </row>
    <row r="445" spans="9:9" x14ac:dyDescent="0.2">
      <c r="I445" s="1">
        <v>247</v>
      </c>
    </row>
    <row r="446" spans="9:9" x14ac:dyDescent="0.2">
      <c r="I446" s="1">
        <v>266</v>
      </c>
    </row>
    <row r="447" spans="9:9" x14ac:dyDescent="0.2">
      <c r="I447" s="1">
        <v>503</v>
      </c>
    </row>
    <row r="448" spans="9:9" x14ac:dyDescent="0.2">
      <c r="I448" s="1">
        <v>10</v>
      </c>
    </row>
    <row r="449" spans="9:9" x14ac:dyDescent="0.2">
      <c r="I449" s="1">
        <v>15</v>
      </c>
    </row>
    <row r="450" spans="9:9" x14ac:dyDescent="0.2">
      <c r="I450" s="1">
        <v>498</v>
      </c>
    </row>
    <row r="451" spans="9:9" x14ac:dyDescent="0.2">
      <c r="I451" s="1">
        <v>271</v>
      </c>
    </row>
    <row r="452" spans="9:9" x14ac:dyDescent="0.2">
      <c r="I452" s="1">
        <v>242</v>
      </c>
    </row>
    <row r="453" spans="9:9" x14ac:dyDescent="0.2">
      <c r="I453" s="1">
        <v>143</v>
      </c>
    </row>
    <row r="454" spans="9:9" x14ac:dyDescent="0.2">
      <c r="I454" s="1">
        <v>370</v>
      </c>
    </row>
    <row r="455" spans="9:9" x14ac:dyDescent="0.2">
      <c r="I455" s="1">
        <v>399</v>
      </c>
    </row>
    <row r="456" spans="9:9" x14ac:dyDescent="0.2">
      <c r="I456" s="1">
        <v>114</v>
      </c>
    </row>
    <row r="457" spans="9:9" x14ac:dyDescent="0.2">
      <c r="I457" s="1">
        <v>79</v>
      </c>
    </row>
    <row r="458" spans="9:9" x14ac:dyDescent="0.2">
      <c r="I458" s="1">
        <v>434</v>
      </c>
    </row>
    <row r="459" spans="9:9" x14ac:dyDescent="0.2">
      <c r="I459" s="1">
        <v>335</v>
      </c>
    </row>
    <row r="460" spans="9:9" x14ac:dyDescent="0.2">
      <c r="I460" s="1">
        <v>178</v>
      </c>
    </row>
    <row r="461" spans="9:9" x14ac:dyDescent="0.2">
      <c r="I461" s="1">
        <v>207</v>
      </c>
    </row>
    <row r="462" spans="9:9" x14ac:dyDescent="0.2">
      <c r="I462" s="1">
        <v>306</v>
      </c>
    </row>
    <row r="463" spans="9:9" x14ac:dyDescent="0.2">
      <c r="I463" s="1">
        <v>463</v>
      </c>
    </row>
    <row r="464" spans="9:9" x14ac:dyDescent="0.2">
      <c r="I464" s="1">
        <v>50</v>
      </c>
    </row>
    <row r="465" spans="9:9" x14ac:dyDescent="0.2">
      <c r="I465" s="1">
        <v>47</v>
      </c>
    </row>
    <row r="466" spans="9:9" x14ac:dyDescent="0.2">
      <c r="I466" s="1">
        <v>466</v>
      </c>
    </row>
    <row r="467" spans="9:9" x14ac:dyDescent="0.2">
      <c r="I467" s="1">
        <v>303</v>
      </c>
    </row>
    <row r="468" spans="9:9" x14ac:dyDescent="0.2">
      <c r="I468" s="1">
        <v>210</v>
      </c>
    </row>
    <row r="469" spans="9:9" x14ac:dyDescent="0.2">
      <c r="I469" s="1">
        <v>175</v>
      </c>
    </row>
    <row r="470" spans="9:9" x14ac:dyDescent="0.2">
      <c r="I470" s="1">
        <v>338</v>
      </c>
    </row>
    <row r="471" spans="9:9" x14ac:dyDescent="0.2">
      <c r="I471" s="1">
        <v>431</v>
      </c>
    </row>
    <row r="472" spans="9:9" x14ac:dyDescent="0.2">
      <c r="I472" s="1">
        <v>82</v>
      </c>
    </row>
    <row r="473" spans="9:9" x14ac:dyDescent="0.2">
      <c r="I473" s="1">
        <v>111</v>
      </c>
    </row>
    <row r="474" spans="9:9" x14ac:dyDescent="0.2">
      <c r="I474" s="1">
        <v>402</v>
      </c>
    </row>
    <row r="475" spans="9:9" x14ac:dyDescent="0.2">
      <c r="I475" s="1">
        <v>367</v>
      </c>
    </row>
    <row r="476" spans="9:9" x14ac:dyDescent="0.2">
      <c r="I476" s="1">
        <v>146</v>
      </c>
    </row>
    <row r="477" spans="9:9" x14ac:dyDescent="0.2">
      <c r="I477" s="1">
        <v>239</v>
      </c>
    </row>
    <row r="478" spans="9:9" x14ac:dyDescent="0.2">
      <c r="I478" s="1">
        <v>274</v>
      </c>
    </row>
    <row r="479" spans="9:9" x14ac:dyDescent="0.2">
      <c r="I479" s="1">
        <v>495</v>
      </c>
    </row>
    <row r="480" spans="9:9" x14ac:dyDescent="0.2">
      <c r="I480" s="1">
        <v>18</v>
      </c>
    </row>
    <row r="481" spans="9:9" x14ac:dyDescent="0.2">
      <c r="I481" s="1">
        <v>31</v>
      </c>
    </row>
    <row r="482" spans="9:9" x14ac:dyDescent="0.2">
      <c r="I482" s="1">
        <v>482</v>
      </c>
    </row>
    <row r="483" spans="9:9" x14ac:dyDescent="0.2">
      <c r="I483" s="1">
        <v>287</v>
      </c>
    </row>
    <row r="484" spans="9:9" x14ac:dyDescent="0.2">
      <c r="I484" s="1">
        <v>226</v>
      </c>
    </row>
    <row r="485" spans="9:9" x14ac:dyDescent="0.2">
      <c r="I485" s="1">
        <v>159</v>
      </c>
    </row>
    <row r="486" spans="9:9" x14ac:dyDescent="0.2">
      <c r="I486" s="1">
        <v>354</v>
      </c>
    </row>
    <row r="487" spans="9:9" x14ac:dyDescent="0.2">
      <c r="I487" s="1">
        <v>415</v>
      </c>
    </row>
    <row r="488" spans="9:9" x14ac:dyDescent="0.2">
      <c r="I488" s="1">
        <v>98</v>
      </c>
    </row>
    <row r="489" spans="9:9" x14ac:dyDescent="0.2">
      <c r="I489" s="1">
        <v>95</v>
      </c>
    </row>
    <row r="490" spans="9:9" x14ac:dyDescent="0.2">
      <c r="I490" s="1">
        <v>418</v>
      </c>
    </row>
    <row r="491" spans="9:9" x14ac:dyDescent="0.2">
      <c r="I491" s="1">
        <v>351</v>
      </c>
    </row>
    <row r="492" spans="9:9" x14ac:dyDescent="0.2">
      <c r="I492" s="1">
        <v>162</v>
      </c>
    </row>
    <row r="493" spans="9:9" x14ac:dyDescent="0.2">
      <c r="I493" s="1">
        <v>223</v>
      </c>
    </row>
    <row r="494" spans="9:9" x14ac:dyDescent="0.2">
      <c r="I494" s="1">
        <v>290</v>
      </c>
    </row>
    <row r="495" spans="9:9" x14ac:dyDescent="0.2">
      <c r="I495" s="1">
        <v>479</v>
      </c>
    </row>
    <row r="496" spans="9:9" x14ac:dyDescent="0.2">
      <c r="I496" s="1">
        <v>34</v>
      </c>
    </row>
    <row r="497" spans="9:9" x14ac:dyDescent="0.2">
      <c r="I497" s="1">
        <v>63</v>
      </c>
    </row>
    <row r="498" spans="9:9" x14ac:dyDescent="0.2">
      <c r="I498" s="1">
        <v>450</v>
      </c>
    </row>
    <row r="499" spans="9:9" x14ac:dyDescent="0.2">
      <c r="I499" s="1">
        <v>319</v>
      </c>
    </row>
    <row r="500" spans="9:9" x14ac:dyDescent="0.2">
      <c r="I500" s="1">
        <v>194</v>
      </c>
    </row>
    <row r="501" spans="9:9" x14ac:dyDescent="0.2">
      <c r="I501" s="1">
        <v>191</v>
      </c>
    </row>
    <row r="502" spans="9:9" x14ac:dyDescent="0.2">
      <c r="I502" s="1">
        <v>322</v>
      </c>
    </row>
    <row r="503" spans="9:9" x14ac:dyDescent="0.2">
      <c r="I503" s="1">
        <v>447</v>
      </c>
    </row>
    <row r="504" spans="9:9" x14ac:dyDescent="0.2">
      <c r="I504" s="1">
        <v>66</v>
      </c>
    </row>
    <row r="505" spans="9:9" x14ac:dyDescent="0.2">
      <c r="I505" s="1">
        <v>127</v>
      </c>
    </row>
    <row r="506" spans="9:9" x14ac:dyDescent="0.2">
      <c r="I506" s="1">
        <v>386</v>
      </c>
    </row>
    <row r="507" spans="9:9" x14ac:dyDescent="0.2">
      <c r="I507" s="1">
        <v>383</v>
      </c>
    </row>
    <row r="508" spans="9:9" x14ac:dyDescent="0.2">
      <c r="I508" s="1">
        <v>130</v>
      </c>
    </row>
    <row r="509" spans="9:9" x14ac:dyDescent="0.2">
      <c r="I509" s="1">
        <v>255</v>
      </c>
    </row>
    <row r="510" spans="9:9" x14ac:dyDescent="0.2">
      <c r="I510" s="1">
        <v>258</v>
      </c>
    </row>
    <row r="511" spans="9:9" x14ac:dyDescent="0.2">
      <c r="I511" s="1">
        <v>511</v>
      </c>
    </row>
    <row r="512" spans="9:9" x14ac:dyDescent="0.2">
      <c r="I512" s="1">
        <v>2</v>
      </c>
    </row>
  </sheetData>
  <phoneticPr fontId="2"/>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90429-15C7-43E1-8F5B-F653231937D2}">
  <sheetPr codeName="Sheet9"/>
  <dimension ref="A1:CD103"/>
  <sheetViews>
    <sheetView workbookViewId="0">
      <pane xSplit="3" ySplit="3" topLeftCell="D4" activePane="bottomRight" state="frozen"/>
      <selection activeCell="F6" sqref="F6"/>
      <selection pane="topRight" activeCell="F6" sqref="F6"/>
      <selection pane="bottomLeft" activeCell="F6" sqref="F6"/>
      <selection pane="bottomRight" activeCell="D4" sqref="D4:BO103"/>
    </sheetView>
  </sheetViews>
  <sheetFormatPr defaultColWidth="9" defaultRowHeight="13.2" x14ac:dyDescent="0.2"/>
  <cols>
    <col min="1" max="1" width="4.6640625" style="36" bestFit="1" customWidth="1"/>
    <col min="2" max="2" width="11.44140625" style="36" bestFit="1" customWidth="1"/>
    <col min="3" max="3" width="9.33203125" style="36" bestFit="1" customWidth="1"/>
    <col min="4" max="67" width="4.6640625" style="38" customWidth="1"/>
    <col min="68" max="69" width="6" style="38" customWidth="1"/>
    <col min="70" max="70" width="6.6640625" style="38" customWidth="1"/>
    <col min="71" max="71" width="6.6640625" style="36" customWidth="1"/>
    <col min="72" max="73" width="7.21875" style="39" customWidth="1"/>
    <col min="74" max="81" width="7.21875" style="36" customWidth="1"/>
    <col min="82" max="82" width="4.6640625" style="39" customWidth="1"/>
    <col min="83" max="16384" width="9" style="36"/>
  </cols>
  <sheetData>
    <row r="1" spans="1:82" ht="15.75" customHeight="1" thickBot="1" x14ac:dyDescent="0.25">
      <c r="B1" s="37"/>
      <c r="C1" s="37"/>
    </row>
    <row r="2" spans="1:82" ht="15.75" customHeight="1" thickBot="1" x14ac:dyDescent="0.25">
      <c r="A2" s="186" t="s">
        <v>42</v>
      </c>
      <c r="B2" s="187"/>
      <c r="C2" s="59">
        <f>SUM(C4:C53)</f>
        <v>268</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U2" s="188" t="s">
        <v>109</v>
      </c>
      <c r="BV2" s="189"/>
      <c r="BW2" s="119">
        <f>100-COUNTIF(BU4:BU103,0)</f>
        <v>33</v>
      </c>
      <c r="BX2" s="188" t="s">
        <v>114</v>
      </c>
      <c r="BY2" s="189"/>
      <c r="BZ2" s="119">
        <f>100-COUNTIF(BX4:BX103,0)</f>
        <v>30</v>
      </c>
      <c r="CA2" s="188" t="s">
        <v>116</v>
      </c>
      <c r="CB2" s="189"/>
      <c r="CC2" s="119">
        <f>100-COUNTIF(CA4:CA103,0)</f>
        <v>33</v>
      </c>
      <c r="CD2" s="89"/>
    </row>
    <row r="3" spans="1:82" ht="13.8" thickBot="1" x14ac:dyDescent="0.25">
      <c r="A3" s="41"/>
      <c r="B3" s="42" t="s">
        <v>11</v>
      </c>
      <c r="C3" s="43" t="s">
        <v>12</v>
      </c>
      <c r="D3" s="44" t="s">
        <v>46</v>
      </c>
      <c r="E3" s="45" t="s">
        <v>13</v>
      </c>
      <c r="F3" s="45" t="s">
        <v>14</v>
      </c>
      <c r="G3" s="45" t="s">
        <v>15</v>
      </c>
      <c r="H3" s="45" t="s">
        <v>16</v>
      </c>
      <c r="I3" s="45" t="s">
        <v>17</v>
      </c>
      <c r="J3" s="45" t="s">
        <v>18</v>
      </c>
      <c r="K3" s="45" t="s">
        <v>19</v>
      </c>
      <c r="L3" s="45" t="s">
        <v>20</v>
      </c>
      <c r="M3" s="45" t="s">
        <v>21</v>
      </c>
      <c r="N3" s="45" t="s">
        <v>22</v>
      </c>
      <c r="O3" s="45" t="s">
        <v>23</v>
      </c>
      <c r="P3" s="45" t="s">
        <v>24</v>
      </c>
      <c r="Q3" s="45" t="s">
        <v>25</v>
      </c>
      <c r="R3" s="45" t="s">
        <v>26</v>
      </c>
      <c r="S3" s="45" t="s">
        <v>27</v>
      </c>
      <c r="T3" s="45" t="s">
        <v>28</v>
      </c>
      <c r="U3" s="45" t="s">
        <v>29</v>
      </c>
      <c r="V3" s="45" t="s">
        <v>30</v>
      </c>
      <c r="W3" s="46" t="s">
        <v>31</v>
      </c>
      <c r="X3" s="46" t="s">
        <v>32</v>
      </c>
      <c r="Y3" s="46" t="s">
        <v>33</v>
      </c>
      <c r="Z3" s="46" t="s">
        <v>34</v>
      </c>
      <c r="AA3" s="46" t="s">
        <v>35</v>
      </c>
      <c r="AB3" s="46" t="s">
        <v>36</v>
      </c>
      <c r="AC3" s="46" t="s">
        <v>37</v>
      </c>
      <c r="AD3" s="46" t="s">
        <v>38</v>
      </c>
      <c r="AE3" s="46" t="s">
        <v>39</v>
      </c>
      <c r="AF3" s="46" t="s">
        <v>40</v>
      </c>
      <c r="AG3" s="46" t="s">
        <v>41</v>
      </c>
      <c r="AH3" s="46" t="s">
        <v>51</v>
      </c>
      <c r="AI3" s="46" t="s">
        <v>52</v>
      </c>
      <c r="AJ3" s="46" t="s">
        <v>74</v>
      </c>
      <c r="AK3" s="46" t="s">
        <v>75</v>
      </c>
      <c r="AL3" s="46" t="s">
        <v>76</v>
      </c>
      <c r="AM3" s="46" t="s">
        <v>77</v>
      </c>
      <c r="AN3" s="46" t="s">
        <v>78</v>
      </c>
      <c r="AO3" s="46" t="s">
        <v>79</v>
      </c>
      <c r="AP3" s="46" t="s">
        <v>80</v>
      </c>
      <c r="AQ3" s="46" t="s">
        <v>81</v>
      </c>
      <c r="AR3" s="46" t="s">
        <v>82</v>
      </c>
      <c r="AS3" s="46" t="s">
        <v>83</v>
      </c>
      <c r="AT3" s="46" t="s">
        <v>84</v>
      </c>
      <c r="AU3" s="46" t="s">
        <v>85</v>
      </c>
      <c r="AV3" s="46" t="s">
        <v>86</v>
      </c>
      <c r="AW3" s="46" t="s">
        <v>87</v>
      </c>
      <c r="AX3" s="46" t="s">
        <v>88</v>
      </c>
      <c r="AY3" s="46" t="s">
        <v>89</v>
      </c>
      <c r="AZ3" s="46" t="s">
        <v>90</v>
      </c>
      <c r="BA3" s="46" t="s">
        <v>91</v>
      </c>
      <c r="BB3" s="46" t="s">
        <v>92</v>
      </c>
      <c r="BC3" s="46" t="s">
        <v>93</v>
      </c>
      <c r="BD3" s="46" t="s">
        <v>94</v>
      </c>
      <c r="BE3" s="46" t="s">
        <v>95</v>
      </c>
      <c r="BF3" s="46" t="s">
        <v>96</v>
      </c>
      <c r="BG3" s="46" t="s">
        <v>97</v>
      </c>
      <c r="BH3" s="46" t="s">
        <v>98</v>
      </c>
      <c r="BI3" s="46" t="s">
        <v>99</v>
      </c>
      <c r="BJ3" s="46" t="s">
        <v>100</v>
      </c>
      <c r="BK3" s="46" t="s">
        <v>101</v>
      </c>
      <c r="BL3" s="46" t="s">
        <v>102</v>
      </c>
      <c r="BM3" s="46" t="s">
        <v>103</v>
      </c>
      <c r="BN3" s="46" t="s">
        <v>104</v>
      </c>
      <c r="BO3" s="46" t="s">
        <v>105</v>
      </c>
      <c r="BP3" s="90" t="s">
        <v>50</v>
      </c>
      <c r="BQ3" s="94" t="s">
        <v>54</v>
      </c>
      <c r="BR3" s="94" t="s">
        <v>107</v>
      </c>
      <c r="BS3" s="98" t="s">
        <v>108</v>
      </c>
      <c r="BT3" s="47" t="s">
        <v>43</v>
      </c>
      <c r="BU3" s="64" t="s">
        <v>53</v>
      </c>
      <c r="BV3" s="98" t="s">
        <v>110</v>
      </c>
      <c r="BW3" s="113" t="s">
        <v>106</v>
      </c>
      <c r="BX3" s="112" t="s">
        <v>111</v>
      </c>
      <c r="BY3" s="98" t="s">
        <v>112</v>
      </c>
      <c r="BZ3" s="113" t="s">
        <v>113</v>
      </c>
      <c r="CA3" s="112" t="s">
        <v>115</v>
      </c>
      <c r="CB3" s="98" t="s">
        <v>117</v>
      </c>
      <c r="CC3" s="113" t="s">
        <v>118</v>
      </c>
      <c r="CD3" s="62" t="s">
        <v>44</v>
      </c>
    </row>
    <row r="4" spans="1:82" x14ac:dyDescent="0.2">
      <c r="A4" s="107">
        <v>1</v>
      </c>
      <c r="B4" s="48" t="e">
        <f>IF(#REF!="","",#REF!)</f>
        <v>#REF!</v>
      </c>
      <c r="C4" s="49">
        <f>COUNTA(D4:AI4)</f>
        <v>4</v>
      </c>
      <c r="D4" s="19">
        <v>6</v>
      </c>
      <c r="E4" s="20">
        <v>4</v>
      </c>
      <c r="F4" s="20">
        <v>4</v>
      </c>
      <c r="G4" s="20">
        <v>2</v>
      </c>
      <c r="H4" s="21"/>
      <c r="I4" s="21"/>
      <c r="J4" s="21"/>
      <c r="K4" s="21"/>
      <c r="L4" s="22"/>
      <c r="M4" s="23"/>
      <c r="N4" s="20"/>
      <c r="O4" s="20"/>
      <c r="P4" s="20"/>
      <c r="Q4" s="20"/>
      <c r="R4" s="21"/>
      <c r="S4" s="21"/>
      <c r="T4" s="21"/>
      <c r="U4" s="21"/>
      <c r="V4" s="22"/>
      <c r="W4" s="23"/>
      <c r="X4" s="20"/>
      <c r="Y4" s="20"/>
      <c r="Z4" s="20"/>
      <c r="AA4" s="20"/>
      <c r="AB4" s="21"/>
      <c r="AC4" s="21"/>
      <c r="AD4" s="21"/>
      <c r="AE4" s="21"/>
      <c r="AF4" s="22"/>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91">
        <f>COUNTIF(D4:BO4,"&gt;100")</f>
        <v>0</v>
      </c>
      <c r="BQ4" s="95">
        <f>C4-COUNTIF(D4:AI4,4)</f>
        <v>2</v>
      </c>
      <c r="BR4" s="95">
        <f>IF(C4&lt;=2,0,2^INT(LN(C4)/LN(2)))</f>
        <v>4</v>
      </c>
      <c r="BS4" s="99">
        <f>C4-BR4</f>
        <v>0</v>
      </c>
      <c r="BT4" s="85">
        <v>0.7055475115776062</v>
      </c>
      <c r="BU4" s="88">
        <f>IF(BQ4=0,0,BP4*1000+BR4*100+BQ4+BT4)</f>
        <v>402.70554751157761</v>
      </c>
      <c r="BV4" s="99">
        <f>RANK(BU4,$BU$4:$BU$103,0)</f>
        <v>20</v>
      </c>
      <c r="BW4" s="114">
        <f>BV4</f>
        <v>20</v>
      </c>
      <c r="BX4" s="120">
        <f>IF(BS4=0,0,C4+BT4)</f>
        <v>0</v>
      </c>
      <c r="BY4" s="99">
        <f>RANK(BX4,$BX$4:$BX$103,0)</f>
        <v>31</v>
      </c>
      <c r="BZ4" s="114">
        <f>BY4</f>
        <v>31</v>
      </c>
      <c r="CA4" s="120">
        <f>IF(C4=0,0,C4+BT4)</f>
        <v>4.7055475115776062</v>
      </c>
      <c r="CB4" s="99">
        <f>RANK(CA4,$CA$4:$CA$103,0)</f>
        <v>27</v>
      </c>
      <c r="CC4" s="114">
        <f>CB4</f>
        <v>27</v>
      </c>
      <c r="CD4" s="63">
        <v>1</v>
      </c>
    </row>
    <row r="5" spans="1:82" x14ac:dyDescent="0.2">
      <c r="A5" s="108">
        <v>2</v>
      </c>
      <c r="B5" s="50" t="e">
        <f>IF(#REF!="","",#REF!)</f>
        <v>#REF!</v>
      </c>
      <c r="C5" s="51">
        <f t="shared" ref="C5:C53" si="0">COUNTA(D5:AI5)</f>
        <v>0</v>
      </c>
      <c r="D5" s="24"/>
      <c r="E5" s="25"/>
      <c r="F5" s="25"/>
      <c r="G5" s="25"/>
      <c r="H5" s="26"/>
      <c r="I5" s="26"/>
      <c r="J5" s="26"/>
      <c r="K5" s="26"/>
      <c r="L5" s="27"/>
      <c r="M5" s="28"/>
      <c r="N5" s="25"/>
      <c r="O5" s="25"/>
      <c r="P5" s="25"/>
      <c r="Q5" s="25"/>
      <c r="R5" s="26"/>
      <c r="S5" s="26"/>
      <c r="T5" s="26"/>
      <c r="U5" s="26"/>
      <c r="V5" s="27"/>
      <c r="W5" s="28"/>
      <c r="X5" s="25"/>
      <c r="Y5" s="25"/>
      <c r="Z5" s="25"/>
      <c r="AA5" s="25"/>
      <c r="AB5" s="26"/>
      <c r="AC5" s="26"/>
      <c r="AD5" s="26"/>
      <c r="AE5" s="26"/>
      <c r="AF5" s="27"/>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92">
        <f>COUNTIF(D5:AI5,"&gt;100")</f>
        <v>0</v>
      </c>
      <c r="BQ5" s="96">
        <f t="shared" ref="BQ5:BQ53" si="1">C5-COUNTIF(D5:AI5,4)</f>
        <v>0</v>
      </c>
      <c r="BR5" s="96">
        <f t="shared" ref="BR5:BR68" si="2">IF(C5&lt;=2,0,2^INT(LN(C5)/LN(2)))</f>
        <v>0</v>
      </c>
      <c r="BS5" s="100">
        <f t="shared" ref="BS5:BS68" si="3">C5-BR5</f>
        <v>0</v>
      </c>
      <c r="BT5" s="86">
        <v>0.5334240198135376</v>
      </c>
      <c r="BU5" s="117">
        <f t="shared" ref="BU5:BU68" si="4">IF(BQ5=0,0,BP5*1000+BR5*100+BQ5+BT5)</f>
        <v>0</v>
      </c>
      <c r="BV5" s="100">
        <f t="shared" ref="BV5:BV68" si="5">RANK(BU5,$BU$4:$BU$103,0)</f>
        <v>34</v>
      </c>
      <c r="BW5" s="115">
        <f>COUNTIF($BV$4:BV4,BV5)+BV5</f>
        <v>34</v>
      </c>
      <c r="BX5" s="121">
        <f t="shared" ref="BX5:BX68" si="6">IF(BS5=0,0,C5+BT5)</f>
        <v>0</v>
      </c>
      <c r="BY5" s="100">
        <f t="shared" ref="BY5:BY68" si="7">RANK(BX5,$BX$4:$BX$103,0)</f>
        <v>31</v>
      </c>
      <c r="BZ5" s="115">
        <f>COUNTIF($BY$4:BY4,BY5)+BY5</f>
        <v>32</v>
      </c>
      <c r="CA5" s="121">
        <f t="shared" ref="CA5:CA68" si="8">IF(C5=0,0,C5+BT5)</f>
        <v>0</v>
      </c>
      <c r="CB5" s="100">
        <f t="shared" ref="CB5:CB68" si="9">RANK(CA5,$CA$4:$CA$103,0)</f>
        <v>34</v>
      </c>
      <c r="CC5" s="115">
        <f>COUNTIF($CB$4:CB4,CB5)+CB5</f>
        <v>34</v>
      </c>
      <c r="CD5" s="60">
        <v>2</v>
      </c>
    </row>
    <row r="6" spans="1:82" x14ac:dyDescent="0.2">
      <c r="A6" s="108">
        <v>3</v>
      </c>
      <c r="B6" s="50" t="e">
        <f>IF(#REF!="","",#REF!)</f>
        <v>#REF!</v>
      </c>
      <c r="C6" s="51">
        <f t="shared" si="0"/>
        <v>9</v>
      </c>
      <c r="D6" s="24">
        <v>4</v>
      </c>
      <c r="E6" s="25">
        <v>4</v>
      </c>
      <c r="F6" s="26">
        <v>4</v>
      </c>
      <c r="G6" s="26">
        <v>4</v>
      </c>
      <c r="H6" s="26">
        <v>4</v>
      </c>
      <c r="I6" s="26">
        <v>4</v>
      </c>
      <c r="J6" s="26">
        <v>4</v>
      </c>
      <c r="K6" s="26">
        <v>4</v>
      </c>
      <c r="L6" s="27">
        <v>1</v>
      </c>
      <c r="M6" s="28"/>
      <c r="N6" s="25"/>
      <c r="O6" s="25"/>
      <c r="P6" s="26"/>
      <c r="Q6" s="26"/>
      <c r="R6" s="26"/>
      <c r="S6" s="26"/>
      <c r="T6" s="26"/>
      <c r="U6" s="26"/>
      <c r="V6" s="27"/>
      <c r="W6" s="28"/>
      <c r="X6" s="25"/>
      <c r="Y6" s="25"/>
      <c r="Z6" s="26"/>
      <c r="AA6" s="26"/>
      <c r="AB6" s="26"/>
      <c r="AC6" s="26"/>
      <c r="AD6" s="26"/>
      <c r="AE6" s="26"/>
      <c r="AF6" s="27"/>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92">
        <f t="shared" ref="BP6:BP53" si="10">COUNTIF(D6:AI6,"&gt;100")</f>
        <v>0</v>
      </c>
      <c r="BQ6" s="96">
        <f t="shared" si="1"/>
        <v>1</v>
      </c>
      <c r="BR6" s="96">
        <f t="shared" si="2"/>
        <v>8</v>
      </c>
      <c r="BS6" s="100">
        <f t="shared" si="3"/>
        <v>1</v>
      </c>
      <c r="BT6" s="86">
        <v>0.57951861619949341</v>
      </c>
      <c r="BU6" s="117">
        <f t="shared" si="4"/>
        <v>801.57951861619949</v>
      </c>
      <c r="BV6" s="100">
        <f t="shared" si="5"/>
        <v>17</v>
      </c>
      <c r="BW6" s="115">
        <f>COUNTIF($BV$4:BV5,BV6)+BV6</f>
        <v>17</v>
      </c>
      <c r="BX6" s="121">
        <f t="shared" si="6"/>
        <v>9.5795186161994934</v>
      </c>
      <c r="BY6" s="100">
        <f t="shared" si="7"/>
        <v>12</v>
      </c>
      <c r="BZ6" s="115">
        <f>COUNTIF($BY$4:BY5,BY6)+BY6</f>
        <v>12</v>
      </c>
      <c r="CA6" s="121">
        <f t="shared" si="8"/>
        <v>9.5795186161994934</v>
      </c>
      <c r="CB6" s="100">
        <f t="shared" si="9"/>
        <v>14</v>
      </c>
      <c r="CC6" s="115">
        <f>COUNTIF($CB$4:CB5,CB6)+CB6</f>
        <v>14</v>
      </c>
      <c r="CD6" s="60">
        <v>3</v>
      </c>
    </row>
    <row r="7" spans="1:82" x14ac:dyDescent="0.2">
      <c r="A7" s="108">
        <v>4</v>
      </c>
      <c r="B7" s="50" t="e">
        <f>IF(#REF!="","",#REF!)</f>
        <v>#REF!</v>
      </c>
      <c r="C7" s="51">
        <f t="shared" si="0"/>
        <v>0</v>
      </c>
      <c r="D7" s="24"/>
      <c r="E7" s="25"/>
      <c r="F7" s="25"/>
      <c r="G7" s="25"/>
      <c r="H7" s="26"/>
      <c r="I7" s="26"/>
      <c r="J7" s="26"/>
      <c r="K7" s="26"/>
      <c r="L7" s="27"/>
      <c r="M7" s="28"/>
      <c r="N7" s="25"/>
      <c r="O7" s="25"/>
      <c r="P7" s="25"/>
      <c r="Q7" s="25"/>
      <c r="R7" s="26"/>
      <c r="S7" s="26"/>
      <c r="T7" s="26"/>
      <c r="U7" s="26"/>
      <c r="V7" s="27"/>
      <c r="W7" s="28"/>
      <c r="X7" s="25"/>
      <c r="Y7" s="25"/>
      <c r="Z7" s="25"/>
      <c r="AA7" s="25"/>
      <c r="AB7" s="26"/>
      <c r="AC7" s="26"/>
      <c r="AD7" s="26"/>
      <c r="AE7" s="26"/>
      <c r="AF7" s="27"/>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92">
        <f t="shared" si="10"/>
        <v>0</v>
      </c>
      <c r="BQ7" s="96">
        <f t="shared" si="1"/>
        <v>0</v>
      </c>
      <c r="BR7" s="96">
        <f t="shared" si="2"/>
        <v>0</v>
      </c>
      <c r="BS7" s="100">
        <f t="shared" si="3"/>
        <v>0</v>
      </c>
      <c r="BT7" s="86">
        <v>0.28956246376037598</v>
      </c>
      <c r="BU7" s="117">
        <f t="shared" si="4"/>
        <v>0</v>
      </c>
      <c r="BV7" s="100">
        <f t="shared" si="5"/>
        <v>34</v>
      </c>
      <c r="BW7" s="115">
        <f>COUNTIF($BV$4:BV6,BV7)+BV7</f>
        <v>35</v>
      </c>
      <c r="BX7" s="121">
        <f t="shared" si="6"/>
        <v>0</v>
      </c>
      <c r="BY7" s="100">
        <f t="shared" si="7"/>
        <v>31</v>
      </c>
      <c r="BZ7" s="115">
        <f>COUNTIF($BY$4:BY6,BY7)+BY7</f>
        <v>33</v>
      </c>
      <c r="CA7" s="121">
        <f t="shared" si="8"/>
        <v>0</v>
      </c>
      <c r="CB7" s="100">
        <f t="shared" si="9"/>
        <v>34</v>
      </c>
      <c r="CC7" s="115">
        <f>COUNTIF($CB$4:CB6,CB7)+CB7</f>
        <v>35</v>
      </c>
      <c r="CD7" s="60">
        <v>4</v>
      </c>
    </row>
    <row r="8" spans="1:82" ht="13.8" thickBot="1" x14ac:dyDescent="0.25">
      <c r="A8" s="109">
        <v>5</v>
      </c>
      <c r="B8" s="52" t="e">
        <f>IF(#REF!="","",#REF!)</f>
        <v>#REF!</v>
      </c>
      <c r="C8" s="53">
        <f t="shared" si="0"/>
        <v>6</v>
      </c>
      <c r="D8" s="29">
        <v>6</v>
      </c>
      <c r="E8" s="30">
        <v>4</v>
      </c>
      <c r="F8" s="30">
        <v>4</v>
      </c>
      <c r="G8" s="31">
        <v>4</v>
      </c>
      <c r="H8" s="31">
        <v>4</v>
      </c>
      <c r="I8" s="31">
        <v>1</v>
      </c>
      <c r="J8" s="31"/>
      <c r="K8" s="31"/>
      <c r="L8" s="32"/>
      <c r="M8" s="33"/>
      <c r="N8" s="30"/>
      <c r="O8" s="30"/>
      <c r="P8" s="30"/>
      <c r="Q8" s="31"/>
      <c r="R8" s="31"/>
      <c r="S8" s="31"/>
      <c r="T8" s="31"/>
      <c r="U8" s="31"/>
      <c r="V8" s="32"/>
      <c r="W8" s="33"/>
      <c r="X8" s="30"/>
      <c r="Y8" s="30"/>
      <c r="Z8" s="30"/>
      <c r="AA8" s="31"/>
      <c r="AB8" s="31"/>
      <c r="AC8" s="31"/>
      <c r="AD8" s="31"/>
      <c r="AE8" s="31"/>
      <c r="AF8" s="32"/>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93">
        <f t="shared" si="10"/>
        <v>0</v>
      </c>
      <c r="BQ8" s="97">
        <f t="shared" si="1"/>
        <v>2</v>
      </c>
      <c r="BR8" s="97">
        <f t="shared" si="2"/>
        <v>4</v>
      </c>
      <c r="BS8" s="101">
        <f t="shared" si="3"/>
        <v>2</v>
      </c>
      <c r="BT8" s="87">
        <v>0.30194801092147827</v>
      </c>
      <c r="BU8" s="118">
        <f t="shared" si="4"/>
        <v>402.30194801092148</v>
      </c>
      <c r="BV8" s="101">
        <f t="shared" si="5"/>
        <v>23</v>
      </c>
      <c r="BW8" s="116">
        <f>COUNTIF($BV$4:BV7,BV8)+BV8</f>
        <v>23</v>
      </c>
      <c r="BX8" s="122">
        <f t="shared" si="6"/>
        <v>6.3019480109214783</v>
      </c>
      <c r="BY8" s="101">
        <f t="shared" si="7"/>
        <v>18</v>
      </c>
      <c r="BZ8" s="116">
        <f>COUNTIF($BY$4:BY7,BY8)+BY8</f>
        <v>18</v>
      </c>
      <c r="CA8" s="122">
        <f t="shared" si="8"/>
        <v>6.3019480109214783</v>
      </c>
      <c r="CB8" s="101">
        <f t="shared" si="9"/>
        <v>20</v>
      </c>
      <c r="CC8" s="116">
        <f>COUNTIF($CB$4:CB7,CB8)+CB8</f>
        <v>20</v>
      </c>
      <c r="CD8" s="61">
        <v>5</v>
      </c>
    </row>
    <row r="9" spans="1:82" x14ac:dyDescent="0.2">
      <c r="A9" s="107">
        <v>6</v>
      </c>
      <c r="B9" s="54" t="e">
        <f>IF(#REF!="","",#REF!)</f>
        <v>#REF!</v>
      </c>
      <c r="C9" s="49">
        <f t="shared" si="0"/>
        <v>9</v>
      </c>
      <c r="D9" s="19">
        <v>107</v>
      </c>
      <c r="E9" s="20">
        <v>4</v>
      </c>
      <c r="F9" s="20">
        <v>4</v>
      </c>
      <c r="G9" s="20">
        <v>4</v>
      </c>
      <c r="H9" s="21">
        <v>4</v>
      </c>
      <c r="I9" s="21">
        <v>4</v>
      </c>
      <c r="J9" s="21">
        <v>4</v>
      </c>
      <c r="K9" s="21">
        <v>4</v>
      </c>
      <c r="L9" s="22">
        <v>2</v>
      </c>
      <c r="M9" s="23"/>
      <c r="N9" s="20"/>
      <c r="O9" s="20"/>
      <c r="P9" s="20"/>
      <c r="Q9" s="20"/>
      <c r="R9" s="21"/>
      <c r="S9" s="21"/>
      <c r="T9" s="21"/>
      <c r="U9" s="21"/>
      <c r="V9" s="22"/>
      <c r="W9" s="23"/>
      <c r="X9" s="20"/>
      <c r="Y9" s="20"/>
      <c r="Z9" s="20"/>
      <c r="AA9" s="20"/>
      <c r="AB9" s="21"/>
      <c r="AC9" s="21"/>
      <c r="AD9" s="21"/>
      <c r="AE9" s="21"/>
      <c r="AF9" s="22"/>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91">
        <f t="shared" si="10"/>
        <v>1</v>
      </c>
      <c r="BQ9" s="95">
        <f t="shared" si="1"/>
        <v>2</v>
      </c>
      <c r="BR9" s="95">
        <f t="shared" si="2"/>
        <v>8</v>
      </c>
      <c r="BS9" s="99">
        <f t="shared" si="3"/>
        <v>1</v>
      </c>
      <c r="BT9" s="85">
        <v>0.77474009990692139</v>
      </c>
      <c r="BU9" s="88">
        <f t="shared" si="4"/>
        <v>1802.7747400999069</v>
      </c>
      <c r="BV9" s="99">
        <f t="shared" si="5"/>
        <v>11</v>
      </c>
      <c r="BW9" s="114">
        <f>COUNTIF($BV$4:BV8,BV9)+BV9</f>
        <v>11</v>
      </c>
      <c r="BX9" s="123">
        <f t="shared" si="6"/>
        <v>9.7747400999069214</v>
      </c>
      <c r="BY9" s="99">
        <f t="shared" si="7"/>
        <v>11</v>
      </c>
      <c r="BZ9" s="114">
        <f>COUNTIF($BY$4:BY8,BY9)+BY9</f>
        <v>11</v>
      </c>
      <c r="CA9" s="123">
        <f t="shared" si="8"/>
        <v>9.7747400999069214</v>
      </c>
      <c r="CB9" s="99">
        <f t="shared" si="9"/>
        <v>13</v>
      </c>
      <c r="CC9" s="114">
        <f>COUNTIF($CB$4:CB8,CB9)+CB9</f>
        <v>13</v>
      </c>
      <c r="CD9" s="63">
        <v>6</v>
      </c>
    </row>
    <row r="10" spans="1:82" x14ac:dyDescent="0.2">
      <c r="A10" s="108">
        <v>7</v>
      </c>
      <c r="B10" s="55" t="e">
        <f>IF(#REF!="","",#REF!)</f>
        <v>#REF!</v>
      </c>
      <c r="C10" s="51">
        <f t="shared" si="0"/>
        <v>6</v>
      </c>
      <c r="D10" s="24">
        <v>6</v>
      </c>
      <c r="E10" s="25">
        <v>4</v>
      </c>
      <c r="F10" s="25">
        <v>4</v>
      </c>
      <c r="G10" s="25">
        <v>4</v>
      </c>
      <c r="H10" s="26">
        <v>4</v>
      </c>
      <c r="I10" s="26">
        <v>2</v>
      </c>
      <c r="J10" s="26"/>
      <c r="K10" s="26"/>
      <c r="L10" s="27"/>
      <c r="M10" s="28"/>
      <c r="N10" s="25"/>
      <c r="O10" s="25"/>
      <c r="P10" s="25"/>
      <c r="Q10" s="25"/>
      <c r="R10" s="26"/>
      <c r="S10" s="26"/>
      <c r="T10" s="26"/>
      <c r="U10" s="26"/>
      <c r="V10" s="27"/>
      <c r="W10" s="28"/>
      <c r="X10" s="25"/>
      <c r="Y10" s="25"/>
      <c r="Z10" s="25"/>
      <c r="AA10" s="25"/>
      <c r="AB10" s="26"/>
      <c r="AC10" s="26"/>
      <c r="AD10" s="26"/>
      <c r="AE10" s="26"/>
      <c r="AF10" s="27"/>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92">
        <f t="shared" si="10"/>
        <v>0</v>
      </c>
      <c r="BQ10" s="96">
        <f t="shared" si="1"/>
        <v>2</v>
      </c>
      <c r="BR10" s="96">
        <f t="shared" si="2"/>
        <v>4</v>
      </c>
      <c r="BS10" s="100">
        <f t="shared" si="3"/>
        <v>2</v>
      </c>
      <c r="BT10" s="86">
        <v>1.4017641544342041E-2</v>
      </c>
      <c r="BU10" s="117">
        <f t="shared" si="4"/>
        <v>402.01401764154434</v>
      </c>
      <c r="BV10" s="100">
        <f t="shared" si="5"/>
        <v>26</v>
      </c>
      <c r="BW10" s="115">
        <f>COUNTIF($BV$4:BV9,BV10)+BV10</f>
        <v>26</v>
      </c>
      <c r="BX10" s="121">
        <f t="shared" si="6"/>
        <v>6.014017641544342</v>
      </c>
      <c r="BY10" s="100">
        <f t="shared" si="7"/>
        <v>20</v>
      </c>
      <c r="BZ10" s="115">
        <f>COUNTIF($BY$4:BY9,BY10)+BY10</f>
        <v>20</v>
      </c>
      <c r="CA10" s="121">
        <f t="shared" si="8"/>
        <v>6.014017641544342</v>
      </c>
      <c r="CB10" s="100">
        <f t="shared" si="9"/>
        <v>22</v>
      </c>
      <c r="CC10" s="115">
        <f>COUNTIF($CB$4:CB9,CB10)+CB10</f>
        <v>22</v>
      </c>
      <c r="CD10" s="60">
        <v>7</v>
      </c>
    </row>
    <row r="11" spans="1:82" x14ac:dyDescent="0.2">
      <c r="A11" s="108">
        <v>8</v>
      </c>
      <c r="B11" s="55" t="e">
        <f>IF(#REF!="","",#REF!)</f>
        <v>#REF!</v>
      </c>
      <c r="C11" s="51">
        <f t="shared" si="0"/>
        <v>5</v>
      </c>
      <c r="D11" s="24">
        <v>6</v>
      </c>
      <c r="E11" s="25">
        <v>4</v>
      </c>
      <c r="F11" s="26">
        <v>4</v>
      </c>
      <c r="G11" s="26">
        <v>4</v>
      </c>
      <c r="H11" s="26">
        <v>2</v>
      </c>
      <c r="I11" s="26"/>
      <c r="J11" s="26"/>
      <c r="K11" s="26"/>
      <c r="L11" s="27"/>
      <c r="M11" s="28"/>
      <c r="N11" s="25"/>
      <c r="O11" s="25"/>
      <c r="P11" s="26"/>
      <c r="Q11" s="26"/>
      <c r="R11" s="26"/>
      <c r="S11" s="26"/>
      <c r="T11" s="26"/>
      <c r="U11" s="26"/>
      <c r="V11" s="27"/>
      <c r="W11" s="28"/>
      <c r="X11" s="25"/>
      <c r="Y11" s="25"/>
      <c r="Z11" s="26"/>
      <c r="AA11" s="26"/>
      <c r="AB11" s="26"/>
      <c r="AC11" s="26"/>
      <c r="AD11" s="26"/>
      <c r="AE11" s="26"/>
      <c r="AF11" s="27"/>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92">
        <f t="shared" si="10"/>
        <v>0</v>
      </c>
      <c r="BQ11" s="96">
        <f t="shared" si="1"/>
        <v>2</v>
      </c>
      <c r="BR11" s="96">
        <f t="shared" si="2"/>
        <v>4</v>
      </c>
      <c r="BS11" s="100">
        <f t="shared" si="3"/>
        <v>1</v>
      </c>
      <c r="BT11" s="86">
        <v>0.76072359085083008</v>
      </c>
      <c r="BU11" s="117">
        <f t="shared" si="4"/>
        <v>402.76072359085083</v>
      </c>
      <c r="BV11" s="100">
        <f t="shared" si="5"/>
        <v>19</v>
      </c>
      <c r="BW11" s="115">
        <f>COUNTIF($BV$4:BV10,BV11)+BV11</f>
        <v>19</v>
      </c>
      <c r="BX11" s="121">
        <f t="shared" si="6"/>
        <v>5.7607235908508301</v>
      </c>
      <c r="BY11" s="100">
        <f t="shared" si="7"/>
        <v>22</v>
      </c>
      <c r="BZ11" s="115">
        <f>COUNTIF($BY$4:BY10,BY11)+BY11</f>
        <v>22</v>
      </c>
      <c r="CA11" s="121">
        <f t="shared" si="8"/>
        <v>5.7607235908508301</v>
      </c>
      <c r="CB11" s="100">
        <f t="shared" si="9"/>
        <v>24</v>
      </c>
      <c r="CC11" s="115">
        <f>COUNTIF($CB$4:CB10,CB11)+CB11</f>
        <v>24</v>
      </c>
      <c r="CD11" s="60">
        <v>8</v>
      </c>
    </row>
    <row r="12" spans="1:82" x14ac:dyDescent="0.2">
      <c r="A12" s="108">
        <v>9</v>
      </c>
      <c r="B12" s="55" t="e">
        <f>IF(#REF!="","",#REF!)</f>
        <v>#REF!</v>
      </c>
      <c r="C12" s="51">
        <f t="shared" si="0"/>
        <v>3</v>
      </c>
      <c r="D12" s="24">
        <v>6</v>
      </c>
      <c r="E12" s="25">
        <v>4</v>
      </c>
      <c r="F12" s="25">
        <v>4</v>
      </c>
      <c r="G12" s="25"/>
      <c r="H12" s="26"/>
      <c r="I12" s="26"/>
      <c r="J12" s="26"/>
      <c r="K12" s="26"/>
      <c r="L12" s="27"/>
      <c r="M12" s="28"/>
      <c r="N12" s="25"/>
      <c r="O12" s="25"/>
      <c r="P12" s="25"/>
      <c r="Q12" s="25"/>
      <c r="R12" s="26"/>
      <c r="S12" s="26"/>
      <c r="T12" s="26"/>
      <c r="U12" s="26"/>
      <c r="V12" s="27"/>
      <c r="W12" s="28"/>
      <c r="X12" s="25"/>
      <c r="Y12" s="25"/>
      <c r="Z12" s="25"/>
      <c r="AA12" s="25"/>
      <c r="AB12" s="26"/>
      <c r="AC12" s="26"/>
      <c r="AD12" s="26"/>
      <c r="AE12" s="26"/>
      <c r="AF12" s="27"/>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92">
        <f t="shared" si="10"/>
        <v>0</v>
      </c>
      <c r="BQ12" s="96">
        <f t="shared" si="1"/>
        <v>1</v>
      </c>
      <c r="BR12" s="96">
        <f t="shared" si="2"/>
        <v>2</v>
      </c>
      <c r="BS12" s="100">
        <f t="shared" si="3"/>
        <v>1</v>
      </c>
      <c r="BT12" s="86">
        <v>0.81449002027511597</v>
      </c>
      <c r="BU12" s="117">
        <f t="shared" si="4"/>
        <v>201.81449002027512</v>
      </c>
      <c r="BV12" s="100">
        <f t="shared" si="5"/>
        <v>31</v>
      </c>
      <c r="BW12" s="115">
        <f>COUNTIF($BV$4:BV11,BV12)+BV12</f>
        <v>31</v>
      </c>
      <c r="BX12" s="121">
        <f t="shared" si="6"/>
        <v>3.814490020275116</v>
      </c>
      <c r="BY12" s="100">
        <f t="shared" si="7"/>
        <v>26</v>
      </c>
      <c r="BZ12" s="115">
        <f>COUNTIF($BY$4:BY11,BY12)+BY12</f>
        <v>26</v>
      </c>
      <c r="CA12" s="121">
        <f t="shared" si="8"/>
        <v>3.814490020275116</v>
      </c>
      <c r="CB12" s="100">
        <f t="shared" si="9"/>
        <v>29</v>
      </c>
      <c r="CC12" s="115">
        <f>COUNTIF($CB$4:CB11,CB12)+CB12</f>
        <v>29</v>
      </c>
      <c r="CD12" s="60">
        <v>9</v>
      </c>
    </row>
    <row r="13" spans="1:82" ht="13.8" thickBot="1" x14ac:dyDescent="0.25">
      <c r="A13" s="110">
        <v>10</v>
      </c>
      <c r="B13" s="56" t="e">
        <f>IF(#REF!="","",#REF!)</f>
        <v>#REF!</v>
      </c>
      <c r="C13" s="53">
        <f t="shared" si="0"/>
        <v>14</v>
      </c>
      <c r="D13" s="29">
        <v>107</v>
      </c>
      <c r="E13" s="30">
        <v>107</v>
      </c>
      <c r="F13" s="30">
        <v>107</v>
      </c>
      <c r="G13" s="31">
        <v>107</v>
      </c>
      <c r="H13" s="31">
        <v>6</v>
      </c>
      <c r="I13" s="31">
        <v>6</v>
      </c>
      <c r="J13" s="31">
        <v>107</v>
      </c>
      <c r="K13" s="31">
        <v>6</v>
      </c>
      <c r="L13" s="32">
        <v>6</v>
      </c>
      <c r="M13" s="33">
        <v>4</v>
      </c>
      <c r="N13" s="30">
        <v>4</v>
      </c>
      <c r="O13" s="30">
        <v>4</v>
      </c>
      <c r="P13" s="30">
        <v>4</v>
      </c>
      <c r="Q13" s="31">
        <v>4</v>
      </c>
      <c r="R13" s="31"/>
      <c r="S13" s="31"/>
      <c r="T13" s="31"/>
      <c r="U13" s="31"/>
      <c r="V13" s="32"/>
      <c r="W13" s="33"/>
      <c r="X13" s="30"/>
      <c r="Y13" s="30"/>
      <c r="Z13" s="30"/>
      <c r="AA13" s="31"/>
      <c r="AB13" s="31"/>
      <c r="AC13" s="31"/>
      <c r="AD13" s="31"/>
      <c r="AE13" s="31"/>
      <c r="AF13" s="32"/>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93">
        <f t="shared" si="10"/>
        <v>5</v>
      </c>
      <c r="BQ13" s="97">
        <f t="shared" si="1"/>
        <v>9</v>
      </c>
      <c r="BR13" s="97">
        <f t="shared" si="2"/>
        <v>8</v>
      </c>
      <c r="BS13" s="101">
        <f t="shared" si="3"/>
        <v>6</v>
      </c>
      <c r="BT13" s="87">
        <v>0.7090378999710083</v>
      </c>
      <c r="BU13" s="118">
        <f t="shared" si="4"/>
        <v>5809.709037899971</v>
      </c>
      <c r="BV13" s="101">
        <f t="shared" si="5"/>
        <v>2</v>
      </c>
      <c r="BW13" s="116">
        <f>COUNTIF($BV$4:BV12,BV13)+BV13</f>
        <v>2</v>
      </c>
      <c r="BX13" s="122">
        <f t="shared" si="6"/>
        <v>14.709037899971008</v>
      </c>
      <c r="BY13" s="101">
        <f t="shared" si="7"/>
        <v>4</v>
      </c>
      <c r="BZ13" s="116">
        <f>COUNTIF($BY$4:BY12,BY13)+BY13</f>
        <v>4</v>
      </c>
      <c r="CA13" s="122">
        <f t="shared" si="8"/>
        <v>14.709037899971008</v>
      </c>
      <c r="CB13" s="101">
        <f t="shared" si="9"/>
        <v>6</v>
      </c>
      <c r="CC13" s="116">
        <f>COUNTIF($CB$4:CB12,CB13)+CB13</f>
        <v>6</v>
      </c>
      <c r="CD13" s="61">
        <v>10</v>
      </c>
    </row>
    <row r="14" spans="1:82" x14ac:dyDescent="0.2">
      <c r="A14" s="111">
        <v>11</v>
      </c>
      <c r="B14" s="57" t="e">
        <f>IF(#REF!="","",#REF!)</f>
        <v>#REF!</v>
      </c>
      <c r="C14" s="49">
        <f t="shared" si="0"/>
        <v>7</v>
      </c>
      <c r="D14" s="19">
        <v>107</v>
      </c>
      <c r="E14" s="20">
        <v>107</v>
      </c>
      <c r="F14" s="20">
        <v>6</v>
      </c>
      <c r="G14" s="20">
        <v>6</v>
      </c>
      <c r="H14" s="21">
        <v>4</v>
      </c>
      <c r="I14" s="21">
        <v>4</v>
      </c>
      <c r="J14" s="21">
        <v>4</v>
      </c>
      <c r="K14" s="21"/>
      <c r="L14" s="22"/>
      <c r="M14" s="23"/>
      <c r="N14" s="20"/>
      <c r="O14" s="20"/>
      <c r="P14" s="20"/>
      <c r="Q14" s="20"/>
      <c r="R14" s="21"/>
      <c r="S14" s="21"/>
      <c r="T14" s="21"/>
      <c r="U14" s="21"/>
      <c r="V14" s="22"/>
      <c r="W14" s="23"/>
      <c r="X14" s="20"/>
      <c r="Y14" s="20"/>
      <c r="Z14" s="20"/>
      <c r="AA14" s="20"/>
      <c r="AB14" s="21"/>
      <c r="AC14" s="21"/>
      <c r="AD14" s="21"/>
      <c r="AE14" s="21"/>
      <c r="AF14" s="22"/>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91">
        <f t="shared" si="10"/>
        <v>2</v>
      </c>
      <c r="BQ14" s="95">
        <f t="shared" si="1"/>
        <v>4</v>
      </c>
      <c r="BR14" s="95">
        <f t="shared" si="2"/>
        <v>4</v>
      </c>
      <c r="BS14" s="99">
        <f t="shared" si="3"/>
        <v>3</v>
      </c>
      <c r="BT14" s="85">
        <v>4.5352756977081299E-2</v>
      </c>
      <c r="BU14" s="88">
        <f t="shared" si="4"/>
        <v>2404.0453527569771</v>
      </c>
      <c r="BV14" s="99">
        <f t="shared" si="5"/>
        <v>10</v>
      </c>
      <c r="BW14" s="114">
        <f>COUNTIF($BV$4:BV13,BV14)+BV14</f>
        <v>10</v>
      </c>
      <c r="BX14" s="123">
        <f t="shared" si="6"/>
        <v>7.0453527569770813</v>
      </c>
      <c r="BY14" s="99">
        <f t="shared" si="7"/>
        <v>15</v>
      </c>
      <c r="BZ14" s="114">
        <f>COUNTIF($BY$4:BY13,BY14)+BY14</f>
        <v>15</v>
      </c>
      <c r="CA14" s="123">
        <f t="shared" si="8"/>
        <v>7.0453527569770813</v>
      </c>
      <c r="CB14" s="99">
        <f t="shared" si="9"/>
        <v>17</v>
      </c>
      <c r="CC14" s="114">
        <f>COUNTIF($CB$4:CB13,CB14)+CB14</f>
        <v>17</v>
      </c>
      <c r="CD14" s="63">
        <v>11</v>
      </c>
    </row>
    <row r="15" spans="1:82" x14ac:dyDescent="0.2">
      <c r="A15" s="108">
        <v>12</v>
      </c>
      <c r="B15" s="55" t="e">
        <f>IF(#REF!="","",#REF!)</f>
        <v>#REF!</v>
      </c>
      <c r="C15" s="51">
        <f t="shared" si="0"/>
        <v>12</v>
      </c>
      <c r="D15" s="24">
        <v>107</v>
      </c>
      <c r="E15" s="25">
        <v>107</v>
      </c>
      <c r="F15" s="25">
        <v>4</v>
      </c>
      <c r="G15" s="34">
        <v>4</v>
      </c>
      <c r="H15" s="25">
        <v>4</v>
      </c>
      <c r="I15" s="25">
        <v>4</v>
      </c>
      <c r="J15" s="25">
        <v>4</v>
      </c>
      <c r="K15" s="25">
        <v>4</v>
      </c>
      <c r="L15" s="26">
        <v>4</v>
      </c>
      <c r="M15" s="28">
        <v>4</v>
      </c>
      <c r="N15" s="25">
        <v>4</v>
      </c>
      <c r="O15" s="25">
        <v>1</v>
      </c>
      <c r="P15" s="25"/>
      <c r="Q15" s="25"/>
      <c r="R15" s="26"/>
      <c r="S15" s="26"/>
      <c r="T15" s="26"/>
      <c r="U15" s="26"/>
      <c r="V15" s="27"/>
      <c r="W15" s="28"/>
      <c r="X15" s="25"/>
      <c r="Y15" s="25"/>
      <c r="Z15" s="25"/>
      <c r="AA15" s="25"/>
      <c r="AB15" s="26"/>
      <c r="AC15" s="26"/>
      <c r="AD15" s="26"/>
      <c r="AE15" s="26"/>
      <c r="AF15" s="27"/>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92">
        <f t="shared" si="10"/>
        <v>2</v>
      </c>
      <c r="BQ15" s="96">
        <f t="shared" si="1"/>
        <v>3</v>
      </c>
      <c r="BR15" s="96">
        <f t="shared" si="2"/>
        <v>8</v>
      </c>
      <c r="BS15" s="100">
        <f t="shared" si="3"/>
        <v>4</v>
      </c>
      <c r="BT15" s="86">
        <v>0.4140326976776123</v>
      </c>
      <c r="BU15" s="117">
        <f t="shared" si="4"/>
        <v>2803.4140326976776</v>
      </c>
      <c r="BV15" s="100">
        <f t="shared" si="5"/>
        <v>6</v>
      </c>
      <c r="BW15" s="115">
        <f>COUNTIF($BV$4:BV14,BV15)+BV15</f>
        <v>6</v>
      </c>
      <c r="BX15" s="121">
        <f t="shared" si="6"/>
        <v>12.414032697677612</v>
      </c>
      <c r="BY15" s="100">
        <f t="shared" si="7"/>
        <v>6</v>
      </c>
      <c r="BZ15" s="115">
        <f>COUNTIF($BY$4:BY14,BY15)+BY15</f>
        <v>6</v>
      </c>
      <c r="CA15" s="121">
        <f t="shared" si="8"/>
        <v>12.414032697677612</v>
      </c>
      <c r="CB15" s="100">
        <f t="shared" si="9"/>
        <v>8</v>
      </c>
      <c r="CC15" s="115">
        <f>COUNTIF($CB$4:CB14,CB15)+CB15</f>
        <v>8</v>
      </c>
      <c r="CD15" s="60">
        <v>12</v>
      </c>
    </row>
    <row r="16" spans="1:82" x14ac:dyDescent="0.2">
      <c r="A16" s="108">
        <v>13</v>
      </c>
      <c r="B16" s="55" t="e">
        <f>IF(#REF!="","",#REF!)</f>
        <v>#REF!</v>
      </c>
      <c r="C16" s="51">
        <f t="shared" si="0"/>
        <v>16</v>
      </c>
      <c r="D16" s="24">
        <v>6</v>
      </c>
      <c r="E16" s="25">
        <v>4</v>
      </c>
      <c r="F16" s="35">
        <v>4</v>
      </c>
      <c r="G16" s="34">
        <v>4</v>
      </c>
      <c r="H16" s="25">
        <v>4</v>
      </c>
      <c r="I16" s="25">
        <v>4</v>
      </c>
      <c r="J16" s="35">
        <v>4</v>
      </c>
      <c r="K16" s="25">
        <v>4</v>
      </c>
      <c r="L16" s="25">
        <v>4</v>
      </c>
      <c r="M16" s="26">
        <v>4</v>
      </c>
      <c r="N16" s="26">
        <v>4</v>
      </c>
      <c r="O16" s="26">
        <v>4</v>
      </c>
      <c r="P16" s="26">
        <v>4</v>
      </c>
      <c r="Q16" s="26">
        <v>4</v>
      </c>
      <c r="R16" s="26">
        <v>2</v>
      </c>
      <c r="S16" s="26">
        <v>1</v>
      </c>
      <c r="T16" s="26"/>
      <c r="U16" s="26"/>
      <c r="V16" s="27"/>
      <c r="W16" s="28"/>
      <c r="X16" s="25"/>
      <c r="Y16" s="25"/>
      <c r="Z16" s="26"/>
      <c r="AA16" s="26"/>
      <c r="AB16" s="26"/>
      <c r="AC16" s="26"/>
      <c r="AD16" s="26"/>
      <c r="AE16" s="26"/>
      <c r="AF16" s="27"/>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92">
        <f t="shared" si="10"/>
        <v>0</v>
      </c>
      <c r="BQ16" s="96">
        <f t="shared" si="1"/>
        <v>3</v>
      </c>
      <c r="BR16" s="96">
        <f t="shared" si="2"/>
        <v>16</v>
      </c>
      <c r="BS16" s="100">
        <f t="shared" si="3"/>
        <v>0</v>
      </c>
      <c r="BT16" s="86">
        <v>0.86261934041976929</v>
      </c>
      <c r="BU16" s="117">
        <f t="shared" si="4"/>
        <v>1603.8626193404198</v>
      </c>
      <c r="BV16" s="100">
        <f t="shared" si="5"/>
        <v>12</v>
      </c>
      <c r="BW16" s="115">
        <f>COUNTIF($BV$4:BV15,BV16)+BV16</f>
        <v>12</v>
      </c>
      <c r="BX16" s="121">
        <f t="shared" si="6"/>
        <v>0</v>
      </c>
      <c r="BY16" s="100">
        <f t="shared" si="7"/>
        <v>31</v>
      </c>
      <c r="BZ16" s="115">
        <f>COUNTIF($BY$4:BY15,BY16)+BY16</f>
        <v>34</v>
      </c>
      <c r="CA16" s="121">
        <f t="shared" si="8"/>
        <v>16.862619340419769</v>
      </c>
      <c r="CB16" s="100">
        <f t="shared" si="9"/>
        <v>3</v>
      </c>
      <c r="CC16" s="115">
        <f>COUNTIF($CB$4:CB15,CB16)+CB16</f>
        <v>3</v>
      </c>
      <c r="CD16" s="60">
        <v>13</v>
      </c>
    </row>
    <row r="17" spans="1:82" x14ac:dyDescent="0.2">
      <c r="A17" s="108">
        <v>14</v>
      </c>
      <c r="B17" s="55" t="e">
        <f>IF(#REF!="","",#REF!)</f>
        <v>#REF!</v>
      </c>
      <c r="C17" s="51">
        <f t="shared" si="0"/>
        <v>9</v>
      </c>
      <c r="D17" s="24">
        <v>6</v>
      </c>
      <c r="E17" s="25">
        <v>4</v>
      </c>
      <c r="F17" s="25">
        <v>4</v>
      </c>
      <c r="G17" s="25">
        <v>4</v>
      </c>
      <c r="H17" s="26">
        <v>4</v>
      </c>
      <c r="I17" s="26">
        <v>4</v>
      </c>
      <c r="J17" s="26">
        <v>4</v>
      </c>
      <c r="K17" s="26">
        <v>4</v>
      </c>
      <c r="L17" s="27">
        <v>1</v>
      </c>
      <c r="M17" s="28"/>
      <c r="N17" s="25"/>
      <c r="O17" s="25"/>
      <c r="P17" s="25"/>
      <c r="Q17" s="25"/>
      <c r="R17" s="26"/>
      <c r="S17" s="26"/>
      <c r="T17" s="26"/>
      <c r="U17" s="26"/>
      <c r="V17" s="27"/>
      <c r="W17" s="28"/>
      <c r="X17" s="25"/>
      <c r="Y17" s="25"/>
      <c r="Z17" s="25"/>
      <c r="AA17" s="25"/>
      <c r="AB17" s="26"/>
      <c r="AC17" s="26"/>
      <c r="AD17" s="26"/>
      <c r="AE17" s="26"/>
      <c r="AF17" s="27"/>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92">
        <f t="shared" si="10"/>
        <v>0</v>
      </c>
      <c r="BQ17" s="96">
        <f t="shared" si="1"/>
        <v>2</v>
      </c>
      <c r="BR17" s="96">
        <f t="shared" si="2"/>
        <v>8</v>
      </c>
      <c r="BS17" s="100">
        <f t="shared" si="3"/>
        <v>1</v>
      </c>
      <c r="BT17" s="86">
        <v>0.79048001766204834</v>
      </c>
      <c r="BU17" s="117">
        <f t="shared" si="4"/>
        <v>802.79048001766205</v>
      </c>
      <c r="BV17" s="100">
        <f t="shared" si="5"/>
        <v>16</v>
      </c>
      <c r="BW17" s="115">
        <f>COUNTIF($BV$4:BV16,BV17)+BV17</f>
        <v>16</v>
      </c>
      <c r="BX17" s="121">
        <f t="shared" si="6"/>
        <v>9.7904800176620483</v>
      </c>
      <c r="BY17" s="100">
        <f t="shared" si="7"/>
        <v>10</v>
      </c>
      <c r="BZ17" s="115">
        <f>COUNTIF($BY$4:BY16,BY17)+BY17</f>
        <v>10</v>
      </c>
      <c r="CA17" s="121">
        <f t="shared" si="8"/>
        <v>9.7904800176620483</v>
      </c>
      <c r="CB17" s="100">
        <f t="shared" si="9"/>
        <v>12</v>
      </c>
      <c r="CC17" s="115">
        <f>COUNTIF($CB$4:CB16,CB17)+CB17</f>
        <v>12</v>
      </c>
      <c r="CD17" s="60">
        <v>14</v>
      </c>
    </row>
    <row r="18" spans="1:82" ht="13.8" thickBot="1" x14ac:dyDescent="0.25">
      <c r="A18" s="109">
        <v>15</v>
      </c>
      <c r="B18" s="58" t="e">
        <f>IF(#REF!="","",#REF!)</f>
        <v>#REF!</v>
      </c>
      <c r="C18" s="53">
        <f t="shared" si="0"/>
        <v>0</v>
      </c>
      <c r="D18" s="29"/>
      <c r="E18" s="30"/>
      <c r="F18" s="30"/>
      <c r="G18" s="31"/>
      <c r="H18" s="31"/>
      <c r="I18" s="31"/>
      <c r="J18" s="31"/>
      <c r="K18" s="31"/>
      <c r="L18" s="32"/>
      <c r="M18" s="33"/>
      <c r="N18" s="30"/>
      <c r="O18" s="30"/>
      <c r="P18" s="30"/>
      <c r="Q18" s="31"/>
      <c r="R18" s="31"/>
      <c r="S18" s="31"/>
      <c r="T18" s="31"/>
      <c r="U18" s="31"/>
      <c r="V18" s="32"/>
      <c r="W18" s="33"/>
      <c r="X18" s="30"/>
      <c r="Y18" s="30"/>
      <c r="Z18" s="30"/>
      <c r="AA18" s="31"/>
      <c r="AB18" s="31"/>
      <c r="AC18" s="31"/>
      <c r="AD18" s="31"/>
      <c r="AE18" s="31"/>
      <c r="AF18" s="32"/>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93">
        <f t="shared" si="10"/>
        <v>0</v>
      </c>
      <c r="BQ18" s="97">
        <f>C18-COUNTIF(D18:AI18,4)</f>
        <v>0</v>
      </c>
      <c r="BR18" s="97">
        <f t="shared" si="2"/>
        <v>0</v>
      </c>
      <c r="BS18" s="101">
        <f t="shared" si="3"/>
        <v>0</v>
      </c>
      <c r="BT18" s="87">
        <v>0.37353616952896118</v>
      </c>
      <c r="BU18" s="118">
        <f t="shared" si="4"/>
        <v>0</v>
      </c>
      <c r="BV18" s="101">
        <f t="shared" si="5"/>
        <v>34</v>
      </c>
      <c r="BW18" s="116">
        <f>COUNTIF($BV$4:BV17,BV18)+BV18</f>
        <v>36</v>
      </c>
      <c r="BX18" s="122">
        <f t="shared" si="6"/>
        <v>0</v>
      </c>
      <c r="BY18" s="101">
        <f t="shared" si="7"/>
        <v>31</v>
      </c>
      <c r="BZ18" s="116">
        <f>COUNTIF($BY$4:BY17,BY18)+BY18</f>
        <v>35</v>
      </c>
      <c r="CA18" s="122">
        <f t="shared" si="8"/>
        <v>0</v>
      </c>
      <c r="CB18" s="101">
        <f t="shared" si="9"/>
        <v>34</v>
      </c>
      <c r="CC18" s="116">
        <f>COUNTIF($CB$4:CB17,CB18)+CB18</f>
        <v>36</v>
      </c>
      <c r="CD18" s="61">
        <v>15</v>
      </c>
    </row>
    <row r="19" spans="1:82" x14ac:dyDescent="0.2">
      <c r="A19" s="107">
        <v>16</v>
      </c>
      <c r="B19" s="54" t="e">
        <f>IF(#REF!="","",#REF!)</f>
        <v>#REF!</v>
      </c>
      <c r="C19" s="49">
        <f t="shared" si="0"/>
        <v>3</v>
      </c>
      <c r="D19" s="19">
        <v>6</v>
      </c>
      <c r="E19" s="20">
        <v>4</v>
      </c>
      <c r="F19" s="20">
        <v>4</v>
      </c>
      <c r="G19" s="20"/>
      <c r="H19" s="21"/>
      <c r="I19" s="21"/>
      <c r="J19" s="21"/>
      <c r="K19" s="21"/>
      <c r="L19" s="22"/>
      <c r="M19" s="23"/>
      <c r="N19" s="20"/>
      <c r="O19" s="20"/>
      <c r="P19" s="20"/>
      <c r="Q19" s="20"/>
      <c r="R19" s="21"/>
      <c r="S19" s="21"/>
      <c r="T19" s="21"/>
      <c r="U19" s="21"/>
      <c r="V19" s="22"/>
      <c r="W19" s="23"/>
      <c r="X19" s="20"/>
      <c r="Y19" s="20"/>
      <c r="Z19" s="20"/>
      <c r="AA19" s="20"/>
      <c r="AB19" s="21"/>
      <c r="AC19" s="21"/>
      <c r="AD19" s="21"/>
      <c r="AE19" s="21"/>
      <c r="AF19" s="22"/>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91">
        <f t="shared" si="10"/>
        <v>0</v>
      </c>
      <c r="BQ19" s="95">
        <f t="shared" si="1"/>
        <v>1</v>
      </c>
      <c r="BR19" s="95">
        <f t="shared" si="2"/>
        <v>2</v>
      </c>
      <c r="BS19" s="99">
        <f t="shared" si="3"/>
        <v>1</v>
      </c>
      <c r="BT19" s="85">
        <v>0.96195316314697266</v>
      </c>
      <c r="BU19" s="88">
        <f t="shared" si="4"/>
        <v>201.96195316314697</v>
      </c>
      <c r="BV19" s="99">
        <f t="shared" si="5"/>
        <v>30</v>
      </c>
      <c r="BW19" s="114">
        <f>COUNTIF($BV$4:BV18,BV19)+BV19</f>
        <v>30</v>
      </c>
      <c r="BX19" s="123">
        <f t="shared" si="6"/>
        <v>3.9619531631469727</v>
      </c>
      <c r="BY19" s="99">
        <f t="shared" si="7"/>
        <v>25</v>
      </c>
      <c r="BZ19" s="114">
        <f>COUNTIF($BY$4:BY18,BY19)+BY19</f>
        <v>25</v>
      </c>
      <c r="CA19" s="123">
        <f t="shared" si="8"/>
        <v>3.9619531631469727</v>
      </c>
      <c r="CB19" s="99">
        <f t="shared" si="9"/>
        <v>28</v>
      </c>
      <c r="CC19" s="114">
        <f>COUNTIF($CB$4:CB18,CB19)+CB19</f>
        <v>28</v>
      </c>
      <c r="CD19" s="63">
        <v>16</v>
      </c>
    </row>
    <row r="20" spans="1:82" x14ac:dyDescent="0.2">
      <c r="A20" s="108">
        <v>17</v>
      </c>
      <c r="B20" s="55" t="e">
        <f>IF(#REF!="","",#REF!)</f>
        <v>#REF!</v>
      </c>
      <c r="C20" s="51">
        <f t="shared" si="0"/>
        <v>0</v>
      </c>
      <c r="D20" s="24"/>
      <c r="E20" s="25"/>
      <c r="F20" s="25"/>
      <c r="G20" s="25"/>
      <c r="H20" s="26"/>
      <c r="I20" s="26"/>
      <c r="J20" s="26"/>
      <c r="K20" s="26"/>
      <c r="L20" s="27"/>
      <c r="M20" s="28"/>
      <c r="N20" s="25"/>
      <c r="O20" s="25"/>
      <c r="P20" s="25"/>
      <c r="Q20" s="25"/>
      <c r="R20" s="26"/>
      <c r="S20" s="26"/>
      <c r="T20" s="26"/>
      <c r="U20" s="26"/>
      <c r="V20" s="27"/>
      <c r="W20" s="28"/>
      <c r="X20" s="25"/>
      <c r="Y20" s="25"/>
      <c r="Z20" s="25"/>
      <c r="AA20" s="25"/>
      <c r="AB20" s="26"/>
      <c r="AC20" s="26"/>
      <c r="AD20" s="26"/>
      <c r="AE20" s="26"/>
      <c r="AF20" s="27"/>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92">
        <f t="shared" si="10"/>
        <v>0</v>
      </c>
      <c r="BQ20" s="96">
        <f t="shared" si="1"/>
        <v>0</v>
      </c>
      <c r="BR20" s="96">
        <f t="shared" si="2"/>
        <v>0</v>
      </c>
      <c r="BS20" s="100">
        <f t="shared" si="3"/>
        <v>0</v>
      </c>
      <c r="BT20" s="86">
        <v>0.87144583463668823</v>
      </c>
      <c r="BU20" s="117">
        <f t="shared" si="4"/>
        <v>0</v>
      </c>
      <c r="BV20" s="100">
        <f t="shared" si="5"/>
        <v>34</v>
      </c>
      <c r="BW20" s="115">
        <f>COUNTIF($BV$4:BV19,BV20)+BV20</f>
        <v>37</v>
      </c>
      <c r="BX20" s="121">
        <f t="shared" si="6"/>
        <v>0</v>
      </c>
      <c r="BY20" s="100">
        <f t="shared" si="7"/>
        <v>31</v>
      </c>
      <c r="BZ20" s="115">
        <f>COUNTIF($BY$4:BY19,BY20)+BY20</f>
        <v>36</v>
      </c>
      <c r="CA20" s="121">
        <f t="shared" si="8"/>
        <v>0</v>
      </c>
      <c r="CB20" s="100">
        <f t="shared" si="9"/>
        <v>34</v>
      </c>
      <c r="CC20" s="115">
        <f>COUNTIF($CB$4:CB19,CB20)+CB20</f>
        <v>37</v>
      </c>
      <c r="CD20" s="60">
        <v>17</v>
      </c>
    </row>
    <row r="21" spans="1:82" x14ac:dyDescent="0.2">
      <c r="A21" s="108">
        <v>18</v>
      </c>
      <c r="B21" s="55" t="e">
        <f>IF(#REF!="","",#REF!)</f>
        <v>#REF!</v>
      </c>
      <c r="C21" s="51">
        <f t="shared" si="0"/>
        <v>15</v>
      </c>
      <c r="D21" s="24">
        <v>107</v>
      </c>
      <c r="E21" s="25">
        <v>6</v>
      </c>
      <c r="F21" s="26">
        <v>107</v>
      </c>
      <c r="G21" s="26">
        <v>4</v>
      </c>
      <c r="H21" s="26">
        <v>4</v>
      </c>
      <c r="I21" s="26">
        <v>4</v>
      </c>
      <c r="J21" s="26">
        <v>4</v>
      </c>
      <c r="K21" s="26">
        <v>4</v>
      </c>
      <c r="L21" s="27">
        <v>4</v>
      </c>
      <c r="M21" s="28">
        <v>4</v>
      </c>
      <c r="N21" s="25">
        <v>4</v>
      </c>
      <c r="O21" s="25">
        <v>4</v>
      </c>
      <c r="P21" s="26">
        <v>4</v>
      </c>
      <c r="Q21" s="26">
        <v>2</v>
      </c>
      <c r="R21" s="26">
        <v>1</v>
      </c>
      <c r="S21" s="26"/>
      <c r="T21" s="26"/>
      <c r="U21" s="26"/>
      <c r="V21" s="27"/>
      <c r="W21" s="28"/>
      <c r="X21" s="25"/>
      <c r="Y21" s="25"/>
      <c r="Z21" s="26"/>
      <c r="AA21" s="26"/>
      <c r="AB21" s="26"/>
      <c r="AC21" s="26"/>
      <c r="AD21" s="26"/>
      <c r="AE21" s="26"/>
      <c r="AF21" s="27"/>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92">
        <f t="shared" si="10"/>
        <v>2</v>
      </c>
      <c r="BQ21" s="96">
        <f t="shared" si="1"/>
        <v>5</v>
      </c>
      <c r="BR21" s="96">
        <f t="shared" si="2"/>
        <v>8</v>
      </c>
      <c r="BS21" s="100">
        <f t="shared" si="3"/>
        <v>7</v>
      </c>
      <c r="BT21" s="86">
        <v>5.6236863136291504E-2</v>
      </c>
      <c r="BU21" s="117">
        <f t="shared" si="4"/>
        <v>2805.0562368631363</v>
      </c>
      <c r="BV21" s="100">
        <f t="shared" si="5"/>
        <v>5</v>
      </c>
      <c r="BW21" s="115">
        <f>COUNTIF($BV$4:BV20,BV21)+BV21</f>
        <v>5</v>
      </c>
      <c r="BX21" s="121">
        <f t="shared" si="6"/>
        <v>15.056236863136292</v>
      </c>
      <c r="BY21" s="100">
        <f t="shared" si="7"/>
        <v>3</v>
      </c>
      <c r="BZ21" s="115">
        <f>COUNTIF($BY$4:BY20,BY21)+BY21</f>
        <v>3</v>
      </c>
      <c r="CA21" s="121">
        <f t="shared" si="8"/>
        <v>15.056236863136292</v>
      </c>
      <c r="CB21" s="100">
        <f t="shared" si="9"/>
        <v>5</v>
      </c>
      <c r="CC21" s="115">
        <f>COUNTIF($CB$4:CB20,CB21)+CB21</f>
        <v>5</v>
      </c>
      <c r="CD21" s="60">
        <v>18</v>
      </c>
    </row>
    <row r="22" spans="1:82" x14ac:dyDescent="0.2">
      <c r="A22" s="108">
        <v>19</v>
      </c>
      <c r="B22" s="55" t="e">
        <f>IF(#REF!="","",#REF!)</f>
        <v>#REF!</v>
      </c>
      <c r="C22" s="51">
        <f t="shared" si="0"/>
        <v>0</v>
      </c>
      <c r="D22" s="24"/>
      <c r="E22" s="25"/>
      <c r="F22" s="25"/>
      <c r="G22" s="25"/>
      <c r="H22" s="26"/>
      <c r="I22" s="26"/>
      <c r="J22" s="26"/>
      <c r="K22" s="26"/>
      <c r="L22" s="27"/>
      <c r="M22" s="28"/>
      <c r="N22" s="25"/>
      <c r="O22" s="25"/>
      <c r="P22" s="25"/>
      <c r="Q22" s="25"/>
      <c r="R22" s="26"/>
      <c r="S22" s="26"/>
      <c r="T22" s="26"/>
      <c r="U22" s="26"/>
      <c r="V22" s="27"/>
      <c r="W22" s="28"/>
      <c r="X22" s="25"/>
      <c r="Y22" s="25"/>
      <c r="Z22" s="25"/>
      <c r="AA22" s="25"/>
      <c r="AB22" s="26"/>
      <c r="AC22" s="26"/>
      <c r="AD22" s="26"/>
      <c r="AE22" s="26"/>
      <c r="AF22" s="27"/>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92">
        <f t="shared" si="10"/>
        <v>0</v>
      </c>
      <c r="BQ22" s="96">
        <f t="shared" si="1"/>
        <v>0</v>
      </c>
      <c r="BR22" s="96">
        <f t="shared" si="2"/>
        <v>0</v>
      </c>
      <c r="BS22" s="100">
        <f t="shared" si="3"/>
        <v>0</v>
      </c>
      <c r="BT22" s="86">
        <v>0.94955664873123169</v>
      </c>
      <c r="BU22" s="117">
        <f t="shared" si="4"/>
        <v>0</v>
      </c>
      <c r="BV22" s="100">
        <f t="shared" si="5"/>
        <v>34</v>
      </c>
      <c r="BW22" s="115">
        <f>COUNTIF($BV$4:BV21,BV22)+BV22</f>
        <v>38</v>
      </c>
      <c r="BX22" s="121">
        <f t="shared" si="6"/>
        <v>0</v>
      </c>
      <c r="BY22" s="100">
        <f t="shared" si="7"/>
        <v>31</v>
      </c>
      <c r="BZ22" s="115">
        <f>COUNTIF($BY$4:BY21,BY22)+BY22</f>
        <v>37</v>
      </c>
      <c r="CA22" s="121">
        <f t="shared" si="8"/>
        <v>0</v>
      </c>
      <c r="CB22" s="100">
        <f t="shared" si="9"/>
        <v>34</v>
      </c>
      <c r="CC22" s="115">
        <f>COUNTIF($CB$4:CB21,CB22)+CB22</f>
        <v>38</v>
      </c>
      <c r="CD22" s="60">
        <v>19</v>
      </c>
    </row>
    <row r="23" spans="1:82" ht="13.8" thickBot="1" x14ac:dyDescent="0.25">
      <c r="A23" s="110">
        <v>20</v>
      </c>
      <c r="B23" s="56" t="e">
        <f>IF(#REF!="","",#REF!)</f>
        <v>#REF!</v>
      </c>
      <c r="C23" s="53">
        <f t="shared" si="0"/>
        <v>0</v>
      </c>
      <c r="D23" s="29"/>
      <c r="E23" s="30"/>
      <c r="F23" s="30"/>
      <c r="G23" s="31"/>
      <c r="H23" s="31"/>
      <c r="I23" s="31"/>
      <c r="J23" s="31"/>
      <c r="K23" s="31"/>
      <c r="L23" s="32"/>
      <c r="M23" s="33"/>
      <c r="N23" s="30"/>
      <c r="O23" s="30"/>
      <c r="P23" s="30"/>
      <c r="Q23" s="31"/>
      <c r="R23" s="31"/>
      <c r="S23" s="31"/>
      <c r="T23" s="31"/>
      <c r="U23" s="31"/>
      <c r="V23" s="32"/>
      <c r="W23" s="33"/>
      <c r="X23" s="30"/>
      <c r="Y23" s="30"/>
      <c r="Z23" s="30"/>
      <c r="AA23" s="31"/>
      <c r="AB23" s="31"/>
      <c r="AC23" s="31"/>
      <c r="AD23" s="31"/>
      <c r="AE23" s="31"/>
      <c r="AF23" s="32"/>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93">
        <f t="shared" si="10"/>
        <v>0</v>
      </c>
      <c r="BQ23" s="97">
        <f t="shared" si="1"/>
        <v>0</v>
      </c>
      <c r="BR23" s="97">
        <f t="shared" si="2"/>
        <v>0</v>
      </c>
      <c r="BS23" s="101">
        <f t="shared" si="3"/>
        <v>0</v>
      </c>
      <c r="BT23" s="87">
        <v>0.36401867866516113</v>
      </c>
      <c r="BU23" s="118">
        <f t="shared" si="4"/>
        <v>0</v>
      </c>
      <c r="BV23" s="101">
        <f t="shared" si="5"/>
        <v>34</v>
      </c>
      <c r="BW23" s="116">
        <f>COUNTIF($BV$4:BV22,BV23)+BV23</f>
        <v>39</v>
      </c>
      <c r="BX23" s="122">
        <f t="shared" si="6"/>
        <v>0</v>
      </c>
      <c r="BY23" s="101">
        <f t="shared" si="7"/>
        <v>31</v>
      </c>
      <c r="BZ23" s="116">
        <f>COUNTIF($BY$4:BY22,BY23)+BY23</f>
        <v>38</v>
      </c>
      <c r="CA23" s="122">
        <f t="shared" si="8"/>
        <v>0</v>
      </c>
      <c r="CB23" s="101">
        <f t="shared" si="9"/>
        <v>34</v>
      </c>
      <c r="CC23" s="116">
        <f>COUNTIF($CB$4:CB22,CB23)+CB23</f>
        <v>39</v>
      </c>
      <c r="CD23" s="61">
        <v>20</v>
      </c>
    </row>
    <row r="24" spans="1:82" x14ac:dyDescent="0.2">
      <c r="A24" s="111">
        <v>21</v>
      </c>
      <c r="B24" s="57" t="e">
        <f>IF(#REF!="","",#REF!)</f>
        <v>#REF!</v>
      </c>
      <c r="C24" s="49">
        <f t="shared" si="0"/>
        <v>15</v>
      </c>
      <c r="D24" s="19">
        <v>107</v>
      </c>
      <c r="E24" s="20">
        <v>107</v>
      </c>
      <c r="F24" s="20">
        <v>107</v>
      </c>
      <c r="G24" s="20">
        <v>107</v>
      </c>
      <c r="H24" s="21">
        <v>6</v>
      </c>
      <c r="I24" s="21">
        <v>4</v>
      </c>
      <c r="J24" s="21">
        <v>4</v>
      </c>
      <c r="K24" s="21">
        <v>4</v>
      </c>
      <c r="L24" s="22">
        <v>4</v>
      </c>
      <c r="M24" s="23">
        <v>4</v>
      </c>
      <c r="N24" s="20">
        <v>4</v>
      </c>
      <c r="O24" s="20">
        <v>4</v>
      </c>
      <c r="P24" s="20">
        <v>4</v>
      </c>
      <c r="Q24" s="20">
        <v>4</v>
      </c>
      <c r="R24" s="21">
        <v>1</v>
      </c>
      <c r="S24" s="21"/>
      <c r="T24" s="21"/>
      <c r="U24" s="21"/>
      <c r="V24" s="22"/>
      <c r="W24" s="23"/>
      <c r="X24" s="20"/>
      <c r="Y24" s="20"/>
      <c r="Z24" s="20"/>
      <c r="AA24" s="20"/>
      <c r="AB24" s="21"/>
      <c r="AC24" s="21"/>
      <c r="AD24" s="21"/>
      <c r="AE24" s="21"/>
      <c r="AF24" s="22"/>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91">
        <f t="shared" si="10"/>
        <v>4</v>
      </c>
      <c r="BQ24" s="95">
        <f t="shared" si="1"/>
        <v>6</v>
      </c>
      <c r="BR24" s="95">
        <f t="shared" si="2"/>
        <v>8</v>
      </c>
      <c r="BS24" s="99">
        <f t="shared" si="3"/>
        <v>7</v>
      </c>
      <c r="BT24" s="85">
        <v>0.5248684287071228</v>
      </c>
      <c r="BU24" s="88">
        <f t="shared" si="4"/>
        <v>4806.5248684287071</v>
      </c>
      <c r="BV24" s="99">
        <f t="shared" si="5"/>
        <v>3</v>
      </c>
      <c r="BW24" s="114">
        <f>COUNTIF($BV$4:BV23,BV24)+BV24</f>
        <v>3</v>
      </c>
      <c r="BX24" s="123">
        <f t="shared" si="6"/>
        <v>15.524868428707123</v>
      </c>
      <c r="BY24" s="99">
        <f t="shared" si="7"/>
        <v>2</v>
      </c>
      <c r="BZ24" s="114">
        <f>COUNTIF($BY$4:BY23,BY24)+BY24</f>
        <v>2</v>
      </c>
      <c r="CA24" s="123">
        <f t="shared" si="8"/>
        <v>15.524868428707123</v>
      </c>
      <c r="CB24" s="99">
        <f t="shared" si="9"/>
        <v>4</v>
      </c>
      <c r="CC24" s="114">
        <f>COUNTIF($CB$4:CB23,CB24)+CB24</f>
        <v>4</v>
      </c>
      <c r="CD24" s="63">
        <v>21</v>
      </c>
    </row>
    <row r="25" spans="1:82" x14ac:dyDescent="0.2">
      <c r="A25" s="108">
        <v>22</v>
      </c>
      <c r="B25" s="55" t="e">
        <f>IF(#REF!="","",#REF!)</f>
        <v>#REF!</v>
      </c>
      <c r="C25" s="51">
        <f t="shared" si="0"/>
        <v>0</v>
      </c>
      <c r="D25" s="24"/>
      <c r="E25" s="25"/>
      <c r="F25" s="25"/>
      <c r="G25" s="25"/>
      <c r="H25" s="26"/>
      <c r="I25" s="26"/>
      <c r="J25" s="26"/>
      <c r="K25" s="26"/>
      <c r="L25" s="27"/>
      <c r="M25" s="28"/>
      <c r="N25" s="25"/>
      <c r="O25" s="25"/>
      <c r="P25" s="25"/>
      <c r="Q25" s="25"/>
      <c r="R25" s="26"/>
      <c r="S25" s="26"/>
      <c r="T25" s="26"/>
      <c r="U25" s="26"/>
      <c r="V25" s="27"/>
      <c r="W25" s="28"/>
      <c r="X25" s="25"/>
      <c r="Y25" s="25"/>
      <c r="Z25" s="25"/>
      <c r="AA25" s="25"/>
      <c r="AB25" s="26"/>
      <c r="AC25" s="26"/>
      <c r="AD25" s="26"/>
      <c r="AE25" s="26"/>
      <c r="AF25" s="27"/>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92">
        <f t="shared" si="10"/>
        <v>0</v>
      </c>
      <c r="BQ25" s="96">
        <f t="shared" si="1"/>
        <v>0</v>
      </c>
      <c r="BR25" s="96">
        <f t="shared" si="2"/>
        <v>0</v>
      </c>
      <c r="BS25" s="100">
        <f t="shared" si="3"/>
        <v>0</v>
      </c>
      <c r="BT25" s="86">
        <v>0.76711165904998779</v>
      </c>
      <c r="BU25" s="117">
        <f t="shared" si="4"/>
        <v>0</v>
      </c>
      <c r="BV25" s="100">
        <f t="shared" si="5"/>
        <v>34</v>
      </c>
      <c r="BW25" s="115">
        <f>COUNTIF($BV$4:BV24,BV25)+BV25</f>
        <v>40</v>
      </c>
      <c r="BX25" s="121">
        <f t="shared" si="6"/>
        <v>0</v>
      </c>
      <c r="BY25" s="100">
        <f t="shared" si="7"/>
        <v>31</v>
      </c>
      <c r="BZ25" s="115">
        <f>COUNTIF($BY$4:BY24,BY25)+BY25</f>
        <v>39</v>
      </c>
      <c r="CA25" s="121">
        <f t="shared" si="8"/>
        <v>0</v>
      </c>
      <c r="CB25" s="100">
        <f t="shared" si="9"/>
        <v>34</v>
      </c>
      <c r="CC25" s="115">
        <f>COUNTIF($CB$4:CB24,CB25)+CB25</f>
        <v>40</v>
      </c>
      <c r="CD25" s="60">
        <v>22</v>
      </c>
    </row>
    <row r="26" spans="1:82" x14ac:dyDescent="0.2">
      <c r="A26" s="108">
        <v>23</v>
      </c>
      <c r="B26" s="55" t="e">
        <f>IF(#REF!="","",#REF!)</f>
        <v>#REF!</v>
      </c>
      <c r="C26" s="51">
        <f t="shared" si="0"/>
        <v>7</v>
      </c>
      <c r="D26" s="24">
        <v>6</v>
      </c>
      <c r="E26" s="25">
        <v>4</v>
      </c>
      <c r="F26" s="26">
        <v>4</v>
      </c>
      <c r="G26" s="26">
        <v>4</v>
      </c>
      <c r="H26" s="26">
        <v>4</v>
      </c>
      <c r="I26" s="26">
        <v>4</v>
      </c>
      <c r="J26" s="26">
        <v>1</v>
      </c>
      <c r="K26" s="26"/>
      <c r="L26" s="27"/>
      <c r="M26" s="28"/>
      <c r="N26" s="25"/>
      <c r="O26" s="25"/>
      <c r="P26" s="26"/>
      <c r="Q26" s="26"/>
      <c r="R26" s="26"/>
      <c r="S26" s="26"/>
      <c r="T26" s="26"/>
      <c r="U26" s="26"/>
      <c r="V26" s="27"/>
      <c r="W26" s="28"/>
      <c r="X26" s="25"/>
      <c r="Y26" s="25"/>
      <c r="Z26" s="26"/>
      <c r="AA26" s="26"/>
      <c r="AB26" s="26"/>
      <c r="AC26" s="26"/>
      <c r="AD26" s="26"/>
      <c r="AE26" s="26"/>
      <c r="AF26" s="27"/>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92">
        <f t="shared" si="10"/>
        <v>0</v>
      </c>
      <c r="BQ26" s="96">
        <f t="shared" si="1"/>
        <v>2</v>
      </c>
      <c r="BR26" s="96">
        <f t="shared" si="2"/>
        <v>4</v>
      </c>
      <c r="BS26" s="100">
        <f t="shared" si="3"/>
        <v>3</v>
      </c>
      <c r="BT26" s="86">
        <v>5.3504526615142822E-2</v>
      </c>
      <c r="BU26" s="117">
        <f t="shared" si="4"/>
        <v>402.05350452661514</v>
      </c>
      <c r="BV26" s="100">
        <f t="shared" si="5"/>
        <v>25</v>
      </c>
      <c r="BW26" s="115">
        <f>COUNTIF($BV$4:BV25,BV26)+BV26</f>
        <v>25</v>
      </c>
      <c r="BX26" s="121">
        <f t="shared" si="6"/>
        <v>7.0535045266151428</v>
      </c>
      <c r="BY26" s="100">
        <f t="shared" si="7"/>
        <v>14</v>
      </c>
      <c r="BZ26" s="115">
        <f>COUNTIF($BY$4:BY25,BY26)+BY26</f>
        <v>14</v>
      </c>
      <c r="CA26" s="121">
        <f t="shared" si="8"/>
        <v>7.0535045266151428</v>
      </c>
      <c r="CB26" s="100">
        <f t="shared" si="9"/>
        <v>16</v>
      </c>
      <c r="CC26" s="115">
        <f>COUNTIF($CB$4:CB25,CB26)+CB26</f>
        <v>16</v>
      </c>
      <c r="CD26" s="60">
        <v>23</v>
      </c>
    </row>
    <row r="27" spans="1:82" x14ac:dyDescent="0.2">
      <c r="A27" s="108">
        <v>24</v>
      </c>
      <c r="B27" s="55" t="e">
        <f>IF(#REF!="","",#REF!)</f>
        <v>#REF!</v>
      </c>
      <c r="C27" s="51">
        <f t="shared" si="0"/>
        <v>13</v>
      </c>
      <c r="D27" s="24">
        <v>107</v>
      </c>
      <c r="E27" s="25">
        <v>6</v>
      </c>
      <c r="F27" s="25">
        <v>107</v>
      </c>
      <c r="G27" s="25">
        <v>4</v>
      </c>
      <c r="H27" s="26">
        <v>107</v>
      </c>
      <c r="I27" s="26">
        <v>4</v>
      </c>
      <c r="J27" s="26">
        <v>4</v>
      </c>
      <c r="K27" s="26">
        <v>4</v>
      </c>
      <c r="L27" s="27">
        <v>4</v>
      </c>
      <c r="M27" s="28">
        <v>4</v>
      </c>
      <c r="N27" s="25">
        <v>4</v>
      </c>
      <c r="O27" s="25">
        <v>4</v>
      </c>
      <c r="P27" s="25">
        <v>1</v>
      </c>
      <c r="Q27" s="25"/>
      <c r="R27" s="26"/>
      <c r="S27" s="26"/>
      <c r="T27" s="26"/>
      <c r="U27" s="26"/>
      <c r="V27" s="27"/>
      <c r="W27" s="28"/>
      <c r="X27" s="25"/>
      <c r="Y27" s="25"/>
      <c r="Z27" s="25"/>
      <c r="AA27" s="25"/>
      <c r="AB27" s="26"/>
      <c r="AC27" s="26"/>
      <c r="AD27" s="26"/>
      <c r="AE27" s="26"/>
      <c r="AF27" s="27"/>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92">
        <f t="shared" si="10"/>
        <v>3</v>
      </c>
      <c r="BQ27" s="96">
        <f t="shared" si="1"/>
        <v>5</v>
      </c>
      <c r="BR27" s="96">
        <f t="shared" si="2"/>
        <v>8</v>
      </c>
      <c r="BS27" s="100">
        <f t="shared" si="3"/>
        <v>5</v>
      </c>
      <c r="BT27" s="86">
        <v>0.59245824813842773</v>
      </c>
      <c r="BU27" s="117">
        <f t="shared" si="4"/>
        <v>3805.5924582481384</v>
      </c>
      <c r="BV27" s="100">
        <f t="shared" si="5"/>
        <v>4</v>
      </c>
      <c r="BW27" s="115">
        <f>COUNTIF($BV$4:BV26,BV27)+BV27</f>
        <v>4</v>
      </c>
      <c r="BX27" s="121">
        <f t="shared" si="6"/>
        <v>13.592458248138428</v>
      </c>
      <c r="BY27" s="100">
        <f t="shared" si="7"/>
        <v>5</v>
      </c>
      <c r="BZ27" s="115">
        <f>COUNTIF($BY$4:BY26,BY27)+BY27</f>
        <v>5</v>
      </c>
      <c r="CA27" s="121">
        <f t="shared" si="8"/>
        <v>13.592458248138428</v>
      </c>
      <c r="CB27" s="100">
        <f t="shared" si="9"/>
        <v>7</v>
      </c>
      <c r="CC27" s="115">
        <f>COUNTIF($CB$4:CB26,CB27)+CB27</f>
        <v>7</v>
      </c>
      <c r="CD27" s="60">
        <v>24</v>
      </c>
    </row>
    <row r="28" spans="1:82" ht="13.8" thickBot="1" x14ac:dyDescent="0.25">
      <c r="A28" s="109">
        <v>25</v>
      </c>
      <c r="B28" s="58" t="e">
        <f>IF(#REF!="","",#REF!)</f>
        <v>#REF!</v>
      </c>
      <c r="C28" s="53">
        <f t="shared" si="0"/>
        <v>0</v>
      </c>
      <c r="D28" s="29"/>
      <c r="E28" s="30"/>
      <c r="F28" s="30"/>
      <c r="G28" s="31"/>
      <c r="H28" s="31"/>
      <c r="I28" s="31"/>
      <c r="J28" s="31"/>
      <c r="K28" s="31"/>
      <c r="L28" s="32"/>
      <c r="M28" s="33"/>
      <c r="N28" s="30"/>
      <c r="O28" s="30"/>
      <c r="P28" s="30"/>
      <c r="Q28" s="31"/>
      <c r="R28" s="31"/>
      <c r="S28" s="31"/>
      <c r="T28" s="31"/>
      <c r="U28" s="31"/>
      <c r="V28" s="32"/>
      <c r="W28" s="33"/>
      <c r="X28" s="30"/>
      <c r="Y28" s="30"/>
      <c r="Z28" s="30"/>
      <c r="AA28" s="31"/>
      <c r="AB28" s="31"/>
      <c r="AC28" s="31"/>
      <c r="AD28" s="31"/>
      <c r="AE28" s="31"/>
      <c r="AF28" s="32"/>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93">
        <f t="shared" si="10"/>
        <v>0</v>
      </c>
      <c r="BQ28" s="97">
        <f t="shared" si="1"/>
        <v>0</v>
      </c>
      <c r="BR28" s="97">
        <f t="shared" si="2"/>
        <v>0</v>
      </c>
      <c r="BS28" s="101">
        <f t="shared" si="3"/>
        <v>0</v>
      </c>
      <c r="BT28" s="87">
        <v>0.468700110912323</v>
      </c>
      <c r="BU28" s="118">
        <f t="shared" si="4"/>
        <v>0</v>
      </c>
      <c r="BV28" s="101">
        <f t="shared" si="5"/>
        <v>34</v>
      </c>
      <c r="BW28" s="116">
        <f>COUNTIF($BV$4:BV27,BV28)+BV28</f>
        <v>41</v>
      </c>
      <c r="BX28" s="122">
        <f t="shared" si="6"/>
        <v>0</v>
      </c>
      <c r="BY28" s="101">
        <f t="shared" si="7"/>
        <v>31</v>
      </c>
      <c r="BZ28" s="116">
        <f>COUNTIF($BY$4:BY27,BY28)+BY28</f>
        <v>40</v>
      </c>
      <c r="CA28" s="122">
        <f t="shared" si="8"/>
        <v>0</v>
      </c>
      <c r="CB28" s="101">
        <f t="shared" si="9"/>
        <v>34</v>
      </c>
      <c r="CC28" s="116">
        <f>COUNTIF($CB$4:CB27,CB28)+CB28</f>
        <v>41</v>
      </c>
      <c r="CD28" s="61">
        <v>25</v>
      </c>
    </row>
    <row r="29" spans="1:82" x14ac:dyDescent="0.2">
      <c r="A29" s="107">
        <v>26</v>
      </c>
      <c r="B29" s="54" t="e">
        <f>IF(#REF!="","",#REF!)</f>
        <v>#REF!</v>
      </c>
      <c r="C29" s="49">
        <f t="shared" si="0"/>
        <v>10</v>
      </c>
      <c r="D29" s="19">
        <v>6</v>
      </c>
      <c r="E29" s="20">
        <v>4</v>
      </c>
      <c r="F29" s="20">
        <v>4</v>
      </c>
      <c r="G29" s="20">
        <v>4</v>
      </c>
      <c r="H29" s="21">
        <v>4</v>
      </c>
      <c r="I29" s="21">
        <v>4</v>
      </c>
      <c r="J29" s="21">
        <v>4</v>
      </c>
      <c r="K29" s="21">
        <v>4</v>
      </c>
      <c r="L29" s="22">
        <v>2</v>
      </c>
      <c r="M29" s="23">
        <v>1</v>
      </c>
      <c r="N29" s="20"/>
      <c r="O29" s="20"/>
      <c r="P29" s="20"/>
      <c r="Q29" s="20"/>
      <c r="R29" s="21"/>
      <c r="S29" s="21"/>
      <c r="T29" s="21"/>
      <c r="U29" s="21"/>
      <c r="V29" s="22"/>
      <c r="W29" s="23"/>
      <c r="X29" s="20"/>
      <c r="Y29" s="20"/>
      <c r="Z29" s="20"/>
      <c r="AA29" s="20"/>
      <c r="AB29" s="21"/>
      <c r="AC29" s="21"/>
      <c r="AD29" s="21"/>
      <c r="AE29" s="21"/>
      <c r="AF29" s="22"/>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91">
        <f t="shared" si="10"/>
        <v>0</v>
      </c>
      <c r="BQ29" s="95">
        <f t="shared" si="1"/>
        <v>3</v>
      </c>
      <c r="BR29" s="95">
        <f t="shared" si="2"/>
        <v>8</v>
      </c>
      <c r="BS29" s="99">
        <f t="shared" si="3"/>
        <v>2</v>
      </c>
      <c r="BT29" s="85">
        <v>0.29816544055938721</v>
      </c>
      <c r="BU29" s="88">
        <f t="shared" si="4"/>
        <v>803.29816544055939</v>
      </c>
      <c r="BV29" s="99">
        <f t="shared" si="5"/>
        <v>14</v>
      </c>
      <c r="BW29" s="114">
        <f>COUNTIF($BV$4:BV28,BV29)+BV29</f>
        <v>14</v>
      </c>
      <c r="BX29" s="123">
        <f t="shared" si="6"/>
        <v>10.298165440559387</v>
      </c>
      <c r="BY29" s="99">
        <f t="shared" si="7"/>
        <v>9</v>
      </c>
      <c r="BZ29" s="114">
        <f>COUNTIF($BY$4:BY28,BY29)+BY29</f>
        <v>9</v>
      </c>
      <c r="CA29" s="123">
        <f t="shared" si="8"/>
        <v>10.298165440559387</v>
      </c>
      <c r="CB29" s="99">
        <f t="shared" si="9"/>
        <v>11</v>
      </c>
      <c r="CC29" s="114">
        <f>COUNTIF($CB$4:CB28,CB29)+CB29</f>
        <v>11</v>
      </c>
      <c r="CD29" s="63">
        <v>26</v>
      </c>
    </row>
    <row r="30" spans="1:82" x14ac:dyDescent="0.2">
      <c r="A30" s="108">
        <v>27</v>
      </c>
      <c r="B30" s="55" t="e">
        <f>IF(#REF!="","",#REF!)</f>
        <v>#REF!</v>
      </c>
      <c r="C30" s="51">
        <f t="shared" si="0"/>
        <v>20</v>
      </c>
      <c r="D30" s="24">
        <v>107</v>
      </c>
      <c r="E30" s="25">
        <v>6</v>
      </c>
      <c r="F30" s="25">
        <v>4</v>
      </c>
      <c r="G30" s="25">
        <v>4</v>
      </c>
      <c r="H30" s="26">
        <v>4</v>
      </c>
      <c r="I30" s="26">
        <v>4</v>
      </c>
      <c r="J30" s="26">
        <v>4</v>
      </c>
      <c r="K30" s="26">
        <v>4</v>
      </c>
      <c r="L30" s="27">
        <v>4</v>
      </c>
      <c r="M30" s="28">
        <v>4</v>
      </c>
      <c r="N30" s="25">
        <v>4</v>
      </c>
      <c r="O30" s="25">
        <v>4</v>
      </c>
      <c r="P30" s="25">
        <v>4</v>
      </c>
      <c r="Q30" s="25">
        <v>4</v>
      </c>
      <c r="R30" s="26">
        <v>4</v>
      </c>
      <c r="S30" s="26">
        <v>4</v>
      </c>
      <c r="T30" s="26">
        <v>4</v>
      </c>
      <c r="U30" s="26">
        <v>4</v>
      </c>
      <c r="V30" s="27">
        <v>2</v>
      </c>
      <c r="W30" s="28">
        <v>1</v>
      </c>
      <c r="X30" s="25"/>
      <c r="Y30" s="25"/>
      <c r="Z30" s="25"/>
      <c r="AA30" s="25"/>
      <c r="AB30" s="26"/>
      <c r="AC30" s="26"/>
      <c r="AD30" s="26"/>
      <c r="AE30" s="26"/>
      <c r="AF30" s="27"/>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92">
        <f t="shared" si="10"/>
        <v>1</v>
      </c>
      <c r="BQ30" s="96">
        <f t="shared" si="1"/>
        <v>4</v>
      </c>
      <c r="BR30" s="96">
        <f t="shared" si="2"/>
        <v>16</v>
      </c>
      <c r="BS30" s="100">
        <f t="shared" si="3"/>
        <v>4</v>
      </c>
      <c r="BT30" s="86">
        <v>0.62269669771194458</v>
      </c>
      <c r="BU30" s="117">
        <f t="shared" si="4"/>
        <v>2604.6226966977119</v>
      </c>
      <c r="BV30" s="100">
        <f t="shared" si="5"/>
        <v>8</v>
      </c>
      <c r="BW30" s="115">
        <f>COUNTIF($BV$4:BV29,BV30)+BV30</f>
        <v>8</v>
      </c>
      <c r="BX30" s="121">
        <f t="shared" si="6"/>
        <v>20.622696697711945</v>
      </c>
      <c r="BY30" s="100">
        <f t="shared" si="7"/>
        <v>1</v>
      </c>
      <c r="BZ30" s="115">
        <f>COUNTIF($BY$4:BY29,BY30)+BY30</f>
        <v>1</v>
      </c>
      <c r="CA30" s="121">
        <f t="shared" si="8"/>
        <v>20.622696697711945</v>
      </c>
      <c r="CB30" s="100">
        <f t="shared" si="9"/>
        <v>1</v>
      </c>
      <c r="CC30" s="115">
        <f>COUNTIF($CB$4:CB29,CB30)+CB30</f>
        <v>1</v>
      </c>
      <c r="CD30" s="60">
        <v>27</v>
      </c>
    </row>
    <row r="31" spans="1:82" x14ac:dyDescent="0.2">
      <c r="A31" s="108">
        <v>28</v>
      </c>
      <c r="B31" s="55" t="e">
        <f>IF(#REF!="","",#REF!)</f>
        <v>#REF!</v>
      </c>
      <c r="C31" s="51">
        <f t="shared" si="0"/>
        <v>5</v>
      </c>
      <c r="D31" s="24">
        <v>4</v>
      </c>
      <c r="E31" s="25">
        <v>4</v>
      </c>
      <c r="F31" s="26">
        <v>4</v>
      </c>
      <c r="G31" s="26">
        <v>4</v>
      </c>
      <c r="H31" s="26">
        <v>2</v>
      </c>
      <c r="I31" s="26"/>
      <c r="J31" s="26"/>
      <c r="K31" s="26"/>
      <c r="L31" s="27"/>
      <c r="M31" s="28"/>
      <c r="N31" s="25"/>
      <c r="O31" s="25"/>
      <c r="P31" s="26"/>
      <c r="Q31" s="26"/>
      <c r="R31" s="26"/>
      <c r="S31" s="26"/>
      <c r="T31" s="26"/>
      <c r="U31" s="26"/>
      <c r="V31" s="27"/>
      <c r="W31" s="28"/>
      <c r="X31" s="25"/>
      <c r="Y31" s="25"/>
      <c r="Z31" s="26"/>
      <c r="AA31" s="26"/>
      <c r="AB31" s="26"/>
      <c r="AC31" s="26"/>
      <c r="AD31" s="26"/>
      <c r="AE31" s="26"/>
      <c r="AF31" s="27"/>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92">
        <f t="shared" si="10"/>
        <v>0</v>
      </c>
      <c r="BQ31" s="96">
        <f t="shared" si="1"/>
        <v>1</v>
      </c>
      <c r="BR31" s="96">
        <f t="shared" si="2"/>
        <v>4</v>
      </c>
      <c r="BS31" s="100">
        <f t="shared" si="3"/>
        <v>1</v>
      </c>
      <c r="BT31" s="86">
        <v>0.64782118797302246</v>
      </c>
      <c r="BU31" s="117">
        <f t="shared" si="4"/>
        <v>401.64782118797302</v>
      </c>
      <c r="BV31" s="100">
        <f t="shared" si="5"/>
        <v>27</v>
      </c>
      <c r="BW31" s="115">
        <f>COUNTIF($BV$4:BV30,BV31)+BV31</f>
        <v>27</v>
      </c>
      <c r="BX31" s="121">
        <f t="shared" si="6"/>
        <v>5.6478211879730225</v>
      </c>
      <c r="BY31" s="100">
        <f t="shared" si="7"/>
        <v>23</v>
      </c>
      <c r="BZ31" s="115">
        <f>COUNTIF($BY$4:BY30,BY31)+BY31</f>
        <v>23</v>
      </c>
      <c r="CA31" s="121">
        <f t="shared" si="8"/>
        <v>5.6478211879730225</v>
      </c>
      <c r="CB31" s="100">
        <f t="shared" si="9"/>
        <v>25</v>
      </c>
      <c r="CC31" s="115">
        <f>COUNTIF($CB$4:CB30,CB31)+CB31</f>
        <v>25</v>
      </c>
      <c r="CD31" s="60">
        <v>28</v>
      </c>
    </row>
    <row r="32" spans="1:82" x14ac:dyDescent="0.2">
      <c r="A32" s="108">
        <v>29</v>
      </c>
      <c r="B32" s="55" t="e">
        <f>IF(#REF!="","",#REF!)</f>
        <v>#REF!</v>
      </c>
      <c r="C32" s="51">
        <f t="shared" si="0"/>
        <v>6</v>
      </c>
      <c r="D32" s="24">
        <v>6</v>
      </c>
      <c r="E32" s="25">
        <v>4</v>
      </c>
      <c r="F32" s="25">
        <v>4</v>
      </c>
      <c r="G32" s="25">
        <v>4</v>
      </c>
      <c r="H32" s="26">
        <v>4</v>
      </c>
      <c r="I32" s="26">
        <v>1</v>
      </c>
      <c r="J32" s="26"/>
      <c r="K32" s="26"/>
      <c r="L32" s="27"/>
      <c r="M32" s="28"/>
      <c r="N32" s="25"/>
      <c r="O32" s="25"/>
      <c r="P32" s="25"/>
      <c r="Q32" s="25"/>
      <c r="R32" s="26"/>
      <c r="S32" s="26"/>
      <c r="T32" s="26"/>
      <c r="U32" s="26"/>
      <c r="V32" s="27"/>
      <c r="W32" s="28"/>
      <c r="X32" s="25"/>
      <c r="Y32" s="25"/>
      <c r="Z32" s="25"/>
      <c r="AA32" s="25"/>
      <c r="AB32" s="26"/>
      <c r="AC32" s="26"/>
      <c r="AD32" s="26"/>
      <c r="AE32" s="26"/>
      <c r="AF32" s="27"/>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92">
        <f t="shared" si="10"/>
        <v>0</v>
      </c>
      <c r="BQ32" s="96">
        <f t="shared" si="1"/>
        <v>2</v>
      </c>
      <c r="BR32" s="96">
        <f t="shared" si="2"/>
        <v>4</v>
      </c>
      <c r="BS32" s="100">
        <f t="shared" si="3"/>
        <v>2</v>
      </c>
      <c r="BT32" s="86">
        <v>0.26379293203353882</v>
      </c>
      <c r="BU32" s="117">
        <f t="shared" si="4"/>
        <v>402.26379293203354</v>
      </c>
      <c r="BV32" s="100">
        <f t="shared" si="5"/>
        <v>24</v>
      </c>
      <c r="BW32" s="115">
        <f>COUNTIF($BV$4:BV31,BV32)+BV32</f>
        <v>24</v>
      </c>
      <c r="BX32" s="121">
        <f t="shared" si="6"/>
        <v>6.2637929320335388</v>
      </c>
      <c r="BY32" s="100">
        <f t="shared" si="7"/>
        <v>19</v>
      </c>
      <c r="BZ32" s="115">
        <f>COUNTIF($BY$4:BY31,BY32)+BY32</f>
        <v>19</v>
      </c>
      <c r="CA32" s="121">
        <f t="shared" si="8"/>
        <v>6.2637929320335388</v>
      </c>
      <c r="CB32" s="100">
        <f t="shared" si="9"/>
        <v>21</v>
      </c>
      <c r="CC32" s="115">
        <f>COUNTIF($CB$4:CB31,CB32)+CB32</f>
        <v>21</v>
      </c>
      <c r="CD32" s="60">
        <v>29</v>
      </c>
    </row>
    <row r="33" spans="1:82" ht="13.8" thickBot="1" x14ac:dyDescent="0.25">
      <c r="A33" s="110">
        <v>30</v>
      </c>
      <c r="B33" s="56" t="e">
        <f>IF(#REF!="","",#REF!)</f>
        <v>#REF!</v>
      </c>
      <c r="C33" s="53">
        <f t="shared" si="0"/>
        <v>7</v>
      </c>
      <c r="D33" s="29">
        <v>6</v>
      </c>
      <c r="E33" s="30">
        <v>4</v>
      </c>
      <c r="F33" s="30">
        <v>4</v>
      </c>
      <c r="G33" s="31">
        <v>4</v>
      </c>
      <c r="H33" s="31">
        <v>4</v>
      </c>
      <c r="I33" s="31">
        <v>2</v>
      </c>
      <c r="J33" s="31">
        <v>1</v>
      </c>
      <c r="K33" s="31"/>
      <c r="L33" s="32"/>
      <c r="M33" s="33"/>
      <c r="N33" s="30"/>
      <c r="O33" s="30"/>
      <c r="P33" s="30"/>
      <c r="Q33" s="31"/>
      <c r="R33" s="31"/>
      <c r="S33" s="31"/>
      <c r="T33" s="31"/>
      <c r="U33" s="31"/>
      <c r="V33" s="32"/>
      <c r="W33" s="33"/>
      <c r="X33" s="30"/>
      <c r="Y33" s="30"/>
      <c r="Z33" s="30"/>
      <c r="AA33" s="31"/>
      <c r="AB33" s="31"/>
      <c r="AC33" s="31"/>
      <c r="AD33" s="31"/>
      <c r="AE33" s="31"/>
      <c r="AF33" s="32"/>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93">
        <f t="shared" si="10"/>
        <v>0</v>
      </c>
      <c r="BQ33" s="97">
        <f t="shared" si="1"/>
        <v>3</v>
      </c>
      <c r="BR33" s="97">
        <f t="shared" si="2"/>
        <v>4</v>
      </c>
      <c r="BS33" s="101">
        <f t="shared" si="3"/>
        <v>3</v>
      </c>
      <c r="BT33" s="87">
        <v>0.27934205532073975</v>
      </c>
      <c r="BU33" s="118">
        <f t="shared" si="4"/>
        <v>403.27934205532074</v>
      </c>
      <c r="BV33" s="101">
        <f t="shared" si="5"/>
        <v>18</v>
      </c>
      <c r="BW33" s="116">
        <f>COUNTIF($BV$4:BV32,BV33)+BV33</f>
        <v>18</v>
      </c>
      <c r="BX33" s="122">
        <f t="shared" si="6"/>
        <v>7.2793420553207397</v>
      </c>
      <c r="BY33" s="101">
        <f t="shared" si="7"/>
        <v>13</v>
      </c>
      <c r="BZ33" s="116">
        <f>COUNTIF($BY$4:BY32,BY33)+BY33</f>
        <v>13</v>
      </c>
      <c r="CA33" s="122">
        <f t="shared" si="8"/>
        <v>7.2793420553207397</v>
      </c>
      <c r="CB33" s="101">
        <f t="shared" si="9"/>
        <v>15</v>
      </c>
      <c r="CC33" s="116">
        <f>COUNTIF($CB$4:CB32,CB33)+CB33</f>
        <v>15</v>
      </c>
      <c r="CD33" s="61">
        <v>30</v>
      </c>
    </row>
    <row r="34" spans="1:82" x14ac:dyDescent="0.2">
      <c r="A34" s="111">
        <v>31</v>
      </c>
      <c r="B34" s="57" t="e">
        <f>IF(#REF!="","",#REF!)</f>
        <v>#REF!</v>
      </c>
      <c r="C34" s="49">
        <f t="shared" si="0"/>
        <v>10</v>
      </c>
      <c r="D34" s="19">
        <v>6</v>
      </c>
      <c r="E34" s="20">
        <v>4</v>
      </c>
      <c r="F34" s="20">
        <v>4</v>
      </c>
      <c r="G34" s="20">
        <v>4</v>
      </c>
      <c r="H34" s="21">
        <v>4</v>
      </c>
      <c r="I34" s="21">
        <v>4</v>
      </c>
      <c r="J34" s="21">
        <v>4</v>
      </c>
      <c r="K34" s="21">
        <v>4</v>
      </c>
      <c r="L34" s="22">
        <v>4</v>
      </c>
      <c r="M34" s="23">
        <v>2</v>
      </c>
      <c r="N34" s="20"/>
      <c r="O34" s="20"/>
      <c r="P34" s="20"/>
      <c r="Q34" s="20"/>
      <c r="R34" s="21"/>
      <c r="S34" s="21"/>
      <c r="T34" s="21"/>
      <c r="U34" s="21"/>
      <c r="V34" s="22"/>
      <c r="W34" s="23"/>
      <c r="X34" s="20"/>
      <c r="Y34" s="20"/>
      <c r="Z34" s="20"/>
      <c r="AA34" s="20"/>
      <c r="AB34" s="21"/>
      <c r="AC34" s="21"/>
      <c r="AD34" s="21"/>
      <c r="AE34" s="21"/>
      <c r="AF34" s="22"/>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91">
        <f t="shared" si="10"/>
        <v>0</v>
      </c>
      <c r="BQ34" s="95">
        <f t="shared" si="1"/>
        <v>2</v>
      </c>
      <c r="BR34" s="95">
        <f t="shared" si="2"/>
        <v>8</v>
      </c>
      <c r="BS34" s="99">
        <f t="shared" si="3"/>
        <v>2</v>
      </c>
      <c r="BT34" s="85">
        <v>0.82980161905288696</v>
      </c>
      <c r="BU34" s="88">
        <f t="shared" si="4"/>
        <v>802.82980161905289</v>
      </c>
      <c r="BV34" s="99">
        <f t="shared" si="5"/>
        <v>15</v>
      </c>
      <c r="BW34" s="114">
        <f>COUNTIF($BV$4:BV33,BV34)+BV34</f>
        <v>15</v>
      </c>
      <c r="BX34" s="123">
        <f t="shared" si="6"/>
        <v>10.829801619052887</v>
      </c>
      <c r="BY34" s="99">
        <f t="shared" si="7"/>
        <v>8</v>
      </c>
      <c r="BZ34" s="114">
        <f>COUNTIF($BY$4:BY33,BY34)+BY34</f>
        <v>8</v>
      </c>
      <c r="CA34" s="123">
        <f t="shared" si="8"/>
        <v>10.829801619052887</v>
      </c>
      <c r="CB34" s="99">
        <f t="shared" si="9"/>
        <v>10</v>
      </c>
      <c r="CC34" s="114">
        <f>COUNTIF($CB$4:CB33,CB34)+CB34</f>
        <v>10</v>
      </c>
      <c r="CD34" s="63">
        <v>31</v>
      </c>
    </row>
    <row r="35" spans="1:82" x14ac:dyDescent="0.2">
      <c r="A35" s="108">
        <v>32</v>
      </c>
      <c r="B35" s="55" t="e">
        <f>IF(#REF!="","",#REF!)</f>
        <v>#REF!</v>
      </c>
      <c r="C35" s="51">
        <f t="shared" si="0"/>
        <v>11</v>
      </c>
      <c r="D35" s="24">
        <v>107</v>
      </c>
      <c r="E35" s="25">
        <v>107</v>
      </c>
      <c r="F35" s="25">
        <v>107</v>
      </c>
      <c r="G35" s="25">
        <v>107</v>
      </c>
      <c r="H35" s="26">
        <v>107</v>
      </c>
      <c r="I35" s="26">
        <v>107</v>
      </c>
      <c r="J35" s="26">
        <v>107</v>
      </c>
      <c r="K35" s="26">
        <v>107</v>
      </c>
      <c r="L35" s="27">
        <v>6</v>
      </c>
      <c r="M35" s="28">
        <v>4</v>
      </c>
      <c r="N35" s="25">
        <v>4</v>
      </c>
      <c r="O35" s="25"/>
      <c r="P35" s="25"/>
      <c r="Q35" s="25"/>
      <c r="R35" s="26"/>
      <c r="S35" s="26"/>
      <c r="T35" s="26"/>
      <c r="U35" s="26"/>
      <c r="V35" s="27"/>
      <c r="W35" s="28"/>
      <c r="X35" s="25"/>
      <c r="Y35" s="25"/>
      <c r="Z35" s="25"/>
      <c r="AA35" s="25"/>
      <c r="AB35" s="26"/>
      <c r="AC35" s="26"/>
      <c r="AD35" s="26"/>
      <c r="AE35" s="26"/>
      <c r="AF35" s="27"/>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92">
        <f t="shared" si="10"/>
        <v>8</v>
      </c>
      <c r="BQ35" s="96">
        <f t="shared" si="1"/>
        <v>9</v>
      </c>
      <c r="BR35" s="96">
        <f t="shared" si="2"/>
        <v>8</v>
      </c>
      <c r="BS35" s="100">
        <f t="shared" si="3"/>
        <v>3</v>
      </c>
      <c r="BT35" s="86">
        <v>0.82460212707519531</v>
      </c>
      <c r="BU35" s="117">
        <f t="shared" si="4"/>
        <v>8809.8246021270752</v>
      </c>
      <c r="BV35" s="100">
        <f t="shared" si="5"/>
        <v>1</v>
      </c>
      <c r="BW35" s="115">
        <f>COUNTIF($BV$4:BV34,BV35)+BV35</f>
        <v>1</v>
      </c>
      <c r="BX35" s="121">
        <f t="shared" si="6"/>
        <v>11.824602127075195</v>
      </c>
      <c r="BY35" s="100">
        <f t="shared" si="7"/>
        <v>7</v>
      </c>
      <c r="BZ35" s="115">
        <f>COUNTIF($BY$4:BY34,BY35)+BY35</f>
        <v>7</v>
      </c>
      <c r="CA35" s="121">
        <f t="shared" si="8"/>
        <v>11.824602127075195</v>
      </c>
      <c r="CB35" s="100">
        <f t="shared" si="9"/>
        <v>9</v>
      </c>
      <c r="CC35" s="115">
        <f>COUNTIF($CB$4:CB34,CB35)+CB35</f>
        <v>9</v>
      </c>
      <c r="CD35" s="60">
        <v>32</v>
      </c>
    </row>
    <row r="36" spans="1:82" x14ac:dyDescent="0.2">
      <c r="A36" s="108">
        <v>33</v>
      </c>
      <c r="B36" s="55" t="e">
        <f>IF(#REF!="","",#REF!)</f>
        <v>#REF!</v>
      </c>
      <c r="C36" s="51">
        <f t="shared" si="0"/>
        <v>5</v>
      </c>
      <c r="D36" s="24">
        <v>6</v>
      </c>
      <c r="E36" s="25">
        <v>4</v>
      </c>
      <c r="F36" s="26">
        <v>4</v>
      </c>
      <c r="G36" s="26">
        <v>4</v>
      </c>
      <c r="H36" s="26">
        <v>2</v>
      </c>
      <c r="I36" s="26"/>
      <c r="J36" s="26"/>
      <c r="K36" s="26"/>
      <c r="L36" s="27"/>
      <c r="M36" s="28"/>
      <c r="N36" s="25"/>
      <c r="O36" s="25"/>
      <c r="P36" s="26"/>
      <c r="Q36" s="26"/>
      <c r="R36" s="26"/>
      <c r="S36" s="26"/>
      <c r="T36" s="26"/>
      <c r="U36" s="26"/>
      <c r="V36" s="27"/>
      <c r="W36" s="28"/>
      <c r="X36" s="25"/>
      <c r="Y36" s="25"/>
      <c r="Z36" s="26"/>
      <c r="AA36" s="26"/>
      <c r="AB36" s="26"/>
      <c r="AC36" s="26"/>
      <c r="AD36" s="26"/>
      <c r="AE36" s="26"/>
      <c r="AF36" s="27"/>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92">
        <f t="shared" si="10"/>
        <v>0</v>
      </c>
      <c r="BQ36" s="96">
        <f t="shared" si="1"/>
        <v>2</v>
      </c>
      <c r="BR36" s="96">
        <f t="shared" si="2"/>
        <v>4</v>
      </c>
      <c r="BS36" s="100">
        <f t="shared" si="3"/>
        <v>1</v>
      </c>
      <c r="BT36" s="86">
        <v>0.58916300535202026</v>
      </c>
      <c r="BU36" s="117">
        <f t="shared" si="4"/>
        <v>402.58916300535202</v>
      </c>
      <c r="BV36" s="100">
        <f t="shared" si="5"/>
        <v>22</v>
      </c>
      <c r="BW36" s="115">
        <f>COUNTIF($BV$4:BV35,BV36)+BV36</f>
        <v>22</v>
      </c>
      <c r="BX36" s="121">
        <f t="shared" si="6"/>
        <v>5.5891630053520203</v>
      </c>
      <c r="BY36" s="100">
        <f t="shared" si="7"/>
        <v>24</v>
      </c>
      <c r="BZ36" s="115">
        <f>COUNTIF($BY$4:BY35,BY36)+BY36</f>
        <v>24</v>
      </c>
      <c r="CA36" s="121">
        <f t="shared" si="8"/>
        <v>5.5891630053520203</v>
      </c>
      <c r="CB36" s="100">
        <f t="shared" si="9"/>
        <v>26</v>
      </c>
      <c r="CC36" s="115">
        <f>COUNTIF($CB$4:CB35,CB36)+CB36</f>
        <v>26</v>
      </c>
      <c r="CD36" s="60">
        <v>33</v>
      </c>
    </row>
    <row r="37" spans="1:82" x14ac:dyDescent="0.2">
      <c r="A37" s="108">
        <v>34</v>
      </c>
      <c r="B37" s="55" t="e">
        <f>IF(#REF!="","",#REF!)</f>
        <v>#REF!</v>
      </c>
      <c r="C37" s="51">
        <f t="shared" si="0"/>
        <v>5</v>
      </c>
      <c r="D37" s="24">
        <v>107</v>
      </c>
      <c r="E37" s="25">
        <v>4</v>
      </c>
      <c r="F37" s="25">
        <v>4</v>
      </c>
      <c r="G37" s="25">
        <v>4</v>
      </c>
      <c r="H37" s="26">
        <v>2</v>
      </c>
      <c r="I37" s="26"/>
      <c r="J37" s="26"/>
      <c r="K37" s="26"/>
      <c r="L37" s="27"/>
      <c r="M37" s="28"/>
      <c r="N37" s="25"/>
      <c r="O37" s="25"/>
      <c r="P37" s="25"/>
      <c r="Q37" s="25"/>
      <c r="R37" s="26"/>
      <c r="S37" s="26"/>
      <c r="T37" s="26"/>
      <c r="U37" s="26"/>
      <c r="V37" s="27"/>
      <c r="W37" s="28"/>
      <c r="X37" s="25"/>
      <c r="Y37" s="25"/>
      <c r="Z37" s="25"/>
      <c r="AA37" s="25"/>
      <c r="AB37" s="26"/>
      <c r="AC37" s="26"/>
      <c r="AD37" s="26"/>
      <c r="AE37" s="26"/>
      <c r="AF37" s="27"/>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92">
        <f t="shared" si="10"/>
        <v>1</v>
      </c>
      <c r="BQ37" s="96">
        <f t="shared" si="1"/>
        <v>2</v>
      </c>
      <c r="BR37" s="96">
        <f t="shared" si="2"/>
        <v>4</v>
      </c>
      <c r="BS37" s="100">
        <f t="shared" si="3"/>
        <v>1</v>
      </c>
      <c r="BT37" s="86">
        <v>0.98609316349029541</v>
      </c>
      <c r="BU37" s="117">
        <f t="shared" si="4"/>
        <v>1402.9860931634903</v>
      </c>
      <c r="BV37" s="100">
        <f t="shared" si="5"/>
        <v>13</v>
      </c>
      <c r="BW37" s="115">
        <f>COUNTIF($BV$4:BV36,BV37)+BV37</f>
        <v>13</v>
      </c>
      <c r="BX37" s="121">
        <f t="shared" si="6"/>
        <v>5.9860931634902954</v>
      </c>
      <c r="BY37" s="100">
        <f t="shared" si="7"/>
        <v>21</v>
      </c>
      <c r="BZ37" s="115">
        <f>COUNTIF($BY$4:BY36,BY37)+BY37</f>
        <v>21</v>
      </c>
      <c r="CA37" s="121">
        <f t="shared" si="8"/>
        <v>5.9860931634902954</v>
      </c>
      <c r="CB37" s="100">
        <f t="shared" si="9"/>
        <v>23</v>
      </c>
      <c r="CC37" s="115">
        <f>COUNTIF($CB$4:CB36,CB37)+CB37</f>
        <v>23</v>
      </c>
      <c r="CD37" s="60">
        <v>34</v>
      </c>
    </row>
    <row r="38" spans="1:82" ht="13.8" thickBot="1" x14ac:dyDescent="0.25">
      <c r="A38" s="109">
        <v>35</v>
      </c>
      <c r="B38" s="58" t="e">
        <f>IF(#REF!="","",#REF!)</f>
        <v>#REF!</v>
      </c>
      <c r="C38" s="53">
        <f t="shared" si="0"/>
        <v>6</v>
      </c>
      <c r="D38" s="29">
        <v>107</v>
      </c>
      <c r="E38" s="30">
        <v>107</v>
      </c>
      <c r="F38" s="30">
        <v>6</v>
      </c>
      <c r="G38" s="31">
        <v>4</v>
      </c>
      <c r="H38" s="31">
        <v>4</v>
      </c>
      <c r="I38" s="31">
        <v>1</v>
      </c>
      <c r="J38" s="31"/>
      <c r="K38" s="31"/>
      <c r="L38" s="32"/>
      <c r="M38" s="33"/>
      <c r="N38" s="30"/>
      <c r="O38" s="30"/>
      <c r="P38" s="30"/>
      <c r="Q38" s="31"/>
      <c r="R38" s="31"/>
      <c r="S38" s="31"/>
      <c r="T38" s="31"/>
      <c r="U38" s="31"/>
      <c r="V38" s="32"/>
      <c r="W38" s="33"/>
      <c r="X38" s="30"/>
      <c r="Y38" s="30"/>
      <c r="Z38" s="30"/>
      <c r="AA38" s="31"/>
      <c r="AB38" s="31"/>
      <c r="AC38" s="31"/>
      <c r="AD38" s="31"/>
      <c r="AE38" s="31"/>
      <c r="AF38" s="32"/>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93">
        <f t="shared" si="10"/>
        <v>2</v>
      </c>
      <c r="BQ38" s="97">
        <f t="shared" si="1"/>
        <v>4</v>
      </c>
      <c r="BR38" s="97">
        <f t="shared" si="2"/>
        <v>4</v>
      </c>
      <c r="BS38" s="101">
        <f t="shared" si="3"/>
        <v>2</v>
      </c>
      <c r="BT38" s="87">
        <v>0.91096431016921997</v>
      </c>
      <c r="BU38" s="118">
        <f t="shared" si="4"/>
        <v>2404.9109643101692</v>
      </c>
      <c r="BV38" s="101">
        <f t="shared" si="5"/>
        <v>9</v>
      </c>
      <c r="BW38" s="116">
        <f>COUNTIF($BV$4:BV37,BV38)+BV38</f>
        <v>9</v>
      </c>
      <c r="BX38" s="122">
        <f t="shared" si="6"/>
        <v>6.91096431016922</v>
      </c>
      <c r="BY38" s="101">
        <f t="shared" si="7"/>
        <v>16</v>
      </c>
      <c r="BZ38" s="116">
        <f>COUNTIF($BY$4:BY37,BY38)+BY38</f>
        <v>16</v>
      </c>
      <c r="CA38" s="122">
        <f t="shared" si="8"/>
        <v>6.91096431016922</v>
      </c>
      <c r="CB38" s="101">
        <f t="shared" si="9"/>
        <v>18</v>
      </c>
      <c r="CC38" s="116">
        <f>COUNTIF($CB$4:CB37,CB38)+CB38</f>
        <v>18</v>
      </c>
      <c r="CD38" s="61">
        <v>35</v>
      </c>
    </row>
    <row r="39" spans="1:82" x14ac:dyDescent="0.2">
      <c r="A39" s="107">
        <v>36</v>
      </c>
      <c r="B39" s="54" t="e">
        <f>IF(#REF!="","",#REF!)</f>
        <v>#REF!</v>
      </c>
      <c r="C39" s="49">
        <f t="shared" si="0"/>
        <v>0</v>
      </c>
      <c r="D39" s="19"/>
      <c r="E39" s="20"/>
      <c r="F39" s="20"/>
      <c r="G39" s="20"/>
      <c r="H39" s="21"/>
      <c r="I39" s="21"/>
      <c r="J39" s="21"/>
      <c r="K39" s="21"/>
      <c r="L39" s="22"/>
      <c r="M39" s="23"/>
      <c r="N39" s="20"/>
      <c r="O39" s="20"/>
      <c r="P39" s="20"/>
      <c r="Q39" s="20"/>
      <c r="R39" s="21"/>
      <c r="S39" s="21"/>
      <c r="T39" s="21"/>
      <c r="U39" s="21"/>
      <c r="V39" s="22"/>
      <c r="W39" s="23"/>
      <c r="X39" s="20"/>
      <c r="Y39" s="20"/>
      <c r="Z39" s="20"/>
      <c r="AA39" s="20"/>
      <c r="AB39" s="21"/>
      <c r="AC39" s="21"/>
      <c r="AD39" s="21"/>
      <c r="AE39" s="21"/>
      <c r="AF39" s="22"/>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91">
        <f t="shared" si="10"/>
        <v>0</v>
      </c>
      <c r="BQ39" s="95">
        <f t="shared" si="1"/>
        <v>0</v>
      </c>
      <c r="BR39" s="95">
        <f t="shared" si="2"/>
        <v>0</v>
      </c>
      <c r="BS39" s="99">
        <f t="shared" si="3"/>
        <v>0</v>
      </c>
      <c r="BT39" s="85">
        <v>0.22686600685119629</v>
      </c>
      <c r="BU39" s="88">
        <f t="shared" si="4"/>
        <v>0</v>
      </c>
      <c r="BV39" s="99">
        <f t="shared" si="5"/>
        <v>34</v>
      </c>
      <c r="BW39" s="114">
        <f>COUNTIF($BV$4:BV38,BV39)+BV39</f>
        <v>42</v>
      </c>
      <c r="BX39" s="123">
        <f t="shared" si="6"/>
        <v>0</v>
      </c>
      <c r="BY39" s="99">
        <f t="shared" si="7"/>
        <v>31</v>
      </c>
      <c r="BZ39" s="114">
        <f>COUNTIF($BY$4:BY38,BY39)+BY39</f>
        <v>41</v>
      </c>
      <c r="CA39" s="123">
        <f t="shared" si="8"/>
        <v>0</v>
      </c>
      <c r="CB39" s="99">
        <f t="shared" si="9"/>
        <v>34</v>
      </c>
      <c r="CC39" s="114">
        <f>COUNTIF($CB$4:CB38,CB39)+CB39</f>
        <v>42</v>
      </c>
      <c r="CD39" s="63">
        <v>36</v>
      </c>
    </row>
    <row r="40" spans="1:82" x14ac:dyDescent="0.2">
      <c r="A40" s="108">
        <v>37</v>
      </c>
      <c r="B40" s="55" t="e">
        <f>IF(#REF!="","",#REF!)</f>
        <v>#REF!</v>
      </c>
      <c r="C40" s="51">
        <f t="shared" si="0"/>
        <v>6</v>
      </c>
      <c r="D40" s="24">
        <v>6</v>
      </c>
      <c r="E40" s="25">
        <v>4</v>
      </c>
      <c r="F40" s="25">
        <v>4</v>
      </c>
      <c r="G40" s="25">
        <v>4</v>
      </c>
      <c r="H40" s="26">
        <v>4</v>
      </c>
      <c r="I40" s="26">
        <v>1</v>
      </c>
      <c r="J40" s="26"/>
      <c r="K40" s="26"/>
      <c r="L40" s="27"/>
      <c r="M40" s="28"/>
      <c r="N40" s="25"/>
      <c r="O40" s="25"/>
      <c r="P40" s="25"/>
      <c r="Q40" s="25"/>
      <c r="R40" s="26"/>
      <c r="S40" s="26"/>
      <c r="T40" s="26"/>
      <c r="U40" s="26"/>
      <c r="V40" s="27"/>
      <c r="W40" s="28"/>
      <c r="X40" s="25"/>
      <c r="Y40" s="25"/>
      <c r="Z40" s="25"/>
      <c r="AA40" s="25"/>
      <c r="AB40" s="26"/>
      <c r="AC40" s="26"/>
      <c r="AD40" s="26"/>
      <c r="AE40" s="26"/>
      <c r="AF40" s="27"/>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92">
        <f t="shared" si="10"/>
        <v>0</v>
      </c>
      <c r="BQ40" s="96">
        <f t="shared" si="1"/>
        <v>2</v>
      </c>
      <c r="BR40" s="96">
        <f t="shared" si="2"/>
        <v>4</v>
      </c>
      <c r="BS40" s="100">
        <f t="shared" si="3"/>
        <v>2</v>
      </c>
      <c r="BT40" s="86">
        <v>0.69511550664901733</v>
      </c>
      <c r="BU40" s="117">
        <f t="shared" si="4"/>
        <v>402.69511550664902</v>
      </c>
      <c r="BV40" s="100">
        <f t="shared" si="5"/>
        <v>21</v>
      </c>
      <c r="BW40" s="115">
        <f>COUNTIF($BV$4:BV39,BV40)+BV40</f>
        <v>21</v>
      </c>
      <c r="BX40" s="121">
        <f t="shared" si="6"/>
        <v>6.6951155066490173</v>
      </c>
      <c r="BY40" s="100">
        <f t="shared" si="7"/>
        <v>17</v>
      </c>
      <c r="BZ40" s="115">
        <f>COUNTIF($BY$4:BY39,BY40)+BY40</f>
        <v>17</v>
      </c>
      <c r="CA40" s="121">
        <f t="shared" si="8"/>
        <v>6.6951155066490173</v>
      </c>
      <c r="CB40" s="100">
        <f t="shared" si="9"/>
        <v>19</v>
      </c>
      <c r="CC40" s="115">
        <f>COUNTIF($CB$4:CB39,CB40)+CB40</f>
        <v>19</v>
      </c>
      <c r="CD40" s="60">
        <v>37</v>
      </c>
    </row>
    <row r="41" spans="1:82" x14ac:dyDescent="0.2">
      <c r="A41" s="108">
        <v>38</v>
      </c>
      <c r="B41" s="55" t="e">
        <f>IF(#REF!="","",#REF!)</f>
        <v>#REF!</v>
      </c>
      <c r="C41" s="51">
        <f t="shared" si="0"/>
        <v>16</v>
      </c>
      <c r="D41" s="24">
        <v>107</v>
      </c>
      <c r="E41" s="25">
        <v>6</v>
      </c>
      <c r="F41" s="26">
        <v>4</v>
      </c>
      <c r="G41" s="26">
        <v>4</v>
      </c>
      <c r="H41" s="26">
        <v>4</v>
      </c>
      <c r="I41" s="26">
        <v>4</v>
      </c>
      <c r="J41" s="26">
        <v>4</v>
      </c>
      <c r="K41" s="26">
        <v>4</v>
      </c>
      <c r="L41" s="27">
        <v>4</v>
      </c>
      <c r="M41" s="28">
        <v>4</v>
      </c>
      <c r="N41" s="25">
        <v>4</v>
      </c>
      <c r="O41" s="25">
        <v>4</v>
      </c>
      <c r="P41" s="26">
        <v>4</v>
      </c>
      <c r="Q41" s="26">
        <v>4</v>
      </c>
      <c r="R41" s="26">
        <v>2</v>
      </c>
      <c r="S41" s="26">
        <v>1</v>
      </c>
      <c r="T41" s="26"/>
      <c r="U41" s="26"/>
      <c r="V41" s="27"/>
      <c r="W41" s="28"/>
      <c r="X41" s="25"/>
      <c r="Y41" s="25"/>
      <c r="Z41" s="26"/>
      <c r="AA41" s="26"/>
      <c r="AB41" s="26"/>
      <c r="AC41" s="26"/>
      <c r="AD41" s="26"/>
      <c r="AE41" s="26"/>
      <c r="AF41" s="27"/>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92">
        <f t="shared" si="10"/>
        <v>1</v>
      </c>
      <c r="BQ41" s="96">
        <f t="shared" si="1"/>
        <v>4</v>
      </c>
      <c r="BR41" s="96">
        <f t="shared" si="2"/>
        <v>16</v>
      </c>
      <c r="BS41" s="100">
        <f t="shared" si="3"/>
        <v>0</v>
      </c>
      <c r="BT41" s="86">
        <v>0.9800032377243042</v>
      </c>
      <c r="BU41" s="117">
        <f t="shared" si="4"/>
        <v>2604.9800032377243</v>
      </c>
      <c r="BV41" s="100">
        <f t="shared" si="5"/>
        <v>7</v>
      </c>
      <c r="BW41" s="115">
        <f>COUNTIF($BV$4:BV40,BV41)+BV41</f>
        <v>7</v>
      </c>
      <c r="BX41" s="121">
        <f t="shared" si="6"/>
        <v>0</v>
      </c>
      <c r="BY41" s="100">
        <f t="shared" si="7"/>
        <v>31</v>
      </c>
      <c r="BZ41" s="115">
        <f>COUNTIF($BY$4:BY40,BY41)+BY41</f>
        <v>42</v>
      </c>
      <c r="CA41" s="121">
        <f t="shared" si="8"/>
        <v>16.980003237724304</v>
      </c>
      <c r="CB41" s="100">
        <f t="shared" si="9"/>
        <v>2</v>
      </c>
      <c r="CC41" s="115">
        <f>COUNTIF($CB$4:CB40,CB41)+CB41</f>
        <v>2</v>
      </c>
      <c r="CD41" s="60">
        <v>38</v>
      </c>
    </row>
    <row r="42" spans="1:82" x14ac:dyDescent="0.2">
      <c r="A42" s="108">
        <v>39</v>
      </c>
      <c r="B42" s="55" t="e">
        <f>IF(#REF!="","",#REF!)</f>
        <v>#REF!</v>
      </c>
      <c r="C42" s="51">
        <f t="shared" si="0"/>
        <v>0</v>
      </c>
      <c r="D42" s="24"/>
      <c r="E42" s="25"/>
      <c r="F42" s="25"/>
      <c r="G42" s="25"/>
      <c r="H42" s="26"/>
      <c r="I42" s="26"/>
      <c r="J42" s="26"/>
      <c r="K42" s="26"/>
      <c r="L42" s="27"/>
      <c r="M42" s="28"/>
      <c r="N42" s="25"/>
      <c r="O42" s="25"/>
      <c r="P42" s="25"/>
      <c r="Q42" s="25"/>
      <c r="R42" s="26"/>
      <c r="S42" s="26"/>
      <c r="T42" s="26"/>
      <c r="U42" s="26"/>
      <c r="V42" s="27"/>
      <c r="W42" s="28"/>
      <c r="X42" s="25"/>
      <c r="Y42" s="25"/>
      <c r="Z42" s="25"/>
      <c r="AA42" s="25"/>
      <c r="AB42" s="26"/>
      <c r="AC42" s="26"/>
      <c r="AD42" s="26"/>
      <c r="AE42" s="26"/>
      <c r="AF42" s="27"/>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92">
        <f t="shared" si="10"/>
        <v>0</v>
      </c>
      <c r="BQ42" s="96">
        <f t="shared" si="1"/>
        <v>0</v>
      </c>
      <c r="BR42" s="96">
        <f t="shared" si="2"/>
        <v>0</v>
      </c>
      <c r="BS42" s="100">
        <f t="shared" si="3"/>
        <v>0</v>
      </c>
      <c r="BT42" s="86">
        <v>0.2439313530921936</v>
      </c>
      <c r="BU42" s="117">
        <f t="shared" si="4"/>
        <v>0</v>
      </c>
      <c r="BV42" s="100">
        <f t="shared" si="5"/>
        <v>34</v>
      </c>
      <c r="BW42" s="115">
        <f>COUNTIF($BV$4:BV41,BV42)+BV42</f>
        <v>43</v>
      </c>
      <c r="BX42" s="121">
        <f t="shared" si="6"/>
        <v>0</v>
      </c>
      <c r="BY42" s="100">
        <f t="shared" si="7"/>
        <v>31</v>
      </c>
      <c r="BZ42" s="115">
        <f>COUNTIF($BY$4:BY41,BY42)+BY42</f>
        <v>43</v>
      </c>
      <c r="CA42" s="121">
        <f t="shared" si="8"/>
        <v>0</v>
      </c>
      <c r="CB42" s="100">
        <f t="shared" si="9"/>
        <v>34</v>
      </c>
      <c r="CC42" s="115">
        <f>COUNTIF($CB$4:CB41,CB42)+CB42</f>
        <v>43</v>
      </c>
      <c r="CD42" s="60">
        <v>39</v>
      </c>
    </row>
    <row r="43" spans="1:82" ht="13.8" thickBot="1" x14ac:dyDescent="0.25">
      <c r="A43" s="110">
        <v>40</v>
      </c>
      <c r="B43" s="56" t="e">
        <f>IF(#REF!="","",#REF!)</f>
        <v>#REF!</v>
      </c>
      <c r="C43" s="53">
        <f t="shared" si="0"/>
        <v>0</v>
      </c>
      <c r="D43" s="29"/>
      <c r="E43" s="30"/>
      <c r="F43" s="30"/>
      <c r="G43" s="31"/>
      <c r="H43" s="31"/>
      <c r="I43" s="31"/>
      <c r="J43" s="31"/>
      <c r="K43" s="31"/>
      <c r="L43" s="32"/>
      <c r="M43" s="33"/>
      <c r="N43" s="30"/>
      <c r="O43" s="30"/>
      <c r="P43" s="30"/>
      <c r="Q43" s="31"/>
      <c r="R43" s="31"/>
      <c r="S43" s="31"/>
      <c r="T43" s="31"/>
      <c r="U43" s="31"/>
      <c r="V43" s="32"/>
      <c r="W43" s="33"/>
      <c r="X43" s="30"/>
      <c r="Y43" s="30"/>
      <c r="Z43" s="30"/>
      <c r="AA43" s="31"/>
      <c r="AB43" s="31"/>
      <c r="AC43" s="31"/>
      <c r="AD43" s="31"/>
      <c r="AE43" s="31"/>
      <c r="AF43" s="32"/>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93">
        <f t="shared" si="10"/>
        <v>0</v>
      </c>
      <c r="BQ43" s="97">
        <f t="shared" si="1"/>
        <v>0</v>
      </c>
      <c r="BR43" s="97">
        <f t="shared" si="2"/>
        <v>0</v>
      </c>
      <c r="BS43" s="101">
        <f t="shared" si="3"/>
        <v>0</v>
      </c>
      <c r="BT43" s="87">
        <v>0.53387308120727539</v>
      </c>
      <c r="BU43" s="118">
        <f t="shared" si="4"/>
        <v>0</v>
      </c>
      <c r="BV43" s="101">
        <f t="shared" si="5"/>
        <v>34</v>
      </c>
      <c r="BW43" s="116">
        <f>COUNTIF($BV$4:BV42,BV43)+BV43</f>
        <v>44</v>
      </c>
      <c r="BX43" s="122">
        <f t="shared" si="6"/>
        <v>0</v>
      </c>
      <c r="BY43" s="101">
        <f t="shared" si="7"/>
        <v>31</v>
      </c>
      <c r="BZ43" s="116">
        <f>COUNTIF($BY$4:BY42,BY43)+BY43</f>
        <v>44</v>
      </c>
      <c r="CA43" s="122">
        <f t="shared" si="8"/>
        <v>0</v>
      </c>
      <c r="CB43" s="101">
        <f t="shared" si="9"/>
        <v>34</v>
      </c>
      <c r="CC43" s="116">
        <f>COUNTIF($CB$4:CB42,CB43)+CB43</f>
        <v>44</v>
      </c>
      <c r="CD43" s="61">
        <v>40</v>
      </c>
    </row>
    <row r="44" spans="1:82" x14ac:dyDescent="0.2">
      <c r="A44" s="111">
        <v>41</v>
      </c>
      <c r="B44" s="57" t="e">
        <f>IF(#REF!="","",#REF!)</f>
        <v>#REF!</v>
      </c>
      <c r="C44" s="49">
        <f t="shared" si="0"/>
        <v>0</v>
      </c>
      <c r="D44" s="19"/>
      <c r="E44" s="20"/>
      <c r="F44" s="20"/>
      <c r="G44" s="20"/>
      <c r="H44" s="21"/>
      <c r="I44" s="21"/>
      <c r="J44" s="21"/>
      <c r="K44" s="21"/>
      <c r="L44" s="22"/>
      <c r="M44" s="23"/>
      <c r="N44" s="20"/>
      <c r="O44" s="20"/>
      <c r="P44" s="20"/>
      <c r="Q44" s="20"/>
      <c r="R44" s="21"/>
      <c r="S44" s="21"/>
      <c r="T44" s="21"/>
      <c r="U44" s="21"/>
      <c r="V44" s="22"/>
      <c r="W44" s="23"/>
      <c r="X44" s="20"/>
      <c r="Y44" s="20"/>
      <c r="Z44" s="20"/>
      <c r="AA44" s="20"/>
      <c r="AB44" s="21"/>
      <c r="AC44" s="21"/>
      <c r="AD44" s="21"/>
      <c r="AE44" s="21"/>
      <c r="AF44" s="22"/>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91">
        <f t="shared" si="10"/>
        <v>0</v>
      </c>
      <c r="BQ44" s="95">
        <f t="shared" si="1"/>
        <v>0</v>
      </c>
      <c r="BR44" s="95">
        <f t="shared" si="2"/>
        <v>0</v>
      </c>
      <c r="BS44" s="99">
        <f t="shared" si="3"/>
        <v>0</v>
      </c>
      <c r="BT44" s="85">
        <v>0.10636967420578003</v>
      </c>
      <c r="BU44" s="88">
        <f t="shared" si="4"/>
        <v>0</v>
      </c>
      <c r="BV44" s="99">
        <f t="shared" si="5"/>
        <v>34</v>
      </c>
      <c r="BW44" s="114">
        <f>COUNTIF($BV$4:BV43,BV44)+BV44</f>
        <v>45</v>
      </c>
      <c r="BX44" s="123">
        <f t="shared" si="6"/>
        <v>0</v>
      </c>
      <c r="BY44" s="99">
        <f t="shared" si="7"/>
        <v>31</v>
      </c>
      <c r="BZ44" s="114">
        <f>COUNTIF($BY$4:BY43,BY44)+BY44</f>
        <v>45</v>
      </c>
      <c r="CA44" s="123">
        <f t="shared" si="8"/>
        <v>0</v>
      </c>
      <c r="CB44" s="99">
        <f t="shared" si="9"/>
        <v>34</v>
      </c>
      <c r="CC44" s="114">
        <f>COUNTIF($CB$4:CB43,CB44)+CB44</f>
        <v>45</v>
      </c>
      <c r="CD44" s="63">
        <v>41</v>
      </c>
    </row>
    <row r="45" spans="1:82" x14ac:dyDescent="0.2">
      <c r="A45" s="108">
        <v>42</v>
      </c>
      <c r="B45" s="55" t="e">
        <f>IF(#REF!="","",#REF!)</f>
        <v>#REF!</v>
      </c>
      <c r="C45" s="51">
        <f t="shared" si="0"/>
        <v>0</v>
      </c>
      <c r="D45" s="24"/>
      <c r="E45" s="25"/>
      <c r="F45" s="25"/>
      <c r="G45" s="25"/>
      <c r="H45" s="26"/>
      <c r="I45" s="26"/>
      <c r="J45" s="26"/>
      <c r="K45" s="26"/>
      <c r="L45" s="27"/>
      <c r="M45" s="28"/>
      <c r="N45" s="25"/>
      <c r="O45" s="25"/>
      <c r="P45" s="25"/>
      <c r="Q45" s="25"/>
      <c r="R45" s="26"/>
      <c r="S45" s="26"/>
      <c r="T45" s="26"/>
      <c r="U45" s="26"/>
      <c r="V45" s="27"/>
      <c r="W45" s="28"/>
      <c r="X45" s="25"/>
      <c r="Y45" s="25"/>
      <c r="Z45" s="25"/>
      <c r="AA45" s="25"/>
      <c r="AB45" s="26"/>
      <c r="AC45" s="26"/>
      <c r="AD45" s="26"/>
      <c r="AE45" s="26"/>
      <c r="AF45" s="27"/>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92">
        <f t="shared" si="10"/>
        <v>0</v>
      </c>
      <c r="BQ45" s="96">
        <f t="shared" si="1"/>
        <v>0</v>
      </c>
      <c r="BR45" s="96">
        <f t="shared" si="2"/>
        <v>0</v>
      </c>
      <c r="BS45" s="100">
        <f t="shared" si="3"/>
        <v>0</v>
      </c>
      <c r="BT45" s="86">
        <v>0.99941456317901611</v>
      </c>
      <c r="BU45" s="117">
        <f t="shared" si="4"/>
        <v>0</v>
      </c>
      <c r="BV45" s="100">
        <f t="shared" si="5"/>
        <v>34</v>
      </c>
      <c r="BW45" s="115">
        <f>COUNTIF($BV$4:BV44,BV45)+BV45</f>
        <v>46</v>
      </c>
      <c r="BX45" s="121">
        <f t="shared" si="6"/>
        <v>0</v>
      </c>
      <c r="BY45" s="100">
        <f t="shared" si="7"/>
        <v>31</v>
      </c>
      <c r="BZ45" s="115">
        <f>COUNTIF($BY$4:BY44,BY45)+BY45</f>
        <v>46</v>
      </c>
      <c r="CA45" s="121">
        <f t="shared" si="8"/>
        <v>0</v>
      </c>
      <c r="CB45" s="100">
        <f t="shared" si="9"/>
        <v>34</v>
      </c>
      <c r="CC45" s="115">
        <f>COUNTIF($CB$4:CB44,CB45)+CB45</f>
        <v>46</v>
      </c>
      <c r="CD45" s="60">
        <v>42</v>
      </c>
    </row>
    <row r="46" spans="1:82" x14ac:dyDescent="0.2">
      <c r="A46" s="108">
        <v>43</v>
      </c>
      <c r="B46" s="55" t="e">
        <f>IF(#REF!="","",#REF!)</f>
        <v>#REF!</v>
      </c>
      <c r="C46" s="51">
        <f t="shared" si="0"/>
        <v>1</v>
      </c>
      <c r="D46" s="24">
        <v>6</v>
      </c>
      <c r="E46" s="25"/>
      <c r="F46" s="26"/>
      <c r="G46" s="26"/>
      <c r="H46" s="26"/>
      <c r="I46" s="26"/>
      <c r="J46" s="26"/>
      <c r="K46" s="26"/>
      <c r="L46" s="27"/>
      <c r="M46" s="28"/>
      <c r="N46" s="25"/>
      <c r="O46" s="25"/>
      <c r="P46" s="26"/>
      <c r="Q46" s="26"/>
      <c r="R46" s="26"/>
      <c r="S46" s="26"/>
      <c r="T46" s="26"/>
      <c r="U46" s="26"/>
      <c r="V46" s="27"/>
      <c r="W46" s="28"/>
      <c r="X46" s="25"/>
      <c r="Y46" s="25"/>
      <c r="Z46" s="26"/>
      <c r="AA46" s="26"/>
      <c r="AB46" s="26"/>
      <c r="AC46" s="26"/>
      <c r="AD46" s="26"/>
      <c r="AE46" s="26"/>
      <c r="AF46" s="27"/>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92">
        <f t="shared" si="10"/>
        <v>0</v>
      </c>
      <c r="BQ46" s="96">
        <f t="shared" si="1"/>
        <v>1</v>
      </c>
      <c r="BR46" s="96">
        <f t="shared" si="2"/>
        <v>0</v>
      </c>
      <c r="BS46" s="100">
        <f t="shared" si="3"/>
        <v>1</v>
      </c>
      <c r="BT46" s="86">
        <v>0.67617589235305786</v>
      </c>
      <c r="BU46" s="117">
        <f t="shared" si="4"/>
        <v>1.6761758923530579</v>
      </c>
      <c r="BV46" s="100">
        <f t="shared" si="5"/>
        <v>32</v>
      </c>
      <c r="BW46" s="115">
        <f>COUNTIF($BV$4:BV45,BV46)+BV46</f>
        <v>32</v>
      </c>
      <c r="BX46" s="121">
        <f t="shared" si="6"/>
        <v>1.6761758923530579</v>
      </c>
      <c r="BY46" s="100">
        <f t="shared" si="7"/>
        <v>29</v>
      </c>
      <c r="BZ46" s="115">
        <f>COUNTIF($BY$4:BY45,BY46)+BY46</f>
        <v>29</v>
      </c>
      <c r="CA46" s="121">
        <f t="shared" si="8"/>
        <v>1.6761758923530579</v>
      </c>
      <c r="CB46" s="100">
        <f t="shared" si="9"/>
        <v>32</v>
      </c>
      <c r="CC46" s="115">
        <f>COUNTIF($CB$4:CB45,CB46)+CB46</f>
        <v>32</v>
      </c>
      <c r="CD46" s="60">
        <v>43</v>
      </c>
    </row>
    <row r="47" spans="1:82" x14ac:dyDescent="0.2">
      <c r="A47" s="108">
        <v>44</v>
      </c>
      <c r="B47" s="55" t="e">
        <f>IF(#REF!="","",#REF!)</f>
        <v>#REF!</v>
      </c>
      <c r="C47" s="51">
        <f t="shared" si="0"/>
        <v>3</v>
      </c>
      <c r="D47" s="24">
        <v>6</v>
      </c>
      <c r="E47" s="25">
        <v>4</v>
      </c>
      <c r="F47" s="25">
        <v>2</v>
      </c>
      <c r="G47" s="25"/>
      <c r="H47" s="26"/>
      <c r="I47" s="26"/>
      <c r="J47" s="26"/>
      <c r="K47" s="26"/>
      <c r="L47" s="27"/>
      <c r="M47" s="28"/>
      <c r="N47" s="25"/>
      <c r="O47" s="25"/>
      <c r="P47" s="25"/>
      <c r="Q47" s="25"/>
      <c r="R47" s="26"/>
      <c r="S47" s="26"/>
      <c r="T47" s="26"/>
      <c r="U47" s="26"/>
      <c r="V47" s="27"/>
      <c r="W47" s="28"/>
      <c r="X47" s="25"/>
      <c r="Y47" s="25"/>
      <c r="Z47" s="25"/>
      <c r="AA47" s="25"/>
      <c r="AB47" s="26"/>
      <c r="AC47" s="26"/>
      <c r="AD47" s="26"/>
      <c r="AE47" s="26"/>
      <c r="AF47" s="27"/>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92">
        <f t="shared" si="10"/>
        <v>0</v>
      </c>
      <c r="BQ47" s="96">
        <f t="shared" si="1"/>
        <v>2</v>
      </c>
      <c r="BR47" s="96">
        <f t="shared" si="2"/>
        <v>2</v>
      </c>
      <c r="BS47" s="100">
        <f t="shared" si="3"/>
        <v>1</v>
      </c>
      <c r="BT47" s="86">
        <v>1.5703916549682617E-2</v>
      </c>
      <c r="BU47" s="117">
        <f t="shared" si="4"/>
        <v>202.01570391654968</v>
      </c>
      <c r="BV47" s="100">
        <f t="shared" si="5"/>
        <v>29</v>
      </c>
      <c r="BW47" s="115">
        <f>COUNTIF($BV$4:BV46,BV47)+BV47</f>
        <v>29</v>
      </c>
      <c r="BX47" s="121">
        <f t="shared" si="6"/>
        <v>3.0157039165496826</v>
      </c>
      <c r="BY47" s="100">
        <f t="shared" si="7"/>
        <v>28</v>
      </c>
      <c r="BZ47" s="115">
        <f>COUNTIF($BY$4:BY46,BY47)+BY47</f>
        <v>28</v>
      </c>
      <c r="CA47" s="121">
        <f t="shared" si="8"/>
        <v>3.0157039165496826</v>
      </c>
      <c r="CB47" s="100">
        <f t="shared" si="9"/>
        <v>31</v>
      </c>
      <c r="CC47" s="115">
        <f>COUNTIF($CB$4:CB46,CB47)+CB47</f>
        <v>31</v>
      </c>
      <c r="CD47" s="60">
        <v>44</v>
      </c>
    </row>
    <row r="48" spans="1:82" ht="13.8" thickBot="1" x14ac:dyDescent="0.25">
      <c r="A48" s="109">
        <v>45</v>
      </c>
      <c r="B48" s="58" t="e">
        <f>IF(#REF!="","",#REF!)</f>
        <v>#REF!</v>
      </c>
      <c r="C48" s="53">
        <f t="shared" si="0"/>
        <v>3</v>
      </c>
      <c r="D48" s="29">
        <v>6</v>
      </c>
      <c r="E48" s="30">
        <v>4</v>
      </c>
      <c r="F48" s="30">
        <v>2</v>
      </c>
      <c r="G48" s="31"/>
      <c r="H48" s="31"/>
      <c r="I48" s="31"/>
      <c r="J48" s="31"/>
      <c r="K48" s="31"/>
      <c r="L48" s="32"/>
      <c r="M48" s="33"/>
      <c r="N48" s="30"/>
      <c r="O48" s="30"/>
      <c r="P48" s="30"/>
      <c r="Q48" s="31"/>
      <c r="R48" s="31"/>
      <c r="S48" s="31"/>
      <c r="T48" s="31"/>
      <c r="U48" s="31"/>
      <c r="V48" s="32"/>
      <c r="W48" s="33"/>
      <c r="X48" s="30"/>
      <c r="Y48" s="30"/>
      <c r="Z48" s="30"/>
      <c r="AA48" s="31"/>
      <c r="AB48" s="31"/>
      <c r="AC48" s="31"/>
      <c r="AD48" s="31"/>
      <c r="AE48" s="31"/>
      <c r="AF48" s="32"/>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93">
        <f t="shared" si="10"/>
        <v>0</v>
      </c>
      <c r="BQ48" s="97">
        <f t="shared" si="1"/>
        <v>2</v>
      </c>
      <c r="BR48" s="97">
        <f t="shared" si="2"/>
        <v>2</v>
      </c>
      <c r="BS48" s="101">
        <f t="shared" si="3"/>
        <v>1</v>
      </c>
      <c r="BT48" s="87">
        <v>0.57518380880355835</v>
      </c>
      <c r="BU48" s="118">
        <f t="shared" si="4"/>
        <v>202.57518380880356</v>
      </c>
      <c r="BV48" s="101">
        <f t="shared" si="5"/>
        <v>28</v>
      </c>
      <c r="BW48" s="116">
        <f>COUNTIF($BV$4:BV47,BV48)+BV48</f>
        <v>28</v>
      </c>
      <c r="BX48" s="122">
        <f t="shared" si="6"/>
        <v>3.5751838088035583</v>
      </c>
      <c r="BY48" s="101">
        <f t="shared" si="7"/>
        <v>27</v>
      </c>
      <c r="BZ48" s="116">
        <f>COUNTIF($BY$4:BY47,BY48)+BY48</f>
        <v>27</v>
      </c>
      <c r="CA48" s="122">
        <f t="shared" si="8"/>
        <v>3.5751838088035583</v>
      </c>
      <c r="CB48" s="101">
        <f t="shared" si="9"/>
        <v>30</v>
      </c>
      <c r="CC48" s="116">
        <f>COUNTIF($CB$4:CB47,CB48)+CB48</f>
        <v>30</v>
      </c>
      <c r="CD48" s="61">
        <v>45</v>
      </c>
    </row>
    <row r="49" spans="1:82" x14ac:dyDescent="0.2">
      <c r="A49" s="107">
        <v>46</v>
      </c>
      <c r="B49" s="54" t="e">
        <f>IF(#REF!="","",#REF!)</f>
        <v>#REF!</v>
      </c>
      <c r="C49" s="49">
        <f t="shared" si="0"/>
        <v>1</v>
      </c>
      <c r="D49" s="19">
        <v>6</v>
      </c>
      <c r="E49" s="20"/>
      <c r="F49" s="20"/>
      <c r="G49" s="20"/>
      <c r="H49" s="21"/>
      <c r="I49" s="21"/>
      <c r="J49" s="21"/>
      <c r="K49" s="21"/>
      <c r="L49" s="22"/>
      <c r="M49" s="23"/>
      <c r="N49" s="20"/>
      <c r="O49" s="20"/>
      <c r="P49" s="20"/>
      <c r="Q49" s="20"/>
      <c r="R49" s="21"/>
      <c r="S49" s="21"/>
      <c r="T49" s="21"/>
      <c r="U49" s="21"/>
      <c r="V49" s="22"/>
      <c r="W49" s="23"/>
      <c r="X49" s="20"/>
      <c r="Y49" s="20"/>
      <c r="Z49" s="20"/>
      <c r="AA49" s="20"/>
      <c r="AB49" s="21"/>
      <c r="AC49" s="21"/>
      <c r="AD49" s="21"/>
      <c r="AE49" s="21"/>
      <c r="AF49" s="22"/>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91">
        <f t="shared" si="10"/>
        <v>0</v>
      </c>
      <c r="BQ49" s="95">
        <f t="shared" si="1"/>
        <v>1</v>
      </c>
      <c r="BR49" s="95">
        <f t="shared" si="2"/>
        <v>0</v>
      </c>
      <c r="BS49" s="99">
        <f t="shared" si="3"/>
        <v>1</v>
      </c>
      <c r="BT49" s="85">
        <v>0.10005223751068115</v>
      </c>
      <c r="BU49" s="88">
        <f t="shared" si="4"/>
        <v>1.1000522375106812</v>
      </c>
      <c r="BV49" s="99">
        <f t="shared" si="5"/>
        <v>33</v>
      </c>
      <c r="BW49" s="114">
        <f>COUNTIF($BV$4:BV48,BV49)+BV49</f>
        <v>33</v>
      </c>
      <c r="BX49" s="123">
        <f t="shared" si="6"/>
        <v>1.1000522375106812</v>
      </c>
      <c r="BY49" s="99">
        <f t="shared" si="7"/>
        <v>30</v>
      </c>
      <c r="BZ49" s="114">
        <f>COUNTIF($BY$4:BY48,BY49)+BY49</f>
        <v>30</v>
      </c>
      <c r="CA49" s="123">
        <f t="shared" si="8"/>
        <v>1.1000522375106812</v>
      </c>
      <c r="CB49" s="99">
        <f t="shared" si="9"/>
        <v>33</v>
      </c>
      <c r="CC49" s="114">
        <f>COUNTIF($CB$4:CB48,CB49)+CB49</f>
        <v>33</v>
      </c>
      <c r="CD49" s="63">
        <v>46</v>
      </c>
    </row>
    <row r="50" spans="1:82" x14ac:dyDescent="0.2">
      <c r="A50" s="108">
        <v>47</v>
      </c>
      <c r="B50" s="55" t="e">
        <f>IF(#REF!="","",#REF!)</f>
        <v>#REF!</v>
      </c>
      <c r="C50" s="51">
        <f t="shared" si="0"/>
        <v>0</v>
      </c>
      <c r="D50" s="24"/>
      <c r="E50" s="25"/>
      <c r="F50" s="25"/>
      <c r="G50" s="25"/>
      <c r="H50" s="26"/>
      <c r="I50" s="26"/>
      <c r="J50" s="26"/>
      <c r="K50" s="26"/>
      <c r="L50" s="27"/>
      <c r="M50" s="28"/>
      <c r="N50" s="25"/>
      <c r="O50" s="25"/>
      <c r="P50" s="25"/>
      <c r="Q50" s="25"/>
      <c r="R50" s="26"/>
      <c r="S50" s="26"/>
      <c r="T50" s="26"/>
      <c r="U50" s="26"/>
      <c r="V50" s="27"/>
      <c r="W50" s="28"/>
      <c r="X50" s="25"/>
      <c r="Y50" s="25"/>
      <c r="Z50" s="25"/>
      <c r="AA50" s="25"/>
      <c r="AB50" s="26"/>
      <c r="AC50" s="26"/>
      <c r="AD50" s="26"/>
      <c r="AE50" s="26"/>
      <c r="AF50" s="27"/>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92">
        <f t="shared" si="10"/>
        <v>0</v>
      </c>
      <c r="BQ50" s="96">
        <f t="shared" si="1"/>
        <v>0</v>
      </c>
      <c r="BR50" s="96">
        <f t="shared" si="2"/>
        <v>0</v>
      </c>
      <c r="BS50" s="100">
        <f t="shared" si="3"/>
        <v>0</v>
      </c>
      <c r="BT50" s="86">
        <v>0.10302263498306274</v>
      </c>
      <c r="BU50" s="117">
        <f t="shared" si="4"/>
        <v>0</v>
      </c>
      <c r="BV50" s="100">
        <f t="shared" si="5"/>
        <v>34</v>
      </c>
      <c r="BW50" s="115">
        <f>COUNTIF($BV$4:BV49,BV50)+BV50</f>
        <v>47</v>
      </c>
      <c r="BX50" s="121">
        <f t="shared" si="6"/>
        <v>0</v>
      </c>
      <c r="BY50" s="100">
        <f t="shared" si="7"/>
        <v>31</v>
      </c>
      <c r="BZ50" s="115">
        <f>COUNTIF($BY$4:BY49,BY50)+BY50</f>
        <v>47</v>
      </c>
      <c r="CA50" s="121">
        <f t="shared" si="8"/>
        <v>0</v>
      </c>
      <c r="CB50" s="100">
        <f t="shared" si="9"/>
        <v>34</v>
      </c>
      <c r="CC50" s="115">
        <f>COUNTIF($CB$4:CB49,CB50)+CB50</f>
        <v>47</v>
      </c>
      <c r="CD50" s="60">
        <v>47</v>
      </c>
    </row>
    <row r="51" spans="1:82" x14ac:dyDescent="0.2">
      <c r="A51" s="108">
        <v>48</v>
      </c>
      <c r="B51" s="55" t="e">
        <f>IF(#REF!="","",#REF!)</f>
        <v>#REF!</v>
      </c>
      <c r="C51" s="51">
        <f t="shared" si="0"/>
        <v>0</v>
      </c>
      <c r="D51" s="24"/>
      <c r="E51" s="25"/>
      <c r="F51" s="26"/>
      <c r="G51" s="26"/>
      <c r="H51" s="26"/>
      <c r="I51" s="26"/>
      <c r="J51" s="26"/>
      <c r="K51" s="26"/>
      <c r="L51" s="27"/>
      <c r="M51" s="28"/>
      <c r="N51" s="25"/>
      <c r="O51" s="25"/>
      <c r="P51" s="26"/>
      <c r="Q51" s="26"/>
      <c r="R51" s="26"/>
      <c r="S51" s="26"/>
      <c r="T51" s="26"/>
      <c r="U51" s="26"/>
      <c r="V51" s="27"/>
      <c r="W51" s="28"/>
      <c r="X51" s="25"/>
      <c r="Y51" s="25"/>
      <c r="Z51" s="26"/>
      <c r="AA51" s="26"/>
      <c r="AB51" s="26"/>
      <c r="AC51" s="26"/>
      <c r="AD51" s="26"/>
      <c r="AE51" s="26"/>
      <c r="AF51" s="27"/>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92">
        <f t="shared" si="10"/>
        <v>0</v>
      </c>
      <c r="BQ51" s="96">
        <f t="shared" si="1"/>
        <v>0</v>
      </c>
      <c r="BR51" s="96">
        <f t="shared" si="2"/>
        <v>0</v>
      </c>
      <c r="BS51" s="100">
        <f t="shared" si="3"/>
        <v>0</v>
      </c>
      <c r="BT51" s="86">
        <v>0.79888439178466797</v>
      </c>
      <c r="BU51" s="117">
        <f t="shared" si="4"/>
        <v>0</v>
      </c>
      <c r="BV51" s="100">
        <f t="shared" si="5"/>
        <v>34</v>
      </c>
      <c r="BW51" s="115">
        <f>COUNTIF($BV$4:BV50,BV51)+BV51</f>
        <v>48</v>
      </c>
      <c r="BX51" s="121">
        <f t="shared" si="6"/>
        <v>0</v>
      </c>
      <c r="BY51" s="100">
        <f t="shared" si="7"/>
        <v>31</v>
      </c>
      <c r="BZ51" s="115">
        <f>COUNTIF($BY$4:BY50,BY51)+BY51</f>
        <v>48</v>
      </c>
      <c r="CA51" s="121">
        <f t="shared" si="8"/>
        <v>0</v>
      </c>
      <c r="CB51" s="100">
        <f t="shared" si="9"/>
        <v>34</v>
      </c>
      <c r="CC51" s="115">
        <f>COUNTIF($CB$4:CB50,CB51)+CB51</f>
        <v>48</v>
      </c>
      <c r="CD51" s="60">
        <v>48</v>
      </c>
    </row>
    <row r="52" spans="1:82" x14ac:dyDescent="0.2">
      <c r="A52" s="108">
        <v>49</v>
      </c>
      <c r="B52" s="55" t="e">
        <f>IF(#REF!="","",#REF!)</f>
        <v>#REF!</v>
      </c>
      <c r="C52" s="51">
        <f t="shared" si="0"/>
        <v>0</v>
      </c>
      <c r="D52" s="24"/>
      <c r="E52" s="25"/>
      <c r="F52" s="25"/>
      <c r="G52" s="25"/>
      <c r="H52" s="26"/>
      <c r="I52" s="26"/>
      <c r="J52" s="26"/>
      <c r="K52" s="26"/>
      <c r="L52" s="27"/>
      <c r="M52" s="28"/>
      <c r="N52" s="25"/>
      <c r="O52" s="25"/>
      <c r="P52" s="25"/>
      <c r="Q52" s="25"/>
      <c r="R52" s="26"/>
      <c r="S52" s="26"/>
      <c r="T52" s="26"/>
      <c r="U52" s="26"/>
      <c r="V52" s="27"/>
      <c r="W52" s="28"/>
      <c r="X52" s="25"/>
      <c r="Y52" s="25"/>
      <c r="Z52" s="25"/>
      <c r="AA52" s="25"/>
      <c r="AB52" s="26"/>
      <c r="AC52" s="26"/>
      <c r="AD52" s="26"/>
      <c r="AE52" s="26"/>
      <c r="AF52" s="27"/>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92">
        <f t="shared" si="10"/>
        <v>0</v>
      </c>
      <c r="BQ52" s="96">
        <f t="shared" si="1"/>
        <v>0</v>
      </c>
      <c r="BR52" s="96">
        <f t="shared" si="2"/>
        <v>0</v>
      </c>
      <c r="BS52" s="100">
        <f t="shared" si="3"/>
        <v>0</v>
      </c>
      <c r="BT52" s="86">
        <v>0.28448027372360229</v>
      </c>
      <c r="BU52" s="117">
        <f t="shared" si="4"/>
        <v>0</v>
      </c>
      <c r="BV52" s="100">
        <f t="shared" si="5"/>
        <v>34</v>
      </c>
      <c r="BW52" s="115">
        <f>COUNTIF($BV$4:BV51,BV52)+BV52</f>
        <v>49</v>
      </c>
      <c r="BX52" s="121">
        <f t="shared" si="6"/>
        <v>0</v>
      </c>
      <c r="BY52" s="100">
        <f t="shared" si="7"/>
        <v>31</v>
      </c>
      <c r="BZ52" s="115">
        <f>COUNTIF($BY$4:BY51,BY52)+BY52</f>
        <v>49</v>
      </c>
      <c r="CA52" s="121">
        <f t="shared" si="8"/>
        <v>0</v>
      </c>
      <c r="CB52" s="100">
        <f t="shared" si="9"/>
        <v>34</v>
      </c>
      <c r="CC52" s="115">
        <f>COUNTIF($CB$4:CB51,CB52)+CB52</f>
        <v>49</v>
      </c>
      <c r="CD52" s="60">
        <v>49</v>
      </c>
    </row>
    <row r="53" spans="1:82" ht="13.8" thickBot="1" x14ac:dyDescent="0.25">
      <c r="A53" s="109">
        <v>50</v>
      </c>
      <c r="B53" s="58" t="e">
        <f>IF(#REF!="","",#REF!)</f>
        <v>#REF!</v>
      </c>
      <c r="C53" s="53">
        <f t="shared" si="0"/>
        <v>0</v>
      </c>
      <c r="D53" s="29"/>
      <c r="E53" s="30"/>
      <c r="F53" s="30"/>
      <c r="G53" s="31"/>
      <c r="H53" s="31"/>
      <c r="I53" s="31"/>
      <c r="J53" s="31"/>
      <c r="K53" s="31"/>
      <c r="L53" s="32"/>
      <c r="M53" s="33"/>
      <c r="N53" s="30"/>
      <c r="O53" s="30"/>
      <c r="P53" s="30"/>
      <c r="Q53" s="31"/>
      <c r="R53" s="31"/>
      <c r="S53" s="31"/>
      <c r="T53" s="31"/>
      <c r="U53" s="31"/>
      <c r="V53" s="32"/>
      <c r="W53" s="33"/>
      <c r="X53" s="30"/>
      <c r="Y53" s="30"/>
      <c r="Z53" s="30"/>
      <c r="AA53" s="31"/>
      <c r="AB53" s="31"/>
      <c r="AC53" s="31"/>
      <c r="AD53" s="31"/>
      <c r="AE53" s="31"/>
      <c r="AF53" s="32"/>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93">
        <f t="shared" si="10"/>
        <v>0</v>
      </c>
      <c r="BQ53" s="97">
        <f t="shared" si="1"/>
        <v>0</v>
      </c>
      <c r="BR53" s="97">
        <f t="shared" si="2"/>
        <v>0</v>
      </c>
      <c r="BS53" s="101">
        <f t="shared" si="3"/>
        <v>0</v>
      </c>
      <c r="BT53" s="87">
        <v>4.5649170875549316E-2</v>
      </c>
      <c r="BU53" s="118">
        <f t="shared" si="4"/>
        <v>0</v>
      </c>
      <c r="BV53" s="101">
        <f t="shared" si="5"/>
        <v>34</v>
      </c>
      <c r="BW53" s="116">
        <f>COUNTIF($BV$4:BV52,BV53)+BV53</f>
        <v>50</v>
      </c>
      <c r="BX53" s="122">
        <f t="shared" si="6"/>
        <v>0</v>
      </c>
      <c r="BY53" s="101">
        <f t="shared" si="7"/>
        <v>31</v>
      </c>
      <c r="BZ53" s="116">
        <f>COUNTIF($BY$4:BY52,BY53)+BY53</f>
        <v>50</v>
      </c>
      <c r="CA53" s="122">
        <f t="shared" si="8"/>
        <v>0</v>
      </c>
      <c r="CB53" s="101">
        <f t="shared" si="9"/>
        <v>34</v>
      </c>
      <c r="CC53" s="116">
        <f>COUNTIF($CB$4:CB52,CB53)+CB53</f>
        <v>50</v>
      </c>
      <c r="CD53" s="61">
        <v>50</v>
      </c>
    </row>
    <row r="54" spans="1:82" x14ac:dyDescent="0.2">
      <c r="A54" s="107">
        <v>51</v>
      </c>
      <c r="B54" s="54" t="e">
        <f>IF(#REF!="","",#REF!)</f>
        <v>#REF!</v>
      </c>
      <c r="C54" s="49">
        <f t="shared" ref="C54:C103" si="11">COUNTA(D54:AI54)</f>
        <v>0</v>
      </c>
      <c r="D54" s="19"/>
      <c r="E54" s="20"/>
      <c r="F54" s="20"/>
      <c r="G54" s="20"/>
      <c r="H54" s="21"/>
      <c r="I54" s="21"/>
      <c r="J54" s="21"/>
      <c r="K54" s="21"/>
      <c r="L54" s="22"/>
      <c r="M54" s="23"/>
      <c r="N54" s="20"/>
      <c r="O54" s="20"/>
      <c r="P54" s="20"/>
      <c r="Q54" s="20"/>
      <c r="R54" s="21"/>
      <c r="S54" s="21"/>
      <c r="T54" s="21"/>
      <c r="U54" s="21"/>
      <c r="V54" s="22"/>
      <c r="W54" s="23"/>
      <c r="X54" s="20"/>
      <c r="Y54" s="20"/>
      <c r="Z54" s="20"/>
      <c r="AA54" s="20"/>
      <c r="AB54" s="21"/>
      <c r="AC54" s="21"/>
      <c r="AD54" s="21"/>
      <c r="AE54" s="21"/>
      <c r="AF54" s="22"/>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91">
        <f t="shared" ref="BP54:BP103" si="12">COUNTIF(D54:AI54,"&gt;100")</f>
        <v>0</v>
      </c>
      <c r="BQ54" s="95">
        <f t="shared" ref="BQ54:BQ103" si="13">C54-COUNTIF(D54:AI54,4)</f>
        <v>0</v>
      </c>
      <c r="BR54" s="95">
        <f t="shared" si="2"/>
        <v>0</v>
      </c>
      <c r="BS54" s="99">
        <f t="shared" si="3"/>
        <v>0</v>
      </c>
      <c r="BT54" s="85">
        <v>0.29577285051345825</v>
      </c>
      <c r="BU54" s="88">
        <f t="shared" si="4"/>
        <v>0</v>
      </c>
      <c r="BV54" s="99">
        <f t="shared" si="5"/>
        <v>34</v>
      </c>
      <c r="BW54" s="114">
        <f>COUNTIF($BV$4:BV53,BV54)+BV54</f>
        <v>51</v>
      </c>
      <c r="BX54" s="123">
        <f t="shared" si="6"/>
        <v>0</v>
      </c>
      <c r="BY54" s="99">
        <f t="shared" si="7"/>
        <v>31</v>
      </c>
      <c r="BZ54" s="114">
        <f>COUNTIF($BY$4:BY53,BY54)+BY54</f>
        <v>51</v>
      </c>
      <c r="CA54" s="123">
        <f t="shared" si="8"/>
        <v>0</v>
      </c>
      <c r="CB54" s="99">
        <f t="shared" si="9"/>
        <v>34</v>
      </c>
      <c r="CC54" s="114">
        <f>COUNTIF($CB$4:CB53,CB54)+CB54</f>
        <v>51</v>
      </c>
      <c r="CD54" s="63">
        <v>51</v>
      </c>
    </row>
    <row r="55" spans="1:82" x14ac:dyDescent="0.2">
      <c r="A55" s="108">
        <v>52</v>
      </c>
      <c r="B55" s="55" t="e">
        <f>IF(#REF!="","",#REF!)</f>
        <v>#REF!</v>
      </c>
      <c r="C55" s="51">
        <f t="shared" si="11"/>
        <v>0</v>
      </c>
      <c r="D55" s="24"/>
      <c r="E55" s="25"/>
      <c r="F55" s="25"/>
      <c r="G55" s="25"/>
      <c r="H55" s="26"/>
      <c r="I55" s="26"/>
      <c r="J55" s="26"/>
      <c r="K55" s="26"/>
      <c r="L55" s="27"/>
      <c r="M55" s="28"/>
      <c r="N55" s="25"/>
      <c r="O55" s="25"/>
      <c r="P55" s="25"/>
      <c r="Q55" s="25"/>
      <c r="R55" s="26"/>
      <c r="S55" s="26"/>
      <c r="T55" s="26"/>
      <c r="U55" s="26"/>
      <c r="V55" s="27"/>
      <c r="W55" s="28"/>
      <c r="X55" s="25"/>
      <c r="Y55" s="25"/>
      <c r="Z55" s="25"/>
      <c r="AA55" s="25"/>
      <c r="AB55" s="26"/>
      <c r="AC55" s="26"/>
      <c r="AD55" s="26"/>
      <c r="AE55" s="26"/>
      <c r="AF55" s="27"/>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92">
        <f t="shared" si="12"/>
        <v>0</v>
      </c>
      <c r="BQ55" s="96">
        <f t="shared" si="13"/>
        <v>0</v>
      </c>
      <c r="BR55" s="96">
        <f t="shared" si="2"/>
        <v>0</v>
      </c>
      <c r="BS55" s="100">
        <f t="shared" si="3"/>
        <v>0</v>
      </c>
      <c r="BT55" s="86">
        <v>0.38201069831848145</v>
      </c>
      <c r="BU55" s="117">
        <f t="shared" si="4"/>
        <v>0</v>
      </c>
      <c r="BV55" s="100">
        <f t="shared" si="5"/>
        <v>34</v>
      </c>
      <c r="BW55" s="115">
        <f>COUNTIF($BV$4:BV54,BV55)+BV55</f>
        <v>52</v>
      </c>
      <c r="BX55" s="121">
        <f t="shared" si="6"/>
        <v>0</v>
      </c>
      <c r="BY55" s="100">
        <f t="shared" si="7"/>
        <v>31</v>
      </c>
      <c r="BZ55" s="115">
        <f>COUNTIF($BY$4:BY54,BY55)+BY55</f>
        <v>52</v>
      </c>
      <c r="CA55" s="121">
        <f t="shared" si="8"/>
        <v>0</v>
      </c>
      <c r="CB55" s="100">
        <f t="shared" si="9"/>
        <v>34</v>
      </c>
      <c r="CC55" s="115">
        <f>COUNTIF($CB$4:CB54,CB55)+CB55</f>
        <v>52</v>
      </c>
      <c r="CD55" s="60">
        <v>52</v>
      </c>
    </row>
    <row r="56" spans="1:82" x14ac:dyDescent="0.2">
      <c r="A56" s="108">
        <v>53</v>
      </c>
      <c r="B56" s="55" t="e">
        <f>IF(#REF!="","",#REF!)</f>
        <v>#REF!</v>
      </c>
      <c r="C56" s="51">
        <f t="shared" si="11"/>
        <v>0</v>
      </c>
      <c r="D56" s="24"/>
      <c r="E56" s="25"/>
      <c r="F56" s="26"/>
      <c r="G56" s="26"/>
      <c r="H56" s="26"/>
      <c r="I56" s="26"/>
      <c r="J56" s="26"/>
      <c r="K56" s="26"/>
      <c r="L56" s="27"/>
      <c r="M56" s="28"/>
      <c r="N56" s="25"/>
      <c r="O56" s="25"/>
      <c r="P56" s="26"/>
      <c r="Q56" s="26"/>
      <c r="R56" s="26"/>
      <c r="S56" s="26"/>
      <c r="T56" s="26"/>
      <c r="U56" s="26"/>
      <c r="V56" s="27"/>
      <c r="W56" s="28"/>
      <c r="X56" s="25"/>
      <c r="Y56" s="25"/>
      <c r="Z56" s="26"/>
      <c r="AA56" s="26"/>
      <c r="AB56" s="26"/>
      <c r="AC56" s="26"/>
      <c r="AD56" s="26"/>
      <c r="AE56" s="26"/>
      <c r="AF56" s="27"/>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92">
        <f t="shared" si="12"/>
        <v>0</v>
      </c>
      <c r="BQ56" s="96">
        <f t="shared" si="13"/>
        <v>0</v>
      </c>
      <c r="BR56" s="96">
        <f t="shared" si="2"/>
        <v>0</v>
      </c>
      <c r="BS56" s="100">
        <f t="shared" si="3"/>
        <v>0</v>
      </c>
      <c r="BT56" s="86">
        <v>0.30097049474716187</v>
      </c>
      <c r="BU56" s="117">
        <f t="shared" si="4"/>
        <v>0</v>
      </c>
      <c r="BV56" s="100">
        <f t="shared" si="5"/>
        <v>34</v>
      </c>
      <c r="BW56" s="115">
        <f>COUNTIF($BV$4:BV55,BV56)+BV56</f>
        <v>53</v>
      </c>
      <c r="BX56" s="121">
        <f t="shared" si="6"/>
        <v>0</v>
      </c>
      <c r="BY56" s="100">
        <f t="shared" si="7"/>
        <v>31</v>
      </c>
      <c r="BZ56" s="115">
        <f>COUNTIF($BY$4:BY55,BY56)+BY56</f>
        <v>53</v>
      </c>
      <c r="CA56" s="121">
        <f t="shared" si="8"/>
        <v>0</v>
      </c>
      <c r="CB56" s="100">
        <f t="shared" si="9"/>
        <v>34</v>
      </c>
      <c r="CC56" s="115">
        <f>COUNTIF($CB$4:CB55,CB56)+CB56</f>
        <v>53</v>
      </c>
      <c r="CD56" s="60">
        <v>53</v>
      </c>
    </row>
    <row r="57" spans="1:82" x14ac:dyDescent="0.2">
      <c r="A57" s="108">
        <v>54</v>
      </c>
      <c r="B57" s="55" t="e">
        <f>IF(#REF!="","",#REF!)</f>
        <v>#REF!</v>
      </c>
      <c r="C57" s="51">
        <f t="shared" si="11"/>
        <v>0</v>
      </c>
      <c r="D57" s="24"/>
      <c r="E57" s="25"/>
      <c r="F57" s="25"/>
      <c r="G57" s="25"/>
      <c r="H57" s="26"/>
      <c r="I57" s="26"/>
      <c r="J57" s="26"/>
      <c r="K57" s="26"/>
      <c r="L57" s="27"/>
      <c r="M57" s="28"/>
      <c r="N57" s="25"/>
      <c r="O57" s="25"/>
      <c r="P57" s="25"/>
      <c r="Q57" s="25"/>
      <c r="R57" s="26"/>
      <c r="S57" s="26"/>
      <c r="T57" s="26"/>
      <c r="U57" s="26"/>
      <c r="V57" s="27"/>
      <c r="W57" s="28"/>
      <c r="X57" s="25"/>
      <c r="Y57" s="25"/>
      <c r="Z57" s="25"/>
      <c r="AA57" s="25"/>
      <c r="AB57" s="26"/>
      <c r="AC57" s="26"/>
      <c r="AD57" s="26"/>
      <c r="AE57" s="26"/>
      <c r="AF57" s="27"/>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92">
        <f t="shared" si="12"/>
        <v>0</v>
      </c>
      <c r="BQ57" s="96">
        <f t="shared" si="13"/>
        <v>0</v>
      </c>
      <c r="BR57" s="96">
        <f t="shared" si="2"/>
        <v>0</v>
      </c>
      <c r="BS57" s="100">
        <f t="shared" si="3"/>
        <v>0</v>
      </c>
      <c r="BT57" s="86">
        <v>0.94857108592987061</v>
      </c>
      <c r="BU57" s="117">
        <f t="shared" si="4"/>
        <v>0</v>
      </c>
      <c r="BV57" s="100">
        <f t="shared" si="5"/>
        <v>34</v>
      </c>
      <c r="BW57" s="115">
        <f>COUNTIF($BV$4:BV56,BV57)+BV57</f>
        <v>54</v>
      </c>
      <c r="BX57" s="121">
        <f t="shared" si="6"/>
        <v>0</v>
      </c>
      <c r="BY57" s="100">
        <f t="shared" si="7"/>
        <v>31</v>
      </c>
      <c r="BZ57" s="115">
        <f>COUNTIF($BY$4:BY56,BY57)+BY57</f>
        <v>54</v>
      </c>
      <c r="CA57" s="121">
        <f t="shared" si="8"/>
        <v>0</v>
      </c>
      <c r="CB57" s="100">
        <f t="shared" si="9"/>
        <v>34</v>
      </c>
      <c r="CC57" s="115">
        <f>COUNTIF($CB$4:CB56,CB57)+CB57</f>
        <v>54</v>
      </c>
      <c r="CD57" s="60">
        <v>54</v>
      </c>
    </row>
    <row r="58" spans="1:82" ht="13.8" thickBot="1" x14ac:dyDescent="0.25">
      <c r="A58" s="109">
        <v>55</v>
      </c>
      <c r="B58" s="58" t="e">
        <f>IF(#REF!="","",#REF!)</f>
        <v>#REF!</v>
      </c>
      <c r="C58" s="53">
        <f t="shared" si="11"/>
        <v>0</v>
      </c>
      <c r="D58" s="29"/>
      <c r="E58" s="30"/>
      <c r="F58" s="30"/>
      <c r="G58" s="31"/>
      <c r="H58" s="31"/>
      <c r="I58" s="31"/>
      <c r="J58" s="31"/>
      <c r="K58" s="31"/>
      <c r="L58" s="32"/>
      <c r="M58" s="33"/>
      <c r="N58" s="30"/>
      <c r="O58" s="30"/>
      <c r="P58" s="30"/>
      <c r="Q58" s="31"/>
      <c r="R58" s="31"/>
      <c r="S58" s="31"/>
      <c r="T58" s="31"/>
      <c r="U58" s="31"/>
      <c r="V58" s="32"/>
      <c r="W58" s="33"/>
      <c r="X58" s="30"/>
      <c r="Y58" s="30"/>
      <c r="Z58" s="30"/>
      <c r="AA58" s="31"/>
      <c r="AB58" s="31"/>
      <c r="AC58" s="31"/>
      <c r="AD58" s="31"/>
      <c r="AE58" s="31"/>
      <c r="AF58" s="32"/>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93">
        <f t="shared" si="12"/>
        <v>0</v>
      </c>
      <c r="BQ58" s="97">
        <f t="shared" si="13"/>
        <v>0</v>
      </c>
      <c r="BR58" s="97">
        <f t="shared" si="2"/>
        <v>0</v>
      </c>
      <c r="BS58" s="101">
        <f t="shared" si="3"/>
        <v>0</v>
      </c>
      <c r="BT58" s="87">
        <v>0.97982937097549438</v>
      </c>
      <c r="BU58" s="118">
        <f t="shared" si="4"/>
        <v>0</v>
      </c>
      <c r="BV58" s="101">
        <f t="shared" si="5"/>
        <v>34</v>
      </c>
      <c r="BW58" s="116">
        <f>COUNTIF($BV$4:BV57,BV58)+BV58</f>
        <v>55</v>
      </c>
      <c r="BX58" s="122">
        <f t="shared" si="6"/>
        <v>0</v>
      </c>
      <c r="BY58" s="101">
        <f t="shared" si="7"/>
        <v>31</v>
      </c>
      <c r="BZ58" s="116">
        <f>COUNTIF($BY$4:BY57,BY58)+BY58</f>
        <v>55</v>
      </c>
      <c r="CA58" s="122">
        <f t="shared" si="8"/>
        <v>0</v>
      </c>
      <c r="CB58" s="101">
        <f t="shared" si="9"/>
        <v>34</v>
      </c>
      <c r="CC58" s="116">
        <f>COUNTIF($CB$4:CB57,CB58)+CB58</f>
        <v>55</v>
      </c>
      <c r="CD58" s="61">
        <v>55</v>
      </c>
    </row>
    <row r="59" spans="1:82" x14ac:dyDescent="0.2">
      <c r="A59" s="107">
        <v>56</v>
      </c>
      <c r="B59" s="54" t="e">
        <f>IF(#REF!="","",#REF!)</f>
        <v>#REF!</v>
      </c>
      <c r="C59" s="49">
        <f t="shared" si="11"/>
        <v>0</v>
      </c>
      <c r="D59" s="19"/>
      <c r="E59" s="20"/>
      <c r="F59" s="20"/>
      <c r="G59" s="20"/>
      <c r="H59" s="21"/>
      <c r="I59" s="21"/>
      <c r="J59" s="21"/>
      <c r="K59" s="21"/>
      <c r="L59" s="22"/>
      <c r="M59" s="23"/>
      <c r="N59" s="20"/>
      <c r="O59" s="20"/>
      <c r="P59" s="20"/>
      <c r="Q59" s="20"/>
      <c r="R59" s="21"/>
      <c r="S59" s="21"/>
      <c r="T59" s="21"/>
      <c r="U59" s="21"/>
      <c r="V59" s="22"/>
      <c r="W59" s="23"/>
      <c r="X59" s="20"/>
      <c r="Y59" s="20"/>
      <c r="Z59" s="20"/>
      <c r="AA59" s="20"/>
      <c r="AB59" s="21"/>
      <c r="AC59" s="21"/>
      <c r="AD59" s="21"/>
      <c r="AE59" s="21"/>
      <c r="AF59" s="22"/>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91">
        <f t="shared" si="12"/>
        <v>0</v>
      </c>
      <c r="BQ59" s="95">
        <f t="shared" si="13"/>
        <v>0</v>
      </c>
      <c r="BR59" s="95">
        <f t="shared" si="2"/>
        <v>0</v>
      </c>
      <c r="BS59" s="99">
        <f t="shared" si="3"/>
        <v>0</v>
      </c>
      <c r="BT59" s="85">
        <v>0.40137434005737305</v>
      </c>
      <c r="BU59" s="88">
        <f t="shared" si="4"/>
        <v>0</v>
      </c>
      <c r="BV59" s="99">
        <f t="shared" si="5"/>
        <v>34</v>
      </c>
      <c r="BW59" s="114">
        <f>COUNTIF($BV$4:BV58,BV59)+BV59</f>
        <v>56</v>
      </c>
      <c r="BX59" s="123">
        <f t="shared" si="6"/>
        <v>0</v>
      </c>
      <c r="BY59" s="99">
        <f t="shared" si="7"/>
        <v>31</v>
      </c>
      <c r="BZ59" s="114">
        <f>COUNTIF($BY$4:BY58,BY59)+BY59</f>
        <v>56</v>
      </c>
      <c r="CA59" s="123">
        <f t="shared" si="8"/>
        <v>0</v>
      </c>
      <c r="CB59" s="99">
        <f t="shared" si="9"/>
        <v>34</v>
      </c>
      <c r="CC59" s="114">
        <f>COUNTIF($CB$4:CB58,CB59)+CB59</f>
        <v>56</v>
      </c>
      <c r="CD59" s="63">
        <v>56</v>
      </c>
    </row>
    <row r="60" spans="1:82" x14ac:dyDescent="0.2">
      <c r="A60" s="108">
        <v>57</v>
      </c>
      <c r="B60" s="55" t="e">
        <f>IF(#REF!="","",#REF!)</f>
        <v>#REF!</v>
      </c>
      <c r="C60" s="51">
        <f t="shared" si="11"/>
        <v>0</v>
      </c>
      <c r="D60" s="24"/>
      <c r="E60" s="25"/>
      <c r="F60" s="25"/>
      <c r="G60" s="25"/>
      <c r="H60" s="26"/>
      <c r="I60" s="26"/>
      <c r="J60" s="26"/>
      <c r="K60" s="26"/>
      <c r="L60" s="27"/>
      <c r="M60" s="28"/>
      <c r="N60" s="25"/>
      <c r="O60" s="25"/>
      <c r="P60" s="25"/>
      <c r="Q60" s="25"/>
      <c r="R60" s="26"/>
      <c r="S60" s="26"/>
      <c r="T60" s="26"/>
      <c r="U60" s="26"/>
      <c r="V60" s="27"/>
      <c r="W60" s="28"/>
      <c r="X60" s="25"/>
      <c r="Y60" s="25"/>
      <c r="Z60" s="25"/>
      <c r="AA60" s="25"/>
      <c r="AB60" s="26"/>
      <c r="AC60" s="26"/>
      <c r="AD60" s="26"/>
      <c r="AE60" s="26"/>
      <c r="AF60" s="27"/>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92">
        <f t="shared" si="12"/>
        <v>0</v>
      </c>
      <c r="BQ60" s="96">
        <f t="shared" si="13"/>
        <v>0</v>
      </c>
      <c r="BR60" s="96">
        <f t="shared" si="2"/>
        <v>0</v>
      </c>
      <c r="BS60" s="100">
        <f t="shared" si="3"/>
        <v>0</v>
      </c>
      <c r="BT60" s="86">
        <v>0.27827996015548706</v>
      </c>
      <c r="BU60" s="117">
        <f t="shared" si="4"/>
        <v>0</v>
      </c>
      <c r="BV60" s="100">
        <f t="shared" si="5"/>
        <v>34</v>
      </c>
      <c r="BW60" s="115">
        <f>COUNTIF($BV$4:BV59,BV60)+BV60</f>
        <v>57</v>
      </c>
      <c r="BX60" s="121">
        <f t="shared" si="6"/>
        <v>0</v>
      </c>
      <c r="BY60" s="100">
        <f t="shared" si="7"/>
        <v>31</v>
      </c>
      <c r="BZ60" s="115">
        <f>COUNTIF($BY$4:BY59,BY60)+BY60</f>
        <v>57</v>
      </c>
      <c r="CA60" s="121">
        <f t="shared" si="8"/>
        <v>0</v>
      </c>
      <c r="CB60" s="100">
        <f t="shared" si="9"/>
        <v>34</v>
      </c>
      <c r="CC60" s="115">
        <f>COUNTIF($CB$4:CB59,CB60)+CB60</f>
        <v>57</v>
      </c>
      <c r="CD60" s="60">
        <v>57</v>
      </c>
    </row>
    <row r="61" spans="1:82" x14ac:dyDescent="0.2">
      <c r="A61" s="108">
        <v>58</v>
      </c>
      <c r="B61" s="55" t="e">
        <f>IF(#REF!="","",#REF!)</f>
        <v>#REF!</v>
      </c>
      <c r="C61" s="51">
        <f t="shared" si="11"/>
        <v>0</v>
      </c>
      <c r="D61" s="24"/>
      <c r="E61" s="25"/>
      <c r="F61" s="26"/>
      <c r="G61" s="26"/>
      <c r="H61" s="26"/>
      <c r="I61" s="26"/>
      <c r="J61" s="26"/>
      <c r="K61" s="26"/>
      <c r="L61" s="27"/>
      <c r="M61" s="28"/>
      <c r="N61" s="25"/>
      <c r="O61" s="25"/>
      <c r="P61" s="26"/>
      <c r="Q61" s="26"/>
      <c r="R61" s="26"/>
      <c r="S61" s="26"/>
      <c r="T61" s="26"/>
      <c r="U61" s="26"/>
      <c r="V61" s="27"/>
      <c r="W61" s="28"/>
      <c r="X61" s="25"/>
      <c r="Y61" s="25"/>
      <c r="Z61" s="26"/>
      <c r="AA61" s="26"/>
      <c r="AB61" s="26"/>
      <c r="AC61" s="26"/>
      <c r="AD61" s="26"/>
      <c r="AE61" s="26"/>
      <c r="AF61" s="27"/>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92">
        <f t="shared" si="12"/>
        <v>0</v>
      </c>
      <c r="BQ61" s="96">
        <f t="shared" si="13"/>
        <v>0</v>
      </c>
      <c r="BR61" s="96">
        <f t="shared" si="2"/>
        <v>0</v>
      </c>
      <c r="BS61" s="100">
        <f t="shared" si="3"/>
        <v>0</v>
      </c>
      <c r="BT61" s="86">
        <v>0.16044151782989502</v>
      </c>
      <c r="BU61" s="117">
        <f t="shared" si="4"/>
        <v>0</v>
      </c>
      <c r="BV61" s="100">
        <f t="shared" si="5"/>
        <v>34</v>
      </c>
      <c r="BW61" s="115">
        <f>COUNTIF($BV$4:BV60,BV61)+BV61</f>
        <v>58</v>
      </c>
      <c r="BX61" s="121">
        <f t="shared" si="6"/>
        <v>0</v>
      </c>
      <c r="BY61" s="100">
        <f t="shared" si="7"/>
        <v>31</v>
      </c>
      <c r="BZ61" s="115">
        <f>COUNTIF($BY$4:BY60,BY61)+BY61</f>
        <v>58</v>
      </c>
      <c r="CA61" s="121">
        <f t="shared" si="8"/>
        <v>0</v>
      </c>
      <c r="CB61" s="100">
        <f t="shared" si="9"/>
        <v>34</v>
      </c>
      <c r="CC61" s="115">
        <f>COUNTIF($CB$4:CB60,CB61)+CB61</f>
        <v>58</v>
      </c>
      <c r="CD61" s="60">
        <v>58</v>
      </c>
    </row>
    <row r="62" spans="1:82" x14ac:dyDescent="0.2">
      <c r="A62" s="108">
        <v>59</v>
      </c>
      <c r="B62" s="55" t="e">
        <f>IF(#REF!="","",#REF!)</f>
        <v>#REF!</v>
      </c>
      <c r="C62" s="51">
        <f t="shared" si="11"/>
        <v>0</v>
      </c>
      <c r="D62" s="24"/>
      <c r="E62" s="25"/>
      <c r="F62" s="25"/>
      <c r="G62" s="25"/>
      <c r="H62" s="26"/>
      <c r="I62" s="26"/>
      <c r="J62" s="26"/>
      <c r="K62" s="26"/>
      <c r="L62" s="27"/>
      <c r="M62" s="28"/>
      <c r="N62" s="25"/>
      <c r="O62" s="25"/>
      <c r="P62" s="25"/>
      <c r="Q62" s="25"/>
      <c r="R62" s="26"/>
      <c r="S62" s="26"/>
      <c r="T62" s="26"/>
      <c r="U62" s="26"/>
      <c r="V62" s="27"/>
      <c r="W62" s="28"/>
      <c r="X62" s="25"/>
      <c r="Y62" s="25"/>
      <c r="Z62" s="25"/>
      <c r="AA62" s="25"/>
      <c r="AB62" s="26"/>
      <c r="AC62" s="26"/>
      <c r="AD62" s="26"/>
      <c r="AE62" s="26"/>
      <c r="AF62" s="27"/>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92">
        <f t="shared" si="12"/>
        <v>0</v>
      </c>
      <c r="BQ62" s="96">
        <f t="shared" si="13"/>
        <v>0</v>
      </c>
      <c r="BR62" s="96">
        <f t="shared" si="2"/>
        <v>0</v>
      </c>
      <c r="BS62" s="100">
        <f t="shared" si="3"/>
        <v>0</v>
      </c>
      <c r="BT62" s="86">
        <v>0.16282159090042114</v>
      </c>
      <c r="BU62" s="117">
        <f t="shared" si="4"/>
        <v>0</v>
      </c>
      <c r="BV62" s="100">
        <f t="shared" si="5"/>
        <v>34</v>
      </c>
      <c r="BW62" s="115">
        <f>COUNTIF($BV$4:BV61,BV62)+BV62</f>
        <v>59</v>
      </c>
      <c r="BX62" s="121">
        <f t="shared" si="6"/>
        <v>0</v>
      </c>
      <c r="BY62" s="100">
        <f t="shared" si="7"/>
        <v>31</v>
      </c>
      <c r="BZ62" s="115">
        <f>COUNTIF($BY$4:BY61,BY62)+BY62</f>
        <v>59</v>
      </c>
      <c r="CA62" s="121">
        <f t="shared" si="8"/>
        <v>0</v>
      </c>
      <c r="CB62" s="100">
        <f t="shared" si="9"/>
        <v>34</v>
      </c>
      <c r="CC62" s="115">
        <f>COUNTIF($CB$4:CB61,CB62)+CB62</f>
        <v>59</v>
      </c>
      <c r="CD62" s="60">
        <v>59</v>
      </c>
    </row>
    <row r="63" spans="1:82" ht="13.8" thickBot="1" x14ac:dyDescent="0.25">
      <c r="A63" s="109">
        <v>60</v>
      </c>
      <c r="B63" s="58" t="e">
        <f>IF(#REF!="","",#REF!)</f>
        <v>#REF!</v>
      </c>
      <c r="C63" s="53">
        <f t="shared" si="11"/>
        <v>0</v>
      </c>
      <c r="D63" s="29"/>
      <c r="E63" s="30"/>
      <c r="F63" s="30"/>
      <c r="G63" s="31"/>
      <c r="H63" s="31"/>
      <c r="I63" s="31"/>
      <c r="J63" s="31"/>
      <c r="K63" s="31"/>
      <c r="L63" s="32"/>
      <c r="M63" s="33"/>
      <c r="N63" s="30"/>
      <c r="O63" s="30"/>
      <c r="P63" s="30"/>
      <c r="Q63" s="31"/>
      <c r="R63" s="31"/>
      <c r="S63" s="31"/>
      <c r="T63" s="31"/>
      <c r="U63" s="31"/>
      <c r="V63" s="32"/>
      <c r="W63" s="33"/>
      <c r="X63" s="30"/>
      <c r="Y63" s="30"/>
      <c r="Z63" s="30"/>
      <c r="AA63" s="31"/>
      <c r="AB63" s="31"/>
      <c r="AC63" s="31"/>
      <c r="AD63" s="31"/>
      <c r="AE63" s="31"/>
      <c r="AF63" s="32"/>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93">
        <f t="shared" si="12"/>
        <v>0</v>
      </c>
      <c r="BQ63" s="97">
        <f t="shared" si="13"/>
        <v>0</v>
      </c>
      <c r="BR63" s="97">
        <f t="shared" si="2"/>
        <v>0</v>
      </c>
      <c r="BS63" s="101">
        <f t="shared" si="3"/>
        <v>0</v>
      </c>
      <c r="BT63" s="87">
        <v>0.64658713340759277</v>
      </c>
      <c r="BU63" s="118">
        <f t="shared" si="4"/>
        <v>0</v>
      </c>
      <c r="BV63" s="101">
        <f t="shared" si="5"/>
        <v>34</v>
      </c>
      <c r="BW63" s="116">
        <f>COUNTIF($BV$4:BV62,BV63)+BV63</f>
        <v>60</v>
      </c>
      <c r="BX63" s="122">
        <f t="shared" si="6"/>
        <v>0</v>
      </c>
      <c r="BY63" s="101">
        <f t="shared" si="7"/>
        <v>31</v>
      </c>
      <c r="BZ63" s="116">
        <f>COUNTIF($BY$4:BY62,BY63)+BY63</f>
        <v>60</v>
      </c>
      <c r="CA63" s="122">
        <f t="shared" si="8"/>
        <v>0</v>
      </c>
      <c r="CB63" s="101">
        <f t="shared" si="9"/>
        <v>34</v>
      </c>
      <c r="CC63" s="116">
        <f>COUNTIF($CB$4:CB62,CB63)+CB63</f>
        <v>60</v>
      </c>
      <c r="CD63" s="61">
        <v>60</v>
      </c>
    </row>
    <row r="64" spans="1:82" x14ac:dyDescent="0.2">
      <c r="A64" s="107">
        <v>61</v>
      </c>
      <c r="B64" s="54" t="e">
        <f>IF(#REF!="","",#REF!)</f>
        <v>#REF!</v>
      </c>
      <c r="C64" s="49">
        <f t="shared" si="11"/>
        <v>0</v>
      </c>
      <c r="D64" s="19"/>
      <c r="E64" s="20"/>
      <c r="F64" s="20"/>
      <c r="G64" s="20"/>
      <c r="H64" s="21"/>
      <c r="I64" s="21"/>
      <c r="J64" s="21"/>
      <c r="K64" s="21"/>
      <c r="L64" s="22"/>
      <c r="M64" s="23"/>
      <c r="N64" s="20"/>
      <c r="O64" s="20"/>
      <c r="P64" s="20"/>
      <c r="Q64" s="20"/>
      <c r="R64" s="21"/>
      <c r="S64" s="21"/>
      <c r="T64" s="21"/>
      <c r="U64" s="21"/>
      <c r="V64" s="22"/>
      <c r="W64" s="23"/>
      <c r="X64" s="20"/>
      <c r="Y64" s="20"/>
      <c r="Z64" s="20"/>
      <c r="AA64" s="20"/>
      <c r="AB64" s="21"/>
      <c r="AC64" s="21"/>
      <c r="AD64" s="21"/>
      <c r="AE64" s="21"/>
      <c r="AF64" s="22"/>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91">
        <f t="shared" si="12"/>
        <v>0</v>
      </c>
      <c r="BQ64" s="95">
        <f t="shared" si="13"/>
        <v>0</v>
      </c>
      <c r="BR64" s="95">
        <f t="shared" si="2"/>
        <v>0</v>
      </c>
      <c r="BS64" s="99">
        <f t="shared" si="3"/>
        <v>0</v>
      </c>
      <c r="BT64" s="85">
        <v>0.41007322072982788</v>
      </c>
      <c r="BU64" s="88">
        <f t="shared" si="4"/>
        <v>0</v>
      </c>
      <c r="BV64" s="99">
        <f t="shared" si="5"/>
        <v>34</v>
      </c>
      <c r="BW64" s="114">
        <f>COUNTIF($BV$4:BV63,BV64)+BV64</f>
        <v>61</v>
      </c>
      <c r="BX64" s="123">
        <f t="shared" si="6"/>
        <v>0</v>
      </c>
      <c r="BY64" s="99">
        <f t="shared" si="7"/>
        <v>31</v>
      </c>
      <c r="BZ64" s="114">
        <f>COUNTIF($BY$4:BY63,BY64)+BY64</f>
        <v>61</v>
      </c>
      <c r="CA64" s="123">
        <f t="shared" si="8"/>
        <v>0</v>
      </c>
      <c r="CB64" s="99">
        <f t="shared" si="9"/>
        <v>34</v>
      </c>
      <c r="CC64" s="114">
        <f>COUNTIF($CB$4:CB63,CB64)+CB64</f>
        <v>61</v>
      </c>
      <c r="CD64" s="63">
        <v>61</v>
      </c>
    </row>
    <row r="65" spans="1:82" x14ac:dyDescent="0.2">
      <c r="A65" s="108">
        <v>62</v>
      </c>
      <c r="B65" s="55" t="e">
        <f>IF(#REF!="","",#REF!)</f>
        <v>#REF!</v>
      </c>
      <c r="C65" s="51">
        <f t="shared" si="11"/>
        <v>0</v>
      </c>
      <c r="D65" s="24"/>
      <c r="E65" s="25"/>
      <c r="F65" s="25"/>
      <c r="G65" s="25"/>
      <c r="H65" s="26"/>
      <c r="I65" s="26"/>
      <c r="J65" s="26"/>
      <c r="K65" s="26"/>
      <c r="L65" s="27"/>
      <c r="M65" s="28"/>
      <c r="N65" s="25"/>
      <c r="O65" s="25"/>
      <c r="P65" s="25"/>
      <c r="Q65" s="25"/>
      <c r="R65" s="26"/>
      <c r="S65" s="26"/>
      <c r="T65" s="26"/>
      <c r="U65" s="26"/>
      <c r="V65" s="27"/>
      <c r="W65" s="28"/>
      <c r="X65" s="25"/>
      <c r="Y65" s="25"/>
      <c r="Z65" s="25"/>
      <c r="AA65" s="25"/>
      <c r="AB65" s="26"/>
      <c r="AC65" s="26"/>
      <c r="AD65" s="26"/>
      <c r="AE65" s="26"/>
      <c r="AF65" s="27"/>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92">
        <f t="shared" si="12"/>
        <v>0</v>
      </c>
      <c r="BQ65" s="96">
        <f t="shared" si="13"/>
        <v>0</v>
      </c>
      <c r="BR65" s="96">
        <f t="shared" si="2"/>
        <v>0</v>
      </c>
      <c r="BS65" s="100">
        <f t="shared" si="3"/>
        <v>0</v>
      </c>
      <c r="BT65" s="86">
        <v>0.41276681423187256</v>
      </c>
      <c r="BU65" s="117">
        <f t="shared" si="4"/>
        <v>0</v>
      </c>
      <c r="BV65" s="100">
        <f t="shared" si="5"/>
        <v>34</v>
      </c>
      <c r="BW65" s="115">
        <f>COUNTIF($BV$4:BV64,BV65)+BV65</f>
        <v>62</v>
      </c>
      <c r="BX65" s="121">
        <f t="shared" si="6"/>
        <v>0</v>
      </c>
      <c r="BY65" s="100">
        <f t="shared" si="7"/>
        <v>31</v>
      </c>
      <c r="BZ65" s="115">
        <f>COUNTIF($BY$4:BY64,BY65)+BY65</f>
        <v>62</v>
      </c>
      <c r="CA65" s="121">
        <f t="shared" si="8"/>
        <v>0</v>
      </c>
      <c r="CB65" s="100">
        <f t="shared" si="9"/>
        <v>34</v>
      </c>
      <c r="CC65" s="115">
        <f>COUNTIF($CB$4:CB64,CB65)+CB65</f>
        <v>62</v>
      </c>
      <c r="CD65" s="60">
        <v>62</v>
      </c>
    </row>
    <row r="66" spans="1:82" x14ac:dyDescent="0.2">
      <c r="A66" s="108">
        <v>63</v>
      </c>
      <c r="B66" s="55" t="e">
        <f>IF(#REF!="","",#REF!)</f>
        <v>#REF!</v>
      </c>
      <c r="C66" s="51">
        <f t="shared" si="11"/>
        <v>0</v>
      </c>
      <c r="D66" s="24"/>
      <c r="E66" s="25"/>
      <c r="F66" s="26"/>
      <c r="G66" s="26"/>
      <c r="H66" s="26"/>
      <c r="I66" s="26"/>
      <c r="J66" s="26"/>
      <c r="K66" s="26"/>
      <c r="L66" s="27"/>
      <c r="M66" s="28"/>
      <c r="N66" s="25"/>
      <c r="O66" s="25"/>
      <c r="P66" s="26"/>
      <c r="Q66" s="26"/>
      <c r="R66" s="26"/>
      <c r="S66" s="26"/>
      <c r="T66" s="26"/>
      <c r="U66" s="26"/>
      <c r="V66" s="27"/>
      <c r="W66" s="28"/>
      <c r="X66" s="25"/>
      <c r="Y66" s="25"/>
      <c r="Z66" s="26"/>
      <c r="AA66" s="26"/>
      <c r="AB66" s="26"/>
      <c r="AC66" s="26"/>
      <c r="AD66" s="26"/>
      <c r="AE66" s="26"/>
      <c r="AF66" s="27"/>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92">
        <f t="shared" si="12"/>
        <v>0</v>
      </c>
      <c r="BQ66" s="96">
        <f t="shared" si="13"/>
        <v>0</v>
      </c>
      <c r="BR66" s="96">
        <f t="shared" si="2"/>
        <v>0</v>
      </c>
      <c r="BS66" s="100">
        <f t="shared" si="3"/>
        <v>0</v>
      </c>
      <c r="BT66" s="86">
        <v>0.71273046731948853</v>
      </c>
      <c r="BU66" s="117">
        <f t="shared" si="4"/>
        <v>0</v>
      </c>
      <c r="BV66" s="100">
        <f t="shared" si="5"/>
        <v>34</v>
      </c>
      <c r="BW66" s="115">
        <f>COUNTIF($BV$4:BV65,BV66)+BV66</f>
        <v>63</v>
      </c>
      <c r="BX66" s="121">
        <f t="shared" si="6"/>
        <v>0</v>
      </c>
      <c r="BY66" s="100">
        <f t="shared" si="7"/>
        <v>31</v>
      </c>
      <c r="BZ66" s="115">
        <f>COUNTIF($BY$4:BY65,BY66)+BY66</f>
        <v>63</v>
      </c>
      <c r="CA66" s="121">
        <f t="shared" si="8"/>
        <v>0</v>
      </c>
      <c r="CB66" s="100">
        <f t="shared" si="9"/>
        <v>34</v>
      </c>
      <c r="CC66" s="115">
        <f>COUNTIF($CB$4:CB65,CB66)+CB66</f>
        <v>63</v>
      </c>
      <c r="CD66" s="60">
        <v>63</v>
      </c>
    </row>
    <row r="67" spans="1:82" x14ac:dyDescent="0.2">
      <c r="A67" s="108">
        <v>64</v>
      </c>
      <c r="B67" s="55" t="e">
        <f>IF(#REF!="","",#REF!)</f>
        <v>#REF!</v>
      </c>
      <c r="C67" s="51">
        <f t="shared" si="11"/>
        <v>0</v>
      </c>
      <c r="D67" s="24"/>
      <c r="E67" s="25"/>
      <c r="F67" s="25"/>
      <c r="G67" s="25"/>
      <c r="H67" s="26"/>
      <c r="I67" s="26"/>
      <c r="J67" s="26"/>
      <c r="K67" s="26"/>
      <c r="L67" s="27"/>
      <c r="M67" s="28"/>
      <c r="N67" s="25"/>
      <c r="O67" s="25"/>
      <c r="P67" s="25"/>
      <c r="Q67" s="25"/>
      <c r="R67" s="26"/>
      <c r="S67" s="26"/>
      <c r="T67" s="26"/>
      <c r="U67" s="26"/>
      <c r="V67" s="27"/>
      <c r="W67" s="28"/>
      <c r="X67" s="25"/>
      <c r="Y67" s="25"/>
      <c r="Z67" s="25"/>
      <c r="AA67" s="25"/>
      <c r="AB67" s="26"/>
      <c r="AC67" s="26"/>
      <c r="AD67" s="26"/>
      <c r="AE67" s="26"/>
      <c r="AF67" s="27"/>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92">
        <f t="shared" si="12"/>
        <v>0</v>
      </c>
      <c r="BQ67" s="96">
        <f t="shared" si="13"/>
        <v>0</v>
      </c>
      <c r="BR67" s="96">
        <f t="shared" si="2"/>
        <v>0</v>
      </c>
      <c r="BS67" s="100">
        <f t="shared" si="3"/>
        <v>0</v>
      </c>
      <c r="BT67" s="86">
        <v>0.32620620727539063</v>
      </c>
      <c r="BU67" s="117">
        <f t="shared" si="4"/>
        <v>0</v>
      </c>
      <c r="BV67" s="100">
        <f t="shared" si="5"/>
        <v>34</v>
      </c>
      <c r="BW67" s="115">
        <f>COUNTIF($BV$4:BV66,BV67)+BV67</f>
        <v>64</v>
      </c>
      <c r="BX67" s="121">
        <f t="shared" si="6"/>
        <v>0</v>
      </c>
      <c r="BY67" s="100">
        <f t="shared" si="7"/>
        <v>31</v>
      </c>
      <c r="BZ67" s="115">
        <f>COUNTIF($BY$4:BY66,BY67)+BY67</f>
        <v>64</v>
      </c>
      <c r="CA67" s="121">
        <f t="shared" si="8"/>
        <v>0</v>
      </c>
      <c r="CB67" s="100">
        <f t="shared" si="9"/>
        <v>34</v>
      </c>
      <c r="CC67" s="115">
        <f>COUNTIF($CB$4:CB66,CB67)+CB67</f>
        <v>64</v>
      </c>
      <c r="CD67" s="60">
        <v>64</v>
      </c>
    </row>
    <row r="68" spans="1:82" ht="13.8" thickBot="1" x14ac:dyDescent="0.25">
      <c r="A68" s="109">
        <v>65</v>
      </c>
      <c r="B68" s="58" t="e">
        <f>IF(#REF!="","",#REF!)</f>
        <v>#REF!</v>
      </c>
      <c r="C68" s="53">
        <f t="shared" si="11"/>
        <v>0</v>
      </c>
      <c r="D68" s="29"/>
      <c r="E68" s="30"/>
      <c r="F68" s="30"/>
      <c r="G68" s="31"/>
      <c r="H68" s="31"/>
      <c r="I68" s="31"/>
      <c r="J68" s="31"/>
      <c r="K68" s="31"/>
      <c r="L68" s="32"/>
      <c r="M68" s="33"/>
      <c r="N68" s="30"/>
      <c r="O68" s="30"/>
      <c r="P68" s="30"/>
      <c r="Q68" s="31"/>
      <c r="R68" s="31"/>
      <c r="S68" s="31"/>
      <c r="T68" s="31"/>
      <c r="U68" s="31"/>
      <c r="V68" s="32"/>
      <c r="W68" s="33"/>
      <c r="X68" s="30"/>
      <c r="Y68" s="30"/>
      <c r="Z68" s="30"/>
      <c r="AA68" s="31"/>
      <c r="AB68" s="31"/>
      <c r="AC68" s="31"/>
      <c r="AD68" s="31"/>
      <c r="AE68" s="31"/>
      <c r="AF68" s="32"/>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93">
        <f t="shared" si="12"/>
        <v>0</v>
      </c>
      <c r="BQ68" s="97">
        <f t="shared" si="13"/>
        <v>0</v>
      </c>
      <c r="BR68" s="97">
        <f t="shared" si="2"/>
        <v>0</v>
      </c>
      <c r="BS68" s="101">
        <f t="shared" si="3"/>
        <v>0</v>
      </c>
      <c r="BT68" s="87">
        <v>0.63317888975143433</v>
      </c>
      <c r="BU68" s="118">
        <f t="shared" si="4"/>
        <v>0</v>
      </c>
      <c r="BV68" s="101">
        <f t="shared" si="5"/>
        <v>34</v>
      </c>
      <c r="BW68" s="116">
        <f>COUNTIF($BV$4:BV67,BV68)+BV68</f>
        <v>65</v>
      </c>
      <c r="BX68" s="122">
        <f t="shared" si="6"/>
        <v>0</v>
      </c>
      <c r="BY68" s="101">
        <f t="shared" si="7"/>
        <v>31</v>
      </c>
      <c r="BZ68" s="116">
        <f>COUNTIF($BY$4:BY67,BY68)+BY68</f>
        <v>65</v>
      </c>
      <c r="CA68" s="122">
        <f t="shared" si="8"/>
        <v>0</v>
      </c>
      <c r="CB68" s="101">
        <f t="shared" si="9"/>
        <v>34</v>
      </c>
      <c r="CC68" s="116">
        <f>COUNTIF($CB$4:CB67,CB68)+CB68</f>
        <v>65</v>
      </c>
      <c r="CD68" s="61">
        <v>65</v>
      </c>
    </row>
    <row r="69" spans="1:82" x14ac:dyDescent="0.2">
      <c r="A69" s="107">
        <v>66</v>
      </c>
      <c r="B69" s="54" t="e">
        <f>IF(#REF!="","",#REF!)</f>
        <v>#REF!</v>
      </c>
      <c r="C69" s="49">
        <f t="shared" si="11"/>
        <v>0</v>
      </c>
      <c r="D69" s="19"/>
      <c r="E69" s="20"/>
      <c r="F69" s="20"/>
      <c r="G69" s="20"/>
      <c r="H69" s="21"/>
      <c r="I69" s="21"/>
      <c r="J69" s="21"/>
      <c r="K69" s="21"/>
      <c r="L69" s="22"/>
      <c r="M69" s="23"/>
      <c r="N69" s="20"/>
      <c r="O69" s="20"/>
      <c r="P69" s="20"/>
      <c r="Q69" s="20"/>
      <c r="R69" s="21"/>
      <c r="S69" s="21"/>
      <c r="T69" s="21"/>
      <c r="U69" s="21"/>
      <c r="V69" s="22"/>
      <c r="W69" s="23"/>
      <c r="X69" s="20"/>
      <c r="Y69" s="20"/>
      <c r="Z69" s="20"/>
      <c r="AA69" s="20"/>
      <c r="AB69" s="21"/>
      <c r="AC69" s="21"/>
      <c r="AD69" s="21"/>
      <c r="AE69" s="21"/>
      <c r="AF69" s="22"/>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91">
        <f t="shared" si="12"/>
        <v>0</v>
      </c>
      <c r="BQ69" s="95">
        <f t="shared" si="13"/>
        <v>0</v>
      </c>
      <c r="BR69" s="95">
        <f t="shared" ref="BR69:BR103" si="14">IF(C69&lt;=2,0,2^INT(LN(C69)/LN(2)))</f>
        <v>0</v>
      </c>
      <c r="BS69" s="99">
        <f t="shared" ref="BS69:BS103" si="15">C69-BR69</f>
        <v>0</v>
      </c>
      <c r="BT69" s="85">
        <v>0.20756113529205322</v>
      </c>
      <c r="BU69" s="88">
        <f t="shared" ref="BU69:BU103" si="16">IF(BQ69=0,0,BP69*1000+BR69*100+BQ69+BT69)</f>
        <v>0</v>
      </c>
      <c r="BV69" s="99">
        <f t="shared" ref="BV69:BV103" si="17">RANK(BU69,$BU$4:$BU$103,0)</f>
        <v>34</v>
      </c>
      <c r="BW69" s="114">
        <f>COUNTIF($BV$4:BV68,BV69)+BV69</f>
        <v>66</v>
      </c>
      <c r="BX69" s="123">
        <f t="shared" ref="BX69:BX103" si="18">IF(BS69=0,0,C69+BT69)</f>
        <v>0</v>
      </c>
      <c r="BY69" s="99">
        <f t="shared" ref="BY69:BY103" si="19">RANK(BX69,$BX$4:$BX$103,0)</f>
        <v>31</v>
      </c>
      <c r="BZ69" s="114">
        <f>COUNTIF($BY$4:BY68,BY69)+BY69</f>
        <v>66</v>
      </c>
      <c r="CA69" s="123">
        <f t="shared" ref="CA69:CA103" si="20">IF(C69=0,0,C69+BT69)</f>
        <v>0</v>
      </c>
      <c r="CB69" s="99">
        <f t="shared" ref="CB69:CB103" si="21">RANK(CA69,$CA$4:$CA$103,0)</f>
        <v>34</v>
      </c>
      <c r="CC69" s="114">
        <f>COUNTIF($CB$4:CB68,CB69)+CB69</f>
        <v>66</v>
      </c>
      <c r="CD69" s="63">
        <v>66</v>
      </c>
    </row>
    <row r="70" spans="1:82" x14ac:dyDescent="0.2">
      <c r="A70" s="108">
        <v>67</v>
      </c>
      <c r="B70" s="55" t="e">
        <f>IF(#REF!="","",#REF!)</f>
        <v>#REF!</v>
      </c>
      <c r="C70" s="51">
        <f t="shared" si="11"/>
        <v>0</v>
      </c>
      <c r="D70" s="24"/>
      <c r="E70" s="25"/>
      <c r="F70" s="25"/>
      <c r="G70" s="25"/>
      <c r="H70" s="26"/>
      <c r="I70" s="26"/>
      <c r="J70" s="26"/>
      <c r="K70" s="26"/>
      <c r="L70" s="27"/>
      <c r="M70" s="28"/>
      <c r="N70" s="25"/>
      <c r="O70" s="25"/>
      <c r="P70" s="25"/>
      <c r="Q70" s="25"/>
      <c r="R70" s="26"/>
      <c r="S70" s="26"/>
      <c r="T70" s="26"/>
      <c r="U70" s="26"/>
      <c r="V70" s="27"/>
      <c r="W70" s="28"/>
      <c r="X70" s="25"/>
      <c r="Y70" s="25"/>
      <c r="Z70" s="25"/>
      <c r="AA70" s="25"/>
      <c r="AB70" s="26"/>
      <c r="AC70" s="26"/>
      <c r="AD70" s="26"/>
      <c r="AE70" s="26"/>
      <c r="AF70" s="27"/>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92">
        <f t="shared" si="12"/>
        <v>0</v>
      </c>
      <c r="BQ70" s="96">
        <f t="shared" si="13"/>
        <v>0</v>
      </c>
      <c r="BR70" s="96">
        <f t="shared" si="14"/>
        <v>0</v>
      </c>
      <c r="BS70" s="100">
        <f t="shared" si="15"/>
        <v>0</v>
      </c>
      <c r="BT70" s="86">
        <v>0.18601351976394653</v>
      </c>
      <c r="BU70" s="117">
        <f t="shared" si="16"/>
        <v>0</v>
      </c>
      <c r="BV70" s="100">
        <f t="shared" si="17"/>
        <v>34</v>
      </c>
      <c r="BW70" s="115">
        <f>COUNTIF($BV$4:BV69,BV70)+BV70</f>
        <v>67</v>
      </c>
      <c r="BX70" s="121">
        <f t="shared" si="18"/>
        <v>0</v>
      </c>
      <c r="BY70" s="100">
        <f t="shared" si="19"/>
        <v>31</v>
      </c>
      <c r="BZ70" s="115">
        <f>COUNTIF($BY$4:BY69,BY70)+BY70</f>
        <v>67</v>
      </c>
      <c r="CA70" s="121">
        <f t="shared" si="20"/>
        <v>0</v>
      </c>
      <c r="CB70" s="100">
        <f t="shared" si="21"/>
        <v>34</v>
      </c>
      <c r="CC70" s="115">
        <f>COUNTIF($CB$4:CB69,CB70)+CB70</f>
        <v>67</v>
      </c>
      <c r="CD70" s="60">
        <v>67</v>
      </c>
    </row>
    <row r="71" spans="1:82" x14ac:dyDescent="0.2">
      <c r="A71" s="108">
        <v>68</v>
      </c>
      <c r="B71" s="55" t="e">
        <f>IF(#REF!="","",#REF!)</f>
        <v>#REF!</v>
      </c>
      <c r="C71" s="51">
        <f t="shared" si="11"/>
        <v>0</v>
      </c>
      <c r="D71" s="24"/>
      <c r="E71" s="25"/>
      <c r="F71" s="26"/>
      <c r="G71" s="26"/>
      <c r="H71" s="26"/>
      <c r="I71" s="26"/>
      <c r="J71" s="26"/>
      <c r="K71" s="26"/>
      <c r="L71" s="27"/>
      <c r="M71" s="28"/>
      <c r="N71" s="25"/>
      <c r="O71" s="25"/>
      <c r="P71" s="26"/>
      <c r="Q71" s="26"/>
      <c r="R71" s="26"/>
      <c r="S71" s="26"/>
      <c r="T71" s="26"/>
      <c r="U71" s="26"/>
      <c r="V71" s="27"/>
      <c r="W71" s="28"/>
      <c r="X71" s="25"/>
      <c r="Y71" s="25"/>
      <c r="Z71" s="26"/>
      <c r="AA71" s="26"/>
      <c r="AB71" s="26"/>
      <c r="AC71" s="26"/>
      <c r="AD71" s="26"/>
      <c r="AE71" s="26"/>
      <c r="AF71" s="27"/>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92">
        <f t="shared" si="12"/>
        <v>0</v>
      </c>
      <c r="BQ71" s="96">
        <f t="shared" si="13"/>
        <v>0</v>
      </c>
      <c r="BR71" s="96">
        <f t="shared" si="14"/>
        <v>0</v>
      </c>
      <c r="BS71" s="100">
        <f t="shared" si="15"/>
        <v>0</v>
      </c>
      <c r="BT71" s="86">
        <v>0.5833590030670166</v>
      </c>
      <c r="BU71" s="117">
        <f t="shared" si="16"/>
        <v>0</v>
      </c>
      <c r="BV71" s="100">
        <f t="shared" si="17"/>
        <v>34</v>
      </c>
      <c r="BW71" s="115">
        <f>COUNTIF($BV$4:BV70,BV71)+BV71</f>
        <v>68</v>
      </c>
      <c r="BX71" s="121">
        <f t="shared" si="18"/>
        <v>0</v>
      </c>
      <c r="BY71" s="100">
        <f t="shared" si="19"/>
        <v>31</v>
      </c>
      <c r="BZ71" s="115">
        <f>COUNTIF($BY$4:BY70,BY71)+BY71</f>
        <v>68</v>
      </c>
      <c r="CA71" s="121">
        <f t="shared" si="20"/>
        <v>0</v>
      </c>
      <c r="CB71" s="100">
        <f t="shared" si="21"/>
        <v>34</v>
      </c>
      <c r="CC71" s="115">
        <f>COUNTIF($CB$4:CB70,CB71)+CB71</f>
        <v>68</v>
      </c>
      <c r="CD71" s="60">
        <v>68</v>
      </c>
    </row>
    <row r="72" spans="1:82" x14ac:dyDescent="0.2">
      <c r="A72" s="108">
        <v>69</v>
      </c>
      <c r="B72" s="55" t="e">
        <f>IF(#REF!="","",#REF!)</f>
        <v>#REF!</v>
      </c>
      <c r="C72" s="51">
        <f t="shared" si="11"/>
        <v>0</v>
      </c>
      <c r="D72" s="24"/>
      <c r="E72" s="25"/>
      <c r="F72" s="25"/>
      <c r="G72" s="25"/>
      <c r="H72" s="26"/>
      <c r="I72" s="26"/>
      <c r="J72" s="26"/>
      <c r="K72" s="26"/>
      <c r="L72" s="27"/>
      <c r="M72" s="28"/>
      <c r="N72" s="25"/>
      <c r="O72" s="25"/>
      <c r="P72" s="25"/>
      <c r="Q72" s="25"/>
      <c r="R72" s="26"/>
      <c r="S72" s="26"/>
      <c r="T72" s="26"/>
      <c r="U72" s="26"/>
      <c r="V72" s="27"/>
      <c r="W72" s="28"/>
      <c r="X72" s="25"/>
      <c r="Y72" s="25"/>
      <c r="Z72" s="25"/>
      <c r="AA72" s="25"/>
      <c r="AB72" s="26"/>
      <c r="AC72" s="26"/>
      <c r="AD72" s="26"/>
      <c r="AE72" s="26"/>
      <c r="AF72" s="27"/>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92">
        <f t="shared" si="12"/>
        <v>0</v>
      </c>
      <c r="BQ72" s="96">
        <f t="shared" si="13"/>
        <v>0</v>
      </c>
      <c r="BR72" s="96">
        <f t="shared" si="14"/>
        <v>0</v>
      </c>
      <c r="BS72" s="100">
        <f t="shared" si="15"/>
        <v>0</v>
      </c>
      <c r="BT72" s="86">
        <v>8.0714643001556396E-2</v>
      </c>
      <c r="BU72" s="117">
        <f t="shared" si="16"/>
        <v>0</v>
      </c>
      <c r="BV72" s="100">
        <f t="shared" si="17"/>
        <v>34</v>
      </c>
      <c r="BW72" s="115">
        <f>COUNTIF($BV$4:BV71,BV72)+BV72</f>
        <v>69</v>
      </c>
      <c r="BX72" s="121">
        <f t="shared" si="18"/>
        <v>0</v>
      </c>
      <c r="BY72" s="100">
        <f t="shared" si="19"/>
        <v>31</v>
      </c>
      <c r="BZ72" s="115">
        <f>COUNTIF($BY$4:BY71,BY72)+BY72</f>
        <v>69</v>
      </c>
      <c r="CA72" s="121">
        <f t="shared" si="20"/>
        <v>0</v>
      </c>
      <c r="CB72" s="100">
        <f t="shared" si="21"/>
        <v>34</v>
      </c>
      <c r="CC72" s="115">
        <f>COUNTIF($CB$4:CB71,CB72)+CB72</f>
        <v>69</v>
      </c>
      <c r="CD72" s="60">
        <v>69</v>
      </c>
    </row>
    <row r="73" spans="1:82" ht="13.8" thickBot="1" x14ac:dyDescent="0.25">
      <c r="A73" s="109">
        <v>70</v>
      </c>
      <c r="B73" s="58" t="e">
        <f>IF(#REF!="","",#REF!)</f>
        <v>#REF!</v>
      </c>
      <c r="C73" s="53">
        <f t="shared" si="11"/>
        <v>0</v>
      </c>
      <c r="D73" s="29"/>
      <c r="E73" s="30"/>
      <c r="F73" s="30"/>
      <c r="G73" s="31"/>
      <c r="H73" s="31"/>
      <c r="I73" s="31"/>
      <c r="J73" s="31"/>
      <c r="K73" s="31"/>
      <c r="L73" s="32"/>
      <c r="M73" s="33"/>
      <c r="N73" s="30"/>
      <c r="O73" s="30"/>
      <c r="P73" s="30"/>
      <c r="Q73" s="31"/>
      <c r="R73" s="31"/>
      <c r="S73" s="31"/>
      <c r="T73" s="31"/>
      <c r="U73" s="31"/>
      <c r="V73" s="32"/>
      <c r="W73" s="33"/>
      <c r="X73" s="30"/>
      <c r="Y73" s="30"/>
      <c r="Z73" s="30"/>
      <c r="AA73" s="31"/>
      <c r="AB73" s="31"/>
      <c r="AC73" s="31"/>
      <c r="AD73" s="31"/>
      <c r="AE73" s="31"/>
      <c r="AF73" s="32"/>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93">
        <f t="shared" si="12"/>
        <v>0</v>
      </c>
      <c r="BQ73" s="97">
        <f t="shared" si="13"/>
        <v>0</v>
      </c>
      <c r="BR73" s="97">
        <f t="shared" si="14"/>
        <v>0</v>
      </c>
      <c r="BS73" s="101">
        <f t="shared" si="15"/>
        <v>0</v>
      </c>
      <c r="BT73" s="87">
        <v>0.45797145366668701</v>
      </c>
      <c r="BU73" s="118">
        <f t="shared" si="16"/>
        <v>0</v>
      </c>
      <c r="BV73" s="101">
        <f t="shared" si="17"/>
        <v>34</v>
      </c>
      <c r="BW73" s="116">
        <f>COUNTIF($BV$4:BV72,BV73)+BV73</f>
        <v>70</v>
      </c>
      <c r="BX73" s="122">
        <f t="shared" si="18"/>
        <v>0</v>
      </c>
      <c r="BY73" s="101">
        <f t="shared" si="19"/>
        <v>31</v>
      </c>
      <c r="BZ73" s="116">
        <f>COUNTIF($BY$4:BY72,BY73)+BY73</f>
        <v>70</v>
      </c>
      <c r="CA73" s="122">
        <f t="shared" si="20"/>
        <v>0</v>
      </c>
      <c r="CB73" s="101">
        <f t="shared" si="21"/>
        <v>34</v>
      </c>
      <c r="CC73" s="116">
        <f>COUNTIF($CB$4:CB72,CB73)+CB73</f>
        <v>70</v>
      </c>
      <c r="CD73" s="61">
        <v>70</v>
      </c>
    </row>
    <row r="74" spans="1:82" x14ac:dyDescent="0.2">
      <c r="A74" s="107">
        <v>71</v>
      </c>
      <c r="B74" s="54" t="e">
        <f>IF(#REF!="","",#REF!)</f>
        <v>#REF!</v>
      </c>
      <c r="C74" s="49">
        <f t="shared" si="11"/>
        <v>0</v>
      </c>
      <c r="D74" s="19"/>
      <c r="E74" s="20"/>
      <c r="F74" s="20"/>
      <c r="G74" s="20"/>
      <c r="H74" s="21"/>
      <c r="I74" s="21"/>
      <c r="J74" s="21"/>
      <c r="K74" s="21"/>
      <c r="L74" s="22"/>
      <c r="M74" s="23"/>
      <c r="N74" s="20"/>
      <c r="O74" s="20"/>
      <c r="P74" s="20"/>
      <c r="Q74" s="20"/>
      <c r="R74" s="21"/>
      <c r="S74" s="21"/>
      <c r="T74" s="21"/>
      <c r="U74" s="21"/>
      <c r="V74" s="22"/>
      <c r="W74" s="23"/>
      <c r="X74" s="20"/>
      <c r="Y74" s="20"/>
      <c r="Z74" s="20"/>
      <c r="AA74" s="20"/>
      <c r="AB74" s="21"/>
      <c r="AC74" s="21"/>
      <c r="AD74" s="21"/>
      <c r="AE74" s="21"/>
      <c r="AF74" s="22"/>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91">
        <f t="shared" si="12"/>
        <v>0</v>
      </c>
      <c r="BQ74" s="95">
        <f t="shared" si="13"/>
        <v>0</v>
      </c>
      <c r="BR74" s="95">
        <f t="shared" si="14"/>
        <v>0</v>
      </c>
      <c r="BS74" s="99">
        <f t="shared" si="15"/>
        <v>0</v>
      </c>
      <c r="BT74" s="85">
        <v>0.90572983026504517</v>
      </c>
      <c r="BU74" s="88">
        <f t="shared" si="16"/>
        <v>0</v>
      </c>
      <c r="BV74" s="99">
        <f t="shared" si="17"/>
        <v>34</v>
      </c>
      <c r="BW74" s="114">
        <f>COUNTIF($BV$4:BV73,BV74)+BV74</f>
        <v>71</v>
      </c>
      <c r="BX74" s="123">
        <f t="shared" si="18"/>
        <v>0</v>
      </c>
      <c r="BY74" s="99">
        <f t="shared" si="19"/>
        <v>31</v>
      </c>
      <c r="BZ74" s="114">
        <f>COUNTIF($BY$4:BY73,BY74)+BY74</f>
        <v>71</v>
      </c>
      <c r="CA74" s="123">
        <f t="shared" si="20"/>
        <v>0</v>
      </c>
      <c r="CB74" s="99">
        <f t="shared" si="21"/>
        <v>34</v>
      </c>
      <c r="CC74" s="114">
        <f>COUNTIF($CB$4:CB73,CB74)+CB74</f>
        <v>71</v>
      </c>
      <c r="CD74" s="63">
        <v>71</v>
      </c>
    </row>
    <row r="75" spans="1:82" x14ac:dyDescent="0.2">
      <c r="A75" s="108">
        <v>72</v>
      </c>
      <c r="B75" s="55" t="e">
        <f>IF(#REF!="","",#REF!)</f>
        <v>#REF!</v>
      </c>
      <c r="C75" s="51">
        <f t="shared" si="11"/>
        <v>0</v>
      </c>
      <c r="D75" s="24"/>
      <c r="E75" s="25"/>
      <c r="F75" s="25"/>
      <c r="G75" s="25"/>
      <c r="H75" s="26"/>
      <c r="I75" s="26"/>
      <c r="J75" s="26"/>
      <c r="K75" s="26"/>
      <c r="L75" s="27"/>
      <c r="M75" s="28"/>
      <c r="N75" s="25"/>
      <c r="O75" s="25"/>
      <c r="P75" s="25"/>
      <c r="Q75" s="25"/>
      <c r="R75" s="26"/>
      <c r="S75" s="26"/>
      <c r="T75" s="26"/>
      <c r="U75" s="26"/>
      <c r="V75" s="27"/>
      <c r="W75" s="28"/>
      <c r="X75" s="25"/>
      <c r="Y75" s="25"/>
      <c r="Z75" s="25"/>
      <c r="AA75" s="25"/>
      <c r="AB75" s="26"/>
      <c r="AC75" s="26"/>
      <c r="AD75" s="26"/>
      <c r="AE75" s="26"/>
      <c r="AF75" s="27"/>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92">
        <f t="shared" si="12"/>
        <v>0</v>
      </c>
      <c r="BQ75" s="96">
        <f t="shared" si="13"/>
        <v>0</v>
      </c>
      <c r="BR75" s="96">
        <f t="shared" si="14"/>
        <v>0</v>
      </c>
      <c r="BS75" s="100">
        <f t="shared" si="15"/>
        <v>0</v>
      </c>
      <c r="BT75" s="86">
        <v>0.2613682746887207</v>
      </c>
      <c r="BU75" s="117">
        <f t="shared" si="16"/>
        <v>0</v>
      </c>
      <c r="BV75" s="100">
        <f t="shared" si="17"/>
        <v>34</v>
      </c>
      <c r="BW75" s="115">
        <f>COUNTIF($BV$4:BV74,BV75)+BV75</f>
        <v>72</v>
      </c>
      <c r="BX75" s="121">
        <f t="shared" si="18"/>
        <v>0</v>
      </c>
      <c r="BY75" s="100">
        <f t="shared" si="19"/>
        <v>31</v>
      </c>
      <c r="BZ75" s="115">
        <f>COUNTIF($BY$4:BY74,BY75)+BY75</f>
        <v>72</v>
      </c>
      <c r="CA75" s="121">
        <f t="shared" si="20"/>
        <v>0</v>
      </c>
      <c r="CB75" s="100">
        <f t="shared" si="21"/>
        <v>34</v>
      </c>
      <c r="CC75" s="115">
        <f>COUNTIF($CB$4:CB74,CB75)+CB75</f>
        <v>72</v>
      </c>
      <c r="CD75" s="60">
        <v>72</v>
      </c>
    </row>
    <row r="76" spans="1:82" x14ac:dyDescent="0.2">
      <c r="A76" s="108">
        <v>73</v>
      </c>
      <c r="B76" s="55" t="e">
        <f>IF(#REF!="","",#REF!)</f>
        <v>#REF!</v>
      </c>
      <c r="C76" s="51">
        <f t="shared" si="11"/>
        <v>0</v>
      </c>
      <c r="D76" s="24"/>
      <c r="E76" s="25"/>
      <c r="F76" s="26"/>
      <c r="G76" s="26"/>
      <c r="H76" s="26"/>
      <c r="I76" s="26"/>
      <c r="J76" s="26"/>
      <c r="K76" s="26"/>
      <c r="L76" s="27"/>
      <c r="M76" s="28"/>
      <c r="N76" s="25"/>
      <c r="O76" s="25"/>
      <c r="P76" s="26"/>
      <c r="Q76" s="26"/>
      <c r="R76" s="26"/>
      <c r="S76" s="26"/>
      <c r="T76" s="26"/>
      <c r="U76" s="26"/>
      <c r="V76" s="27"/>
      <c r="W76" s="28"/>
      <c r="X76" s="25"/>
      <c r="Y76" s="25"/>
      <c r="Z76" s="26"/>
      <c r="AA76" s="26"/>
      <c r="AB76" s="26"/>
      <c r="AC76" s="26"/>
      <c r="AD76" s="26"/>
      <c r="AE76" s="26"/>
      <c r="AF76" s="27"/>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92">
        <f t="shared" si="12"/>
        <v>0</v>
      </c>
      <c r="BQ76" s="96">
        <f t="shared" si="13"/>
        <v>0</v>
      </c>
      <c r="BR76" s="96">
        <f t="shared" si="14"/>
        <v>0</v>
      </c>
      <c r="BS76" s="100">
        <f t="shared" si="15"/>
        <v>0</v>
      </c>
      <c r="BT76" s="86">
        <v>0.78521221876144409</v>
      </c>
      <c r="BU76" s="117">
        <f t="shared" si="16"/>
        <v>0</v>
      </c>
      <c r="BV76" s="100">
        <f t="shared" si="17"/>
        <v>34</v>
      </c>
      <c r="BW76" s="115">
        <f>COUNTIF($BV$4:BV75,BV76)+BV76</f>
        <v>73</v>
      </c>
      <c r="BX76" s="121">
        <f t="shared" si="18"/>
        <v>0</v>
      </c>
      <c r="BY76" s="100">
        <f t="shared" si="19"/>
        <v>31</v>
      </c>
      <c r="BZ76" s="115">
        <f>COUNTIF($BY$4:BY75,BY76)+BY76</f>
        <v>73</v>
      </c>
      <c r="CA76" s="121">
        <f t="shared" si="20"/>
        <v>0</v>
      </c>
      <c r="CB76" s="100">
        <f t="shared" si="21"/>
        <v>34</v>
      </c>
      <c r="CC76" s="115">
        <f>COUNTIF($CB$4:CB75,CB76)+CB76</f>
        <v>73</v>
      </c>
      <c r="CD76" s="60">
        <v>73</v>
      </c>
    </row>
    <row r="77" spans="1:82" x14ac:dyDescent="0.2">
      <c r="A77" s="108">
        <v>74</v>
      </c>
      <c r="B77" s="55" t="e">
        <f>IF(#REF!="","",#REF!)</f>
        <v>#REF!</v>
      </c>
      <c r="C77" s="51">
        <f t="shared" si="11"/>
        <v>0</v>
      </c>
      <c r="D77" s="24"/>
      <c r="E77" s="25"/>
      <c r="F77" s="25"/>
      <c r="G77" s="25"/>
      <c r="H77" s="26"/>
      <c r="I77" s="26"/>
      <c r="J77" s="26"/>
      <c r="K77" s="26"/>
      <c r="L77" s="27"/>
      <c r="M77" s="28"/>
      <c r="N77" s="25"/>
      <c r="O77" s="25"/>
      <c r="P77" s="25"/>
      <c r="Q77" s="25"/>
      <c r="R77" s="26"/>
      <c r="S77" s="26"/>
      <c r="T77" s="26"/>
      <c r="U77" s="26"/>
      <c r="V77" s="27"/>
      <c r="W77" s="28"/>
      <c r="X77" s="25"/>
      <c r="Y77" s="25"/>
      <c r="Z77" s="25"/>
      <c r="AA77" s="25"/>
      <c r="AB77" s="26"/>
      <c r="AC77" s="26"/>
      <c r="AD77" s="26"/>
      <c r="AE77" s="26"/>
      <c r="AF77" s="27"/>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92">
        <f t="shared" si="12"/>
        <v>0</v>
      </c>
      <c r="BQ77" s="96">
        <f t="shared" si="13"/>
        <v>0</v>
      </c>
      <c r="BR77" s="96">
        <f t="shared" si="14"/>
        <v>0</v>
      </c>
      <c r="BS77" s="100">
        <f t="shared" si="15"/>
        <v>0</v>
      </c>
      <c r="BT77" s="86">
        <v>0.37890255451202393</v>
      </c>
      <c r="BU77" s="117">
        <f t="shared" si="16"/>
        <v>0</v>
      </c>
      <c r="BV77" s="100">
        <f t="shared" si="17"/>
        <v>34</v>
      </c>
      <c r="BW77" s="115">
        <f>COUNTIF($BV$4:BV76,BV77)+BV77</f>
        <v>74</v>
      </c>
      <c r="BX77" s="121">
        <f t="shared" si="18"/>
        <v>0</v>
      </c>
      <c r="BY77" s="100">
        <f t="shared" si="19"/>
        <v>31</v>
      </c>
      <c r="BZ77" s="115">
        <f>COUNTIF($BY$4:BY76,BY77)+BY77</f>
        <v>74</v>
      </c>
      <c r="CA77" s="121">
        <f t="shared" si="20"/>
        <v>0</v>
      </c>
      <c r="CB77" s="100">
        <f t="shared" si="21"/>
        <v>34</v>
      </c>
      <c r="CC77" s="115">
        <f>COUNTIF($CB$4:CB76,CB77)+CB77</f>
        <v>74</v>
      </c>
      <c r="CD77" s="60">
        <v>74</v>
      </c>
    </row>
    <row r="78" spans="1:82" ht="13.8" thickBot="1" x14ac:dyDescent="0.25">
      <c r="A78" s="109">
        <v>75</v>
      </c>
      <c r="B78" s="58" t="e">
        <f>IF(#REF!="","",#REF!)</f>
        <v>#REF!</v>
      </c>
      <c r="C78" s="53">
        <f t="shared" si="11"/>
        <v>0</v>
      </c>
      <c r="D78" s="29"/>
      <c r="E78" s="30"/>
      <c r="F78" s="30"/>
      <c r="G78" s="31"/>
      <c r="H78" s="31"/>
      <c r="I78" s="31"/>
      <c r="J78" s="31"/>
      <c r="K78" s="31"/>
      <c r="L78" s="32"/>
      <c r="M78" s="33"/>
      <c r="N78" s="30"/>
      <c r="O78" s="30"/>
      <c r="P78" s="30"/>
      <c r="Q78" s="31"/>
      <c r="R78" s="31"/>
      <c r="S78" s="31"/>
      <c r="T78" s="31"/>
      <c r="U78" s="31"/>
      <c r="V78" s="32"/>
      <c r="W78" s="33"/>
      <c r="X78" s="30"/>
      <c r="Y78" s="30"/>
      <c r="Z78" s="30"/>
      <c r="AA78" s="31"/>
      <c r="AB78" s="31"/>
      <c r="AC78" s="31"/>
      <c r="AD78" s="31"/>
      <c r="AE78" s="31"/>
      <c r="AF78" s="32"/>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93">
        <f t="shared" si="12"/>
        <v>0</v>
      </c>
      <c r="BQ78" s="97">
        <f t="shared" si="13"/>
        <v>0</v>
      </c>
      <c r="BR78" s="97">
        <f t="shared" si="14"/>
        <v>0</v>
      </c>
      <c r="BS78" s="101">
        <f t="shared" si="15"/>
        <v>0</v>
      </c>
      <c r="BT78" s="87">
        <v>0.28966504335403442</v>
      </c>
      <c r="BU78" s="118">
        <f t="shared" si="16"/>
        <v>0</v>
      </c>
      <c r="BV78" s="101">
        <f t="shared" si="17"/>
        <v>34</v>
      </c>
      <c r="BW78" s="116">
        <f>COUNTIF($BV$4:BV77,BV78)+BV78</f>
        <v>75</v>
      </c>
      <c r="BX78" s="122">
        <f t="shared" si="18"/>
        <v>0</v>
      </c>
      <c r="BY78" s="101">
        <f t="shared" si="19"/>
        <v>31</v>
      </c>
      <c r="BZ78" s="116">
        <f>COUNTIF($BY$4:BY77,BY78)+BY78</f>
        <v>75</v>
      </c>
      <c r="CA78" s="122">
        <f t="shared" si="20"/>
        <v>0</v>
      </c>
      <c r="CB78" s="101">
        <f t="shared" si="21"/>
        <v>34</v>
      </c>
      <c r="CC78" s="116">
        <f>COUNTIF($CB$4:CB77,CB78)+CB78</f>
        <v>75</v>
      </c>
      <c r="CD78" s="61">
        <v>75</v>
      </c>
    </row>
    <row r="79" spans="1:82" x14ac:dyDescent="0.2">
      <c r="A79" s="107">
        <v>76</v>
      </c>
      <c r="B79" s="54" t="e">
        <f>IF(#REF!="","",#REF!)</f>
        <v>#REF!</v>
      </c>
      <c r="C79" s="49">
        <f t="shared" si="11"/>
        <v>0</v>
      </c>
      <c r="D79" s="19"/>
      <c r="E79" s="20"/>
      <c r="F79" s="20"/>
      <c r="G79" s="20"/>
      <c r="H79" s="21"/>
      <c r="I79" s="21"/>
      <c r="J79" s="21"/>
      <c r="K79" s="21"/>
      <c r="L79" s="22"/>
      <c r="M79" s="23"/>
      <c r="N79" s="20"/>
      <c r="O79" s="20"/>
      <c r="P79" s="20"/>
      <c r="Q79" s="20"/>
      <c r="R79" s="21"/>
      <c r="S79" s="21"/>
      <c r="T79" s="21"/>
      <c r="U79" s="21"/>
      <c r="V79" s="22"/>
      <c r="W79" s="23"/>
      <c r="X79" s="20"/>
      <c r="Y79" s="20"/>
      <c r="Z79" s="20"/>
      <c r="AA79" s="20"/>
      <c r="AB79" s="21"/>
      <c r="AC79" s="21"/>
      <c r="AD79" s="21"/>
      <c r="AE79" s="21"/>
      <c r="AF79" s="22"/>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91">
        <f t="shared" si="12"/>
        <v>0</v>
      </c>
      <c r="BQ79" s="95">
        <f t="shared" si="13"/>
        <v>0</v>
      </c>
      <c r="BR79" s="95">
        <f t="shared" si="14"/>
        <v>0</v>
      </c>
      <c r="BS79" s="99">
        <f t="shared" si="15"/>
        <v>0</v>
      </c>
      <c r="BT79" s="85">
        <v>0.91937708854675293</v>
      </c>
      <c r="BU79" s="88">
        <f t="shared" si="16"/>
        <v>0</v>
      </c>
      <c r="BV79" s="99">
        <f t="shared" si="17"/>
        <v>34</v>
      </c>
      <c r="BW79" s="114">
        <f>COUNTIF($BV$4:BV78,BV79)+BV79</f>
        <v>76</v>
      </c>
      <c r="BX79" s="123">
        <f t="shared" si="18"/>
        <v>0</v>
      </c>
      <c r="BY79" s="99">
        <f t="shared" si="19"/>
        <v>31</v>
      </c>
      <c r="BZ79" s="114">
        <f>COUNTIF($BY$4:BY78,BY79)+BY79</f>
        <v>76</v>
      </c>
      <c r="CA79" s="123">
        <f t="shared" si="20"/>
        <v>0</v>
      </c>
      <c r="CB79" s="99">
        <f t="shared" si="21"/>
        <v>34</v>
      </c>
      <c r="CC79" s="114">
        <f>COUNTIF($CB$4:CB78,CB79)+CB79</f>
        <v>76</v>
      </c>
      <c r="CD79" s="63">
        <v>76</v>
      </c>
    </row>
    <row r="80" spans="1:82" x14ac:dyDescent="0.2">
      <c r="A80" s="108">
        <v>77</v>
      </c>
      <c r="B80" s="55" t="e">
        <f>IF(#REF!="","",#REF!)</f>
        <v>#REF!</v>
      </c>
      <c r="C80" s="51">
        <f t="shared" si="11"/>
        <v>0</v>
      </c>
      <c r="D80" s="24"/>
      <c r="E80" s="25"/>
      <c r="F80" s="25"/>
      <c r="G80" s="25"/>
      <c r="H80" s="26"/>
      <c r="I80" s="26"/>
      <c r="J80" s="26"/>
      <c r="K80" s="26"/>
      <c r="L80" s="27"/>
      <c r="M80" s="28"/>
      <c r="N80" s="25"/>
      <c r="O80" s="25"/>
      <c r="P80" s="25"/>
      <c r="Q80" s="25"/>
      <c r="R80" s="26"/>
      <c r="S80" s="26"/>
      <c r="T80" s="26"/>
      <c r="U80" s="26"/>
      <c r="V80" s="27"/>
      <c r="W80" s="28"/>
      <c r="X80" s="25"/>
      <c r="Y80" s="25"/>
      <c r="Z80" s="25"/>
      <c r="AA80" s="25"/>
      <c r="AB80" s="26"/>
      <c r="AC80" s="26"/>
      <c r="AD80" s="26"/>
      <c r="AE80" s="26"/>
      <c r="AF80" s="27"/>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92">
        <f t="shared" si="12"/>
        <v>0</v>
      </c>
      <c r="BQ80" s="96">
        <f t="shared" si="13"/>
        <v>0</v>
      </c>
      <c r="BR80" s="96">
        <f t="shared" si="14"/>
        <v>0</v>
      </c>
      <c r="BS80" s="100">
        <f t="shared" si="15"/>
        <v>0</v>
      </c>
      <c r="BT80" s="86">
        <v>0.63174241781234741</v>
      </c>
      <c r="BU80" s="117">
        <f t="shared" si="16"/>
        <v>0</v>
      </c>
      <c r="BV80" s="100">
        <f t="shared" si="17"/>
        <v>34</v>
      </c>
      <c r="BW80" s="115">
        <f>COUNTIF($BV$4:BV79,BV80)+BV80</f>
        <v>77</v>
      </c>
      <c r="BX80" s="121">
        <f t="shared" si="18"/>
        <v>0</v>
      </c>
      <c r="BY80" s="100">
        <f t="shared" si="19"/>
        <v>31</v>
      </c>
      <c r="BZ80" s="115">
        <f>COUNTIF($BY$4:BY79,BY80)+BY80</f>
        <v>77</v>
      </c>
      <c r="CA80" s="121">
        <f t="shared" si="20"/>
        <v>0</v>
      </c>
      <c r="CB80" s="100">
        <f t="shared" si="21"/>
        <v>34</v>
      </c>
      <c r="CC80" s="115">
        <f>COUNTIF($CB$4:CB79,CB80)+CB80</f>
        <v>77</v>
      </c>
      <c r="CD80" s="60">
        <v>77</v>
      </c>
    </row>
    <row r="81" spans="1:82" x14ac:dyDescent="0.2">
      <c r="A81" s="108">
        <v>78</v>
      </c>
      <c r="B81" s="55" t="e">
        <f>IF(#REF!="","",#REF!)</f>
        <v>#REF!</v>
      </c>
      <c r="C81" s="51">
        <f t="shared" si="11"/>
        <v>0</v>
      </c>
      <c r="D81" s="24"/>
      <c r="E81" s="25"/>
      <c r="F81" s="26"/>
      <c r="G81" s="26"/>
      <c r="H81" s="26"/>
      <c r="I81" s="26"/>
      <c r="J81" s="26"/>
      <c r="K81" s="26"/>
      <c r="L81" s="27"/>
      <c r="M81" s="28"/>
      <c r="N81" s="25"/>
      <c r="O81" s="25"/>
      <c r="P81" s="26"/>
      <c r="Q81" s="26"/>
      <c r="R81" s="26"/>
      <c r="S81" s="26"/>
      <c r="T81" s="26"/>
      <c r="U81" s="26"/>
      <c r="V81" s="27"/>
      <c r="W81" s="28"/>
      <c r="X81" s="25"/>
      <c r="Y81" s="25"/>
      <c r="Z81" s="26"/>
      <c r="AA81" s="26"/>
      <c r="AB81" s="26"/>
      <c r="AC81" s="26"/>
      <c r="AD81" s="26"/>
      <c r="AE81" s="26"/>
      <c r="AF81" s="27"/>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92">
        <f t="shared" si="12"/>
        <v>0</v>
      </c>
      <c r="BQ81" s="96">
        <f t="shared" si="13"/>
        <v>0</v>
      </c>
      <c r="BR81" s="96">
        <f t="shared" si="14"/>
        <v>0</v>
      </c>
      <c r="BS81" s="100">
        <f t="shared" si="15"/>
        <v>0</v>
      </c>
      <c r="BT81" s="86">
        <v>0.62764203548431396</v>
      </c>
      <c r="BU81" s="117">
        <f t="shared" si="16"/>
        <v>0</v>
      </c>
      <c r="BV81" s="100">
        <f t="shared" si="17"/>
        <v>34</v>
      </c>
      <c r="BW81" s="115">
        <f>COUNTIF($BV$4:BV80,BV81)+BV81</f>
        <v>78</v>
      </c>
      <c r="BX81" s="121">
        <f t="shared" si="18"/>
        <v>0</v>
      </c>
      <c r="BY81" s="100">
        <f t="shared" si="19"/>
        <v>31</v>
      </c>
      <c r="BZ81" s="115">
        <f>COUNTIF($BY$4:BY80,BY81)+BY81</f>
        <v>78</v>
      </c>
      <c r="CA81" s="121">
        <f t="shared" si="20"/>
        <v>0</v>
      </c>
      <c r="CB81" s="100">
        <f t="shared" si="21"/>
        <v>34</v>
      </c>
      <c r="CC81" s="115">
        <f>COUNTIF($CB$4:CB80,CB81)+CB81</f>
        <v>78</v>
      </c>
      <c r="CD81" s="60">
        <v>78</v>
      </c>
    </row>
    <row r="82" spans="1:82" x14ac:dyDescent="0.2">
      <c r="A82" s="108">
        <v>79</v>
      </c>
      <c r="B82" s="55" t="e">
        <f>IF(#REF!="","",#REF!)</f>
        <v>#REF!</v>
      </c>
      <c r="C82" s="51">
        <f t="shared" si="11"/>
        <v>0</v>
      </c>
      <c r="D82" s="24"/>
      <c r="E82" s="25"/>
      <c r="F82" s="25"/>
      <c r="G82" s="25"/>
      <c r="H82" s="26"/>
      <c r="I82" s="26"/>
      <c r="J82" s="26"/>
      <c r="K82" s="26"/>
      <c r="L82" s="27"/>
      <c r="M82" s="28"/>
      <c r="N82" s="25"/>
      <c r="O82" s="25"/>
      <c r="P82" s="25"/>
      <c r="Q82" s="25"/>
      <c r="R82" s="26"/>
      <c r="S82" s="26"/>
      <c r="T82" s="26"/>
      <c r="U82" s="26"/>
      <c r="V82" s="27"/>
      <c r="W82" s="28"/>
      <c r="X82" s="25"/>
      <c r="Y82" s="25"/>
      <c r="Z82" s="25"/>
      <c r="AA82" s="25"/>
      <c r="AB82" s="26"/>
      <c r="AC82" s="26"/>
      <c r="AD82" s="26"/>
      <c r="AE82" s="26"/>
      <c r="AF82" s="27"/>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92">
        <f t="shared" si="12"/>
        <v>0</v>
      </c>
      <c r="BQ82" s="96">
        <f t="shared" si="13"/>
        <v>0</v>
      </c>
      <c r="BR82" s="96">
        <f t="shared" si="14"/>
        <v>0</v>
      </c>
      <c r="BS82" s="100">
        <f t="shared" si="15"/>
        <v>0</v>
      </c>
      <c r="BT82" s="86">
        <v>0.42845636606216431</v>
      </c>
      <c r="BU82" s="117">
        <f t="shared" si="16"/>
        <v>0</v>
      </c>
      <c r="BV82" s="100">
        <f t="shared" si="17"/>
        <v>34</v>
      </c>
      <c r="BW82" s="115">
        <f>COUNTIF($BV$4:BV81,BV82)+BV82</f>
        <v>79</v>
      </c>
      <c r="BX82" s="121">
        <f t="shared" si="18"/>
        <v>0</v>
      </c>
      <c r="BY82" s="100">
        <f t="shared" si="19"/>
        <v>31</v>
      </c>
      <c r="BZ82" s="115">
        <f>COUNTIF($BY$4:BY81,BY82)+BY82</f>
        <v>79</v>
      </c>
      <c r="CA82" s="121">
        <f t="shared" si="20"/>
        <v>0</v>
      </c>
      <c r="CB82" s="100">
        <f t="shared" si="21"/>
        <v>34</v>
      </c>
      <c r="CC82" s="115">
        <f>COUNTIF($CB$4:CB81,CB82)+CB82</f>
        <v>79</v>
      </c>
      <c r="CD82" s="60">
        <v>79</v>
      </c>
    </row>
    <row r="83" spans="1:82" ht="13.8" thickBot="1" x14ac:dyDescent="0.25">
      <c r="A83" s="109">
        <v>80</v>
      </c>
      <c r="B83" s="58" t="e">
        <f>IF(#REF!="","",#REF!)</f>
        <v>#REF!</v>
      </c>
      <c r="C83" s="53">
        <f t="shared" si="11"/>
        <v>0</v>
      </c>
      <c r="D83" s="29"/>
      <c r="E83" s="30"/>
      <c r="F83" s="30"/>
      <c r="G83" s="31"/>
      <c r="H83" s="31"/>
      <c r="I83" s="31"/>
      <c r="J83" s="31"/>
      <c r="K83" s="31"/>
      <c r="L83" s="32"/>
      <c r="M83" s="33"/>
      <c r="N83" s="30"/>
      <c r="O83" s="30"/>
      <c r="P83" s="30"/>
      <c r="Q83" s="31"/>
      <c r="R83" s="31"/>
      <c r="S83" s="31"/>
      <c r="T83" s="31"/>
      <c r="U83" s="31"/>
      <c r="V83" s="32"/>
      <c r="W83" s="33"/>
      <c r="X83" s="30"/>
      <c r="Y83" s="30"/>
      <c r="Z83" s="30"/>
      <c r="AA83" s="31"/>
      <c r="AB83" s="31"/>
      <c r="AC83" s="31"/>
      <c r="AD83" s="31"/>
      <c r="AE83" s="31"/>
      <c r="AF83" s="32"/>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93">
        <f t="shared" si="12"/>
        <v>0</v>
      </c>
      <c r="BQ83" s="97">
        <f t="shared" si="13"/>
        <v>0</v>
      </c>
      <c r="BR83" s="97">
        <f t="shared" si="14"/>
        <v>0</v>
      </c>
      <c r="BS83" s="101">
        <f t="shared" si="15"/>
        <v>0</v>
      </c>
      <c r="BT83" s="87">
        <v>9.7973823547363281E-2</v>
      </c>
      <c r="BU83" s="118">
        <f t="shared" si="16"/>
        <v>0</v>
      </c>
      <c r="BV83" s="101">
        <f t="shared" si="17"/>
        <v>34</v>
      </c>
      <c r="BW83" s="116">
        <f>COUNTIF($BV$4:BV82,BV83)+BV83</f>
        <v>80</v>
      </c>
      <c r="BX83" s="122">
        <f t="shared" si="18"/>
        <v>0</v>
      </c>
      <c r="BY83" s="101">
        <f t="shared" si="19"/>
        <v>31</v>
      </c>
      <c r="BZ83" s="116">
        <f>COUNTIF($BY$4:BY82,BY83)+BY83</f>
        <v>80</v>
      </c>
      <c r="CA83" s="122">
        <f t="shared" si="20"/>
        <v>0</v>
      </c>
      <c r="CB83" s="101">
        <f t="shared" si="21"/>
        <v>34</v>
      </c>
      <c r="CC83" s="116">
        <f>COUNTIF($CB$4:CB82,CB83)+CB83</f>
        <v>80</v>
      </c>
      <c r="CD83" s="61">
        <v>80</v>
      </c>
    </row>
    <row r="84" spans="1:82" x14ac:dyDescent="0.2">
      <c r="A84" s="107">
        <v>81</v>
      </c>
      <c r="B84" s="54" t="e">
        <f>IF(#REF!="","",#REF!)</f>
        <v>#REF!</v>
      </c>
      <c r="C84" s="49">
        <f t="shared" si="11"/>
        <v>0</v>
      </c>
      <c r="D84" s="19"/>
      <c r="E84" s="20"/>
      <c r="F84" s="20"/>
      <c r="G84" s="20"/>
      <c r="H84" s="21"/>
      <c r="I84" s="21"/>
      <c r="J84" s="21"/>
      <c r="K84" s="21"/>
      <c r="L84" s="22"/>
      <c r="M84" s="23"/>
      <c r="N84" s="20"/>
      <c r="O84" s="20"/>
      <c r="P84" s="20"/>
      <c r="Q84" s="20"/>
      <c r="R84" s="21"/>
      <c r="S84" s="21"/>
      <c r="T84" s="21"/>
      <c r="U84" s="21"/>
      <c r="V84" s="22"/>
      <c r="W84" s="23"/>
      <c r="X84" s="20"/>
      <c r="Y84" s="20"/>
      <c r="Z84" s="20"/>
      <c r="AA84" s="20"/>
      <c r="AB84" s="21"/>
      <c r="AC84" s="21"/>
      <c r="AD84" s="21"/>
      <c r="AE84" s="21"/>
      <c r="AF84" s="22"/>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91">
        <f t="shared" si="12"/>
        <v>0</v>
      </c>
      <c r="BQ84" s="95">
        <f t="shared" si="13"/>
        <v>0</v>
      </c>
      <c r="BR84" s="95">
        <f t="shared" si="14"/>
        <v>0</v>
      </c>
      <c r="BS84" s="99">
        <f t="shared" si="15"/>
        <v>0</v>
      </c>
      <c r="BT84" s="85">
        <v>0.56104010343551636</v>
      </c>
      <c r="BU84" s="88">
        <f t="shared" si="16"/>
        <v>0</v>
      </c>
      <c r="BV84" s="99">
        <f t="shared" si="17"/>
        <v>34</v>
      </c>
      <c r="BW84" s="114">
        <f>COUNTIF($BV$4:BV83,BV84)+BV84</f>
        <v>81</v>
      </c>
      <c r="BX84" s="123">
        <f t="shared" si="18"/>
        <v>0</v>
      </c>
      <c r="BY84" s="99">
        <f t="shared" si="19"/>
        <v>31</v>
      </c>
      <c r="BZ84" s="114">
        <f>COUNTIF($BY$4:BY83,BY84)+BY84</f>
        <v>81</v>
      </c>
      <c r="CA84" s="123">
        <f t="shared" si="20"/>
        <v>0</v>
      </c>
      <c r="CB84" s="99">
        <f t="shared" si="21"/>
        <v>34</v>
      </c>
      <c r="CC84" s="114">
        <f>COUNTIF($CB$4:CB83,CB84)+CB84</f>
        <v>81</v>
      </c>
      <c r="CD84" s="63">
        <v>81</v>
      </c>
    </row>
    <row r="85" spans="1:82" x14ac:dyDescent="0.2">
      <c r="A85" s="108">
        <v>82</v>
      </c>
      <c r="B85" s="55" t="e">
        <f>IF(#REF!="","",#REF!)</f>
        <v>#REF!</v>
      </c>
      <c r="C85" s="51">
        <f t="shared" si="11"/>
        <v>0</v>
      </c>
      <c r="D85" s="24"/>
      <c r="E85" s="25"/>
      <c r="F85" s="25"/>
      <c r="G85" s="25"/>
      <c r="H85" s="26"/>
      <c r="I85" s="26"/>
      <c r="J85" s="26"/>
      <c r="K85" s="26"/>
      <c r="L85" s="27"/>
      <c r="M85" s="28"/>
      <c r="N85" s="25"/>
      <c r="O85" s="25"/>
      <c r="P85" s="25"/>
      <c r="Q85" s="25"/>
      <c r="R85" s="26"/>
      <c r="S85" s="26"/>
      <c r="T85" s="26"/>
      <c r="U85" s="26"/>
      <c r="V85" s="27"/>
      <c r="W85" s="28"/>
      <c r="X85" s="25"/>
      <c r="Y85" s="25"/>
      <c r="Z85" s="25"/>
      <c r="AA85" s="25"/>
      <c r="AB85" s="26"/>
      <c r="AC85" s="26"/>
      <c r="AD85" s="26"/>
      <c r="AE85" s="26"/>
      <c r="AF85" s="27"/>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92">
        <f t="shared" si="12"/>
        <v>0</v>
      </c>
      <c r="BQ85" s="96">
        <f t="shared" si="13"/>
        <v>0</v>
      </c>
      <c r="BR85" s="96">
        <f t="shared" si="14"/>
        <v>0</v>
      </c>
      <c r="BS85" s="100">
        <f t="shared" si="15"/>
        <v>0</v>
      </c>
      <c r="BT85" s="86">
        <v>0.69448530673980713</v>
      </c>
      <c r="BU85" s="117">
        <f t="shared" si="16"/>
        <v>0</v>
      </c>
      <c r="BV85" s="100">
        <f t="shared" si="17"/>
        <v>34</v>
      </c>
      <c r="BW85" s="115">
        <f>COUNTIF($BV$4:BV84,BV85)+BV85</f>
        <v>82</v>
      </c>
      <c r="BX85" s="121">
        <f t="shared" si="18"/>
        <v>0</v>
      </c>
      <c r="BY85" s="100">
        <f t="shared" si="19"/>
        <v>31</v>
      </c>
      <c r="BZ85" s="115">
        <f>COUNTIF($BY$4:BY84,BY85)+BY85</f>
        <v>82</v>
      </c>
      <c r="CA85" s="121">
        <f t="shared" si="20"/>
        <v>0</v>
      </c>
      <c r="CB85" s="100">
        <f t="shared" si="21"/>
        <v>34</v>
      </c>
      <c r="CC85" s="115">
        <f>COUNTIF($CB$4:CB84,CB85)+CB85</f>
        <v>82</v>
      </c>
      <c r="CD85" s="60">
        <v>82</v>
      </c>
    </row>
    <row r="86" spans="1:82" x14ac:dyDescent="0.2">
      <c r="A86" s="108">
        <v>83</v>
      </c>
      <c r="B86" s="55" t="e">
        <f>IF(#REF!="","",#REF!)</f>
        <v>#REF!</v>
      </c>
      <c r="C86" s="51">
        <f t="shared" si="11"/>
        <v>0</v>
      </c>
      <c r="D86" s="24"/>
      <c r="E86" s="25"/>
      <c r="F86" s="26"/>
      <c r="G86" s="26"/>
      <c r="H86" s="26"/>
      <c r="I86" s="26"/>
      <c r="J86" s="26"/>
      <c r="K86" s="26"/>
      <c r="L86" s="27"/>
      <c r="M86" s="28"/>
      <c r="N86" s="25"/>
      <c r="O86" s="25"/>
      <c r="P86" s="26"/>
      <c r="Q86" s="26"/>
      <c r="R86" s="26"/>
      <c r="S86" s="26"/>
      <c r="T86" s="26"/>
      <c r="U86" s="26"/>
      <c r="V86" s="27"/>
      <c r="W86" s="28"/>
      <c r="X86" s="25"/>
      <c r="Y86" s="25"/>
      <c r="Z86" s="26"/>
      <c r="AA86" s="26"/>
      <c r="AB86" s="26"/>
      <c r="AC86" s="26"/>
      <c r="AD86" s="26"/>
      <c r="AE86" s="26"/>
      <c r="AF86" s="27"/>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92">
        <f t="shared" si="12"/>
        <v>0</v>
      </c>
      <c r="BQ86" s="96">
        <f t="shared" si="13"/>
        <v>0</v>
      </c>
      <c r="BR86" s="96">
        <f t="shared" si="14"/>
        <v>0</v>
      </c>
      <c r="BS86" s="100">
        <f t="shared" si="15"/>
        <v>0</v>
      </c>
      <c r="BT86" s="86">
        <v>0.91371756792068481</v>
      </c>
      <c r="BU86" s="117">
        <f t="shared" si="16"/>
        <v>0</v>
      </c>
      <c r="BV86" s="100">
        <f t="shared" si="17"/>
        <v>34</v>
      </c>
      <c r="BW86" s="115">
        <f>COUNTIF($BV$4:BV85,BV86)+BV86</f>
        <v>83</v>
      </c>
      <c r="BX86" s="121">
        <f t="shared" si="18"/>
        <v>0</v>
      </c>
      <c r="BY86" s="100">
        <f t="shared" si="19"/>
        <v>31</v>
      </c>
      <c r="BZ86" s="115">
        <f>COUNTIF($BY$4:BY85,BY86)+BY86</f>
        <v>83</v>
      </c>
      <c r="CA86" s="121">
        <f t="shared" si="20"/>
        <v>0</v>
      </c>
      <c r="CB86" s="100">
        <f t="shared" si="21"/>
        <v>34</v>
      </c>
      <c r="CC86" s="115">
        <f>COUNTIF($CB$4:CB85,CB86)+CB86</f>
        <v>83</v>
      </c>
      <c r="CD86" s="60">
        <v>83</v>
      </c>
    </row>
    <row r="87" spans="1:82" x14ac:dyDescent="0.2">
      <c r="A87" s="108">
        <v>84</v>
      </c>
      <c r="B87" s="55" t="e">
        <f>IF(#REF!="","",#REF!)</f>
        <v>#REF!</v>
      </c>
      <c r="C87" s="51">
        <f t="shared" si="11"/>
        <v>0</v>
      </c>
      <c r="D87" s="24"/>
      <c r="E87" s="25"/>
      <c r="F87" s="25"/>
      <c r="G87" s="25"/>
      <c r="H87" s="26"/>
      <c r="I87" s="26"/>
      <c r="J87" s="26"/>
      <c r="K87" s="26"/>
      <c r="L87" s="27"/>
      <c r="M87" s="28"/>
      <c r="N87" s="25"/>
      <c r="O87" s="25"/>
      <c r="P87" s="25"/>
      <c r="Q87" s="25"/>
      <c r="R87" s="26"/>
      <c r="S87" s="26"/>
      <c r="T87" s="26"/>
      <c r="U87" s="26"/>
      <c r="V87" s="27"/>
      <c r="W87" s="28"/>
      <c r="X87" s="25"/>
      <c r="Y87" s="25"/>
      <c r="Z87" s="25"/>
      <c r="AA87" s="25"/>
      <c r="AB87" s="26"/>
      <c r="AC87" s="26"/>
      <c r="AD87" s="26"/>
      <c r="AE87" s="26"/>
      <c r="AF87" s="27"/>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92">
        <f t="shared" si="12"/>
        <v>0</v>
      </c>
      <c r="BQ87" s="96">
        <f t="shared" si="13"/>
        <v>0</v>
      </c>
      <c r="BR87" s="96">
        <f t="shared" si="14"/>
        <v>0</v>
      </c>
      <c r="BS87" s="100">
        <f t="shared" si="15"/>
        <v>0</v>
      </c>
      <c r="BT87" s="86">
        <v>0.83481717109680176</v>
      </c>
      <c r="BU87" s="117">
        <f t="shared" si="16"/>
        <v>0</v>
      </c>
      <c r="BV87" s="100">
        <f t="shared" si="17"/>
        <v>34</v>
      </c>
      <c r="BW87" s="115">
        <f>COUNTIF($BV$4:BV86,BV87)+BV87</f>
        <v>84</v>
      </c>
      <c r="BX87" s="121">
        <f t="shared" si="18"/>
        <v>0</v>
      </c>
      <c r="BY87" s="100">
        <f t="shared" si="19"/>
        <v>31</v>
      </c>
      <c r="BZ87" s="115">
        <f>COUNTIF($BY$4:BY86,BY87)+BY87</f>
        <v>84</v>
      </c>
      <c r="CA87" s="121">
        <f t="shared" si="20"/>
        <v>0</v>
      </c>
      <c r="CB87" s="100">
        <f t="shared" si="21"/>
        <v>34</v>
      </c>
      <c r="CC87" s="115">
        <f>COUNTIF($CB$4:CB86,CB87)+CB87</f>
        <v>84</v>
      </c>
      <c r="CD87" s="60">
        <v>84</v>
      </c>
    </row>
    <row r="88" spans="1:82" ht="13.8" thickBot="1" x14ac:dyDescent="0.25">
      <c r="A88" s="109">
        <v>85</v>
      </c>
      <c r="B88" s="58" t="e">
        <f>IF(#REF!="","",#REF!)</f>
        <v>#REF!</v>
      </c>
      <c r="C88" s="53">
        <f t="shared" si="11"/>
        <v>0</v>
      </c>
      <c r="D88" s="29"/>
      <c r="E88" s="30"/>
      <c r="F88" s="30"/>
      <c r="G88" s="31"/>
      <c r="H88" s="31"/>
      <c r="I88" s="31"/>
      <c r="J88" s="31"/>
      <c r="K88" s="31"/>
      <c r="L88" s="32"/>
      <c r="M88" s="33"/>
      <c r="N88" s="30"/>
      <c r="O88" s="30"/>
      <c r="P88" s="30"/>
      <c r="Q88" s="31"/>
      <c r="R88" s="31"/>
      <c r="S88" s="31"/>
      <c r="T88" s="31"/>
      <c r="U88" s="31"/>
      <c r="V88" s="32"/>
      <c r="W88" s="33"/>
      <c r="X88" s="30"/>
      <c r="Y88" s="30"/>
      <c r="Z88" s="30"/>
      <c r="AA88" s="31"/>
      <c r="AB88" s="31"/>
      <c r="AC88" s="31"/>
      <c r="AD88" s="31"/>
      <c r="AE88" s="31"/>
      <c r="AF88" s="32"/>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93">
        <f t="shared" si="12"/>
        <v>0</v>
      </c>
      <c r="BQ88" s="97">
        <f t="shared" si="13"/>
        <v>0</v>
      </c>
      <c r="BR88" s="97">
        <f t="shared" si="14"/>
        <v>0</v>
      </c>
      <c r="BS88" s="101">
        <f t="shared" si="15"/>
        <v>0</v>
      </c>
      <c r="BT88" s="87">
        <v>2.2629201412200928E-2</v>
      </c>
      <c r="BU88" s="118">
        <f t="shared" si="16"/>
        <v>0</v>
      </c>
      <c r="BV88" s="101">
        <f t="shared" si="17"/>
        <v>34</v>
      </c>
      <c r="BW88" s="116">
        <f>COUNTIF($BV$4:BV87,BV88)+BV88</f>
        <v>85</v>
      </c>
      <c r="BX88" s="122">
        <f t="shared" si="18"/>
        <v>0</v>
      </c>
      <c r="BY88" s="101">
        <f t="shared" si="19"/>
        <v>31</v>
      </c>
      <c r="BZ88" s="116">
        <f>COUNTIF($BY$4:BY87,BY88)+BY88</f>
        <v>85</v>
      </c>
      <c r="CA88" s="122">
        <f t="shared" si="20"/>
        <v>0</v>
      </c>
      <c r="CB88" s="101">
        <f t="shared" si="21"/>
        <v>34</v>
      </c>
      <c r="CC88" s="116">
        <f>COUNTIF($CB$4:CB87,CB88)+CB88</f>
        <v>85</v>
      </c>
      <c r="CD88" s="61">
        <v>85</v>
      </c>
    </row>
    <row r="89" spans="1:82" x14ac:dyDescent="0.2">
      <c r="A89" s="107">
        <v>86</v>
      </c>
      <c r="B89" s="54" t="e">
        <f>IF(#REF!="","",#REF!)</f>
        <v>#REF!</v>
      </c>
      <c r="C89" s="49">
        <f t="shared" si="11"/>
        <v>0</v>
      </c>
      <c r="D89" s="19"/>
      <c r="E89" s="20"/>
      <c r="F89" s="20"/>
      <c r="G89" s="20"/>
      <c r="H89" s="21"/>
      <c r="I89" s="21"/>
      <c r="J89" s="21"/>
      <c r="K89" s="21"/>
      <c r="L89" s="22"/>
      <c r="M89" s="23"/>
      <c r="N89" s="20"/>
      <c r="O89" s="20"/>
      <c r="P89" s="20"/>
      <c r="Q89" s="20"/>
      <c r="R89" s="21"/>
      <c r="S89" s="21"/>
      <c r="T89" s="21"/>
      <c r="U89" s="21"/>
      <c r="V89" s="22"/>
      <c r="W89" s="23"/>
      <c r="X89" s="20"/>
      <c r="Y89" s="20"/>
      <c r="Z89" s="20"/>
      <c r="AA89" s="20"/>
      <c r="AB89" s="21"/>
      <c r="AC89" s="21"/>
      <c r="AD89" s="21"/>
      <c r="AE89" s="21"/>
      <c r="AF89" s="22"/>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91">
        <f t="shared" si="12"/>
        <v>0</v>
      </c>
      <c r="BQ89" s="95">
        <f t="shared" si="13"/>
        <v>0</v>
      </c>
      <c r="BR89" s="95">
        <f t="shared" si="14"/>
        <v>0</v>
      </c>
      <c r="BS89" s="99">
        <f t="shared" si="15"/>
        <v>0</v>
      </c>
      <c r="BT89" s="85">
        <v>0.54336059093475342</v>
      </c>
      <c r="BU89" s="88">
        <f t="shared" si="16"/>
        <v>0</v>
      </c>
      <c r="BV89" s="99">
        <f t="shared" si="17"/>
        <v>34</v>
      </c>
      <c r="BW89" s="114">
        <f>COUNTIF($BV$4:BV88,BV89)+BV89</f>
        <v>86</v>
      </c>
      <c r="BX89" s="123">
        <f t="shared" si="18"/>
        <v>0</v>
      </c>
      <c r="BY89" s="99">
        <f t="shared" si="19"/>
        <v>31</v>
      </c>
      <c r="BZ89" s="114">
        <f>COUNTIF($BY$4:BY88,BY89)+BY89</f>
        <v>86</v>
      </c>
      <c r="CA89" s="123">
        <f t="shared" si="20"/>
        <v>0</v>
      </c>
      <c r="CB89" s="99">
        <f t="shared" si="21"/>
        <v>34</v>
      </c>
      <c r="CC89" s="114">
        <f>COUNTIF($CB$4:CB88,CB89)+CB89</f>
        <v>86</v>
      </c>
      <c r="CD89" s="63">
        <v>86</v>
      </c>
    </row>
    <row r="90" spans="1:82" x14ac:dyDescent="0.2">
      <c r="A90" s="108">
        <v>87</v>
      </c>
      <c r="B90" s="55" t="e">
        <f>IF(#REF!="","",#REF!)</f>
        <v>#REF!</v>
      </c>
      <c r="C90" s="51">
        <f t="shared" si="11"/>
        <v>0</v>
      </c>
      <c r="D90" s="24"/>
      <c r="E90" s="25"/>
      <c r="F90" s="25"/>
      <c r="G90" s="25"/>
      <c r="H90" s="26"/>
      <c r="I90" s="26"/>
      <c r="J90" s="26"/>
      <c r="K90" s="26"/>
      <c r="L90" s="27"/>
      <c r="M90" s="28"/>
      <c r="N90" s="25"/>
      <c r="O90" s="25"/>
      <c r="P90" s="25"/>
      <c r="Q90" s="25"/>
      <c r="R90" s="26"/>
      <c r="S90" s="26"/>
      <c r="T90" s="26"/>
      <c r="U90" s="26"/>
      <c r="V90" s="27"/>
      <c r="W90" s="28"/>
      <c r="X90" s="25"/>
      <c r="Y90" s="25"/>
      <c r="Z90" s="25"/>
      <c r="AA90" s="25"/>
      <c r="AB90" s="26"/>
      <c r="AC90" s="26"/>
      <c r="AD90" s="26"/>
      <c r="AE90" s="26"/>
      <c r="AF90" s="27"/>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92">
        <f t="shared" si="12"/>
        <v>0</v>
      </c>
      <c r="BQ90" s="96">
        <f t="shared" si="13"/>
        <v>0</v>
      </c>
      <c r="BR90" s="96">
        <f t="shared" si="14"/>
        <v>0</v>
      </c>
      <c r="BS90" s="100">
        <f t="shared" si="15"/>
        <v>0</v>
      </c>
      <c r="BT90" s="86">
        <v>0.91616398096084595</v>
      </c>
      <c r="BU90" s="117">
        <f t="shared" si="16"/>
        <v>0</v>
      </c>
      <c r="BV90" s="100">
        <f t="shared" si="17"/>
        <v>34</v>
      </c>
      <c r="BW90" s="115">
        <f>COUNTIF($BV$4:BV89,BV90)+BV90</f>
        <v>87</v>
      </c>
      <c r="BX90" s="121">
        <f t="shared" si="18"/>
        <v>0</v>
      </c>
      <c r="BY90" s="100">
        <f t="shared" si="19"/>
        <v>31</v>
      </c>
      <c r="BZ90" s="115">
        <f>COUNTIF($BY$4:BY89,BY90)+BY90</f>
        <v>87</v>
      </c>
      <c r="CA90" s="121">
        <f t="shared" si="20"/>
        <v>0</v>
      </c>
      <c r="CB90" s="100">
        <f t="shared" si="21"/>
        <v>34</v>
      </c>
      <c r="CC90" s="115">
        <f>COUNTIF($CB$4:CB89,CB90)+CB90</f>
        <v>87</v>
      </c>
      <c r="CD90" s="60">
        <v>87</v>
      </c>
    </row>
    <row r="91" spans="1:82" x14ac:dyDescent="0.2">
      <c r="A91" s="108">
        <v>88</v>
      </c>
      <c r="B91" s="55" t="e">
        <f>IF(#REF!="","",#REF!)</f>
        <v>#REF!</v>
      </c>
      <c r="C91" s="51">
        <f t="shared" si="11"/>
        <v>0</v>
      </c>
      <c r="D91" s="24"/>
      <c r="E91" s="25"/>
      <c r="F91" s="26"/>
      <c r="G91" s="26"/>
      <c r="H91" s="26"/>
      <c r="I91" s="26"/>
      <c r="J91" s="26"/>
      <c r="K91" s="26"/>
      <c r="L91" s="27"/>
      <c r="M91" s="28"/>
      <c r="N91" s="25"/>
      <c r="O91" s="25"/>
      <c r="P91" s="26"/>
      <c r="Q91" s="26"/>
      <c r="R91" s="26"/>
      <c r="S91" s="26"/>
      <c r="T91" s="26"/>
      <c r="U91" s="26"/>
      <c r="V91" s="27"/>
      <c r="W91" s="28"/>
      <c r="X91" s="25"/>
      <c r="Y91" s="25"/>
      <c r="Z91" s="26"/>
      <c r="AA91" s="26"/>
      <c r="AB91" s="26"/>
      <c r="AC91" s="26"/>
      <c r="AD91" s="26"/>
      <c r="AE91" s="26"/>
      <c r="AF91" s="27"/>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92">
        <f t="shared" si="12"/>
        <v>0</v>
      </c>
      <c r="BQ91" s="96">
        <f t="shared" si="13"/>
        <v>0</v>
      </c>
      <c r="BR91" s="96">
        <f t="shared" si="14"/>
        <v>0</v>
      </c>
      <c r="BS91" s="100">
        <f t="shared" si="15"/>
        <v>0</v>
      </c>
      <c r="BT91" s="86">
        <v>0.43026113510131836</v>
      </c>
      <c r="BU91" s="117">
        <f t="shared" si="16"/>
        <v>0</v>
      </c>
      <c r="BV91" s="100">
        <f t="shared" si="17"/>
        <v>34</v>
      </c>
      <c r="BW91" s="115">
        <f>COUNTIF($BV$4:BV90,BV91)+BV91</f>
        <v>88</v>
      </c>
      <c r="BX91" s="121">
        <f t="shared" si="18"/>
        <v>0</v>
      </c>
      <c r="BY91" s="100">
        <f t="shared" si="19"/>
        <v>31</v>
      </c>
      <c r="BZ91" s="115">
        <f>COUNTIF($BY$4:BY90,BY91)+BY91</f>
        <v>88</v>
      </c>
      <c r="CA91" s="121">
        <f t="shared" si="20"/>
        <v>0</v>
      </c>
      <c r="CB91" s="100">
        <f t="shared" si="21"/>
        <v>34</v>
      </c>
      <c r="CC91" s="115">
        <f>COUNTIF($CB$4:CB90,CB91)+CB91</f>
        <v>88</v>
      </c>
      <c r="CD91" s="60">
        <v>88</v>
      </c>
    </row>
    <row r="92" spans="1:82" x14ac:dyDescent="0.2">
      <c r="A92" s="108">
        <v>89</v>
      </c>
      <c r="B92" s="55" t="e">
        <f>IF(#REF!="","",#REF!)</f>
        <v>#REF!</v>
      </c>
      <c r="C92" s="51">
        <f t="shared" si="11"/>
        <v>0</v>
      </c>
      <c r="D92" s="24"/>
      <c r="E92" s="25"/>
      <c r="F92" s="25"/>
      <c r="G92" s="25"/>
      <c r="H92" s="26"/>
      <c r="I92" s="26"/>
      <c r="J92" s="26"/>
      <c r="K92" s="26"/>
      <c r="L92" s="27"/>
      <c r="M92" s="28"/>
      <c r="N92" s="25"/>
      <c r="O92" s="25"/>
      <c r="P92" s="25"/>
      <c r="Q92" s="25"/>
      <c r="R92" s="26"/>
      <c r="S92" s="26"/>
      <c r="T92" s="26"/>
      <c r="U92" s="26"/>
      <c r="V92" s="27"/>
      <c r="W92" s="28"/>
      <c r="X92" s="25"/>
      <c r="Y92" s="25"/>
      <c r="Z92" s="25"/>
      <c r="AA92" s="25"/>
      <c r="AB92" s="26"/>
      <c r="AC92" s="26"/>
      <c r="AD92" s="26"/>
      <c r="AE92" s="26"/>
      <c r="AF92" s="27"/>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92">
        <f t="shared" si="12"/>
        <v>0</v>
      </c>
      <c r="BQ92" s="96">
        <f t="shared" si="13"/>
        <v>0</v>
      </c>
      <c r="BR92" s="96">
        <f t="shared" si="14"/>
        <v>0</v>
      </c>
      <c r="BS92" s="100">
        <f t="shared" si="15"/>
        <v>0</v>
      </c>
      <c r="BT92" s="86">
        <v>0.67794770002365112</v>
      </c>
      <c r="BU92" s="117">
        <f t="shared" si="16"/>
        <v>0</v>
      </c>
      <c r="BV92" s="100">
        <f t="shared" si="17"/>
        <v>34</v>
      </c>
      <c r="BW92" s="115">
        <f>COUNTIF($BV$4:BV91,BV92)+BV92</f>
        <v>89</v>
      </c>
      <c r="BX92" s="121">
        <f t="shared" si="18"/>
        <v>0</v>
      </c>
      <c r="BY92" s="100">
        <f t="shared" si="19"/>
        <v>31</v>
      </c>
      <c r="BZ92" s="115">
        <f>COUNTIF($BY$4:BY91,BY92)+BY92</f>
        <v>89</v>
      </c>
      <c r="CA92" s="121">
        <f t="shared" si="20"/>
        <v>0</v>
      </c>
      <c r="CB92" s="100">
        <f t="shared" si="21"/>
        <v>34</v>
      </c>
      <c r="CC92" s="115">
        <f>COUNTIF($CB$4:CB91,CB92)+CB92</f>
        <v>89</v>
      </c>
      <c r="CD92" s="60">
        <v>89</v>
      </c>
    </row>
    <row r="93" spans="1:82" ht="13.8" thickBot="1" x14ac:dyDescent="0.25">
      <c r="A93" s="109">
        <v>90</v>
      </c>
      <c r="B93" s="58" t="e">
        <f>IF(#REF!="","",#REF!)</f>
        <v>#REF!</v>
      </c>
      <c r="C93" s="53">
        <f t="shared" si="11"/>
        <v>0</v>
      </c>
      <c r="D93" s="29"/>
      <c r="E93" s="30"/>
      <c r="F93" s="30"/>
      <c r="G93" s="31"/>
      <c r="H93" s="31"/>
      <c r="I93" s="31"/>
      <c r="J93" s="31"/>
      <c r="K93" s="31"/>
      <c r="L93" s="32"/>
      <c r="M93" s="33"/>
      <c r="N93" s="30"/>
      <c r="O93" s="30"/>
      <c r="P93" s="30"/>
      <c r="Q93" s="31"/>
      <c r="R93" s="31"/>
      <c r="S93" s="31"/>
      <c r="T93" s="31"/>
      <c r="U93" s="31"/>
      <c r="V93" s="32"/>
      <c r="W93" s="33"/>
      <c r="X93" s="30"/>
      <c r="Y93" s="30"/>
      <c r="Z93" s="30"/>
      <c r="AA93" s="31"/>
      <c r="AB93" s="31"/>
      <c r="AC93" s="31"/>
      <c r="AD93" s="31"/>
      <c r="AE93" s="31"/>
      <c r="AF93" s="32"/>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93">
        <f t="shared" si="12"/>
        <v>0</v>
      </c>
      <c r="BQ93" s="97">
        <f t="shared" si="13"/>
        <v>0</v>
      </c>
      <c r="BR93" s="97">
        <f t="shared" si="14"/>
        <v>0</v>
      </c>
      <c r="BS93" s="101">
        <f t="shared" si="15"/>
        <v>0</v>
      </c>
      <c r="BT93" s="87">
        <v>0.50245392322540283</v>
      </c>
      <c r="BU93" s="118">
        <f t="shared" si="16"/>
        <v>0</v>
      </c>
      <c r="BV93" s="101">
        <f t="shared" si="17"/>
        <v>34</v>
      </c>
      <c r="BW93" s="116">
        <f>COUNTIF($BV$4:BV92,BV93)+BV93</f>
        <v>90</v>
      </c>
      <c r="BX93" s="122">
        <f t="shared" si="18"/>
        <v>0</v>
      </c>
      <c r="BY93" s="101">
        <f t="shared" si="19"/>
        <v>31</v>
      </c>
      <c r="BZ93" s="116">
        <f>COUNTIF($BY$4:BY92,BY93)+BY93</f>
        <v>90</v>
      </c>
      <c r="CA93" s="122">
        <f t="shared" si="20"/>
        <v>0</v>
      </c>
      <c r="CB93" s="101">
        <f t="shared" si="21"/>
        <v>34</v>
      </c>
      <c r="CC93" s="116">
        <f>COUNTIF($CB$4:CB92,CB93)+CB93</f>
        <v>90</v>
      </c>
      <c r="CD93" s="61">
        <v>90</v>
      </c>
    </row>
    <row r="94" spans="1:82" x14ac:dyDescent="0.2">
      <c r="A94" s="107">
        <v>91</v>
      </c>
      <c r="B94" s="54" t="e">
        <f>IF(#REF!="","",#REF!)</f>
        <v>#REF!</v>
      </c>
      <c r="C94" s="49">
        <f t="shared" si="11"/>
        <v>0</v>
      </c>
      <c r="D94" s="19"/>
      <c r="E94" s="20"/>
      <c r="F94" s="20"/>
      <c r="G94" s="20"/>
      <c r="H94" s="21"/>
      <c r="I94" s="21"/>
      <c r="J94" s="21"/>
      <c r="K94" s="21"/>
      <c r="L94" s="22"/>
      <c r="M94" s="23"/>
      <c r="N94" s="20"/>
      <c r="O94" s="20"/>
      <c r="P94" s="20"/>
      <c r="Q94" s="20"/>
      <c r="R94" s="21"/>
      <c r="S94" s="21"/>
      <c r="T94" s="21"/>
      <c r="U94" s="21"/>
      <c r="V94" s="22"/>
      <c r="W94" s="23"/>
      <c r="X94" s="20"/>
      <c r="Y94" s="20"/>
      <c r="Z94" s="20"/>
      <c r="AA94" s="20"/>
      <c r="AB94" s="21"/>
      <c r="AC94" s="21"/>
      <c r="AD94" s="21"/>
      <c r="AE94" s="21"/>
      <c r="AF94" s="22"/>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91">
        <f t="shared" si="12"/>
        <v>0</v>
      </c>
      <c r="BQ94" s="95">
        <f t="shared" si="13"/>
        <v>0</v>
      </c>
      <c r="BR94" s="95">
        <f t="shared" si="14"/>
        <v>0</v>
      </c>
      <c r="BS94" s="99">
        <f t="shared" si="15"/>
        <v>0</v>
      </c>
      <c r="BT94" s="85">
        <v>0.51373749971389771</v>
      </c>
      <c r="BU94" s="88">
        <f t="shared" si="16"/>
        <v>0</v>
      </c>
      <c r="BV94" s="99">
        <f t="shared" si="17"/>
        <v>34</v>
      </c>
      <c r="BW94" s="114">
        <f>COUNTIF($BV$4:BV93,BV94)+BV94</f>
        <v>91</v>
      </c>
      <c r="BX94" s="123">
        <f t="shared" si="18"/>
        <v>0</v>
      </c>
      <c r="BY94" s="99">
        <f t="shared" si="19"/>
        <v>31</v>
      </c>
      <c r="BZ94" s="114">
        <f>COUNTIF($BY$4:BY93,BY94)+BY94</f>
        <v>91</v>
      </c>
      <c r="CA94" s="123">
        <f t="shared" si="20"/>
        <v>0</v>
      </c>
      <c r="CB94" s="99">
        <f t="shared" si="21"/>
        <v>34</v>
      </c>
      <c r="CC94" s="114">
        <f>COUNTIF($CB$4:CB93,CB94)+CB94</f>
        <v>91</v>
      </c>
      <c r="CD94" s="63">
        <v>91</v>
      </c>
    </row>
    <row r="95" spans="1:82" x14ac:dyDescent="0.2">
      <c r="A95" s="108">
        <v>92</v>
      </c>
      <c r="B95" s="55" t="e">
        <f>IF(#REF!="","",#REF!)</f>
        <v>#REF!</v>
      </c>
      <c r="C95" s="51">
        <f t="shared" si="11"/>
        <v>0</v>
      </c>
      <c r="D95" s="24"/>
      <c r="E95" s="25"/>
      <c r="F95" s="25"/>
      <c r="G95" s="25"/>
      <c r="H95" s="26"/>
      <c r="I95" s="26"/>
      <c r="J95" s="26"/>
      <c r="K95" s="26"/>
      <c r="L95" s="27"/>
      <c r="M95" s="28"/>
      <c r="N95" s="25"/>
      <c r="O95" s="25"/>
      <c r="P95" s="25"/>
      <c r="Q95" s="25"/>
      <c r="R95" s="26"/>
      <c r="S95" s="26"/>
      <c r="T95" s="26"/>
      <c r="U95" s="26"/>
      <c r="V95" s="27"/>
      <c r="W95" s="28"/>
      <c r="X95" s="25"/>
      <c r="Y95" s="25"/>
      <c r="Z95" s="25"/>
      <c r="AA95" s="25"/>
      <c r="AB95" s="26"/>
      <c r="AC95" s="26"/>
      <c r="AD95" s="26"/>
      <c r="AE95" s="26"/>
      <c r="AF95" s="27"/>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92">
        <f t="shared" si="12"/>
        <v>0</v>
      </c>
      <c r="BQ95" s="96">
        <f t="shared" si="13"/>
        <v>0</v>
      </c>
      <c r="BR95" s="96">
        <f t="shared" si="14"/>
        <v>0</v>
      </c>
      <c r="BS95" s="100">
        <f t="shared" si="15"/>
        <v>0</v>
      </c>
      <c r="BT95" s="86">
        <v>0.46298003196716309</v>
      </c>
      <c r="BU95" s="117">
        <f t="shared" si="16"/>
        <v>0</v>
      </c>
      <c r="BV95" s="100">
        <f t="shared" si="17"/>
        <v>34</v>
      </c>
      <c r="BW95" s="115">
        <f>COUNTIF($BV$4:BV94,BV95)+BV95</f>
        <v>92</v>
      </c>
      <c r="BX95" s="121">
        <f t="shared" si="18"/>
        <v>0</v>
      </c>
      <c r="BY95" s="100">
        <f t="shared" si="19"/>
        <v>31</v>
      </c>
      <c r="BZ95" s="115">
        <f>COUNTIF($BY$4:BY94,BY95)+BY95</f>
        <v>92</v>
      </c>
      <c r="CA95" s="121">
        <f t="shared" si="20"/>
        <v>0</v>
      </c>
      <c r="CB95" s="100">
        <f t="shared" si="21"/>
        <v>34</v>
      </c>
      <c r="CC95" s="115">
        <f>COUNTIF($CB$4:CB94,CB95)+CB95</f>
        <v>92</v>
      </c>
      <c r="CD95" s="60">
        <v>92</v>
      </c>
    </row>
    <row r="96" spans="1:82" x14ac:dyDescent="0.2">
      <c r="A96" s="108">
        <v>93</v>
      </c>
      <c r="B96" s="55" t="e">
        <f>IF(#REF!="","",#REF!)</f>
        <v>#REF!</v>
      </c>
      <c r="C96" s="51">
        <f t="shared" si="11"/>
        <v>0</v>
      </c>
      <c r="D96" s="24"/>
      <c r="E96" s="25"/>
      <c r="F96" s="26"/>
      <c r="G96" s="26"/>
      <c r="H96" s="26"/>
      <c r="I96" s="26"/>
      <c r="J96" s="26"/>
      <c r="K96" s="26"/>
      <c r="L96" s="27"/>
      <c r="M96" s="28"/>
      <c r="N96" s="25"/>
      <c r="O96" s="25"/>
      <c r="P96" s="26"/>
      <c r="Q96" s="26"/>
      <c r="R96" s="26"/>
      <c r="S96" s="26"/>
      <c r="T96" s="26"/>
      <c r="U96" s="26"/>
      <c r="V96" s="27"/>
      <c r="W96" s="28"/>
      <c r="X96" s="25"/>
      <c r="Y96" s="25"/>
      <c r="Z96" s="26"/>
      <c r="AA96" s="26"/>
      <c r="AB96" s="26"/>
      <c r="AC96" s="26"/>
      <c r="AD96" s="26"/>
      <c r="AE96" s="26"/>
      <c r="AF96" s="27"/>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92">
        <f t="shared" si="12"/>
        <v>0</v>
      </c>
      <c r="BQ96" s="96">
        <f t="shared" si="13"/>
        <v>0</v>
      </c>
      <c r="BR96" s="96">
        <f t="shared" si="14"/>
        <v>0</v>
      </c>
      <c r="BS96" s="100">
        <f t="shared" si="15"/>
        <v>0</v>
      </c>
      <c r="BT96" s="86">
        <v>0.35347265005111694</v>
      </c>
      <c r="BU96" s="117">
        <f t="shared" si="16"/>
        <v>0</v>
      </c>
      <c r="BV96" s="100">
        <f t="shared" si="17"/>
        <v>34</v>
      </c>
      <c r="BW96" s="115">
        <f>COUNTIF($BV$4:BV95,BV96)+BV96</f>
        <v>93</v>
      </c>
      <c r="BX96" s="121">
        <f t="shared" si="18"/>
        <v>0</v>
      </c>
      <c r="BY96" s="100">
        <f t="shared" si="19"/>
        <v>31</v>
      </c>
      <c r="BZ96" s="115">
        <f>COUNTIF($BY$4:BY95,BY96)+BY96</f>
        <v>93</v>
      </c>
      <c r="CA96" s="121">
        <f t="shared" si="20"/>
        <v>0</v>
      </c>
      <c r="CB96" s="100">
        <f t="shared" si="21"/>
        <v>34</v>
      </c>
      <c r="CC96" s="115">
        <f>COUNTIF($CB$4:CB95,CB96)+CB96</f>
        <v>93</v>
      </c>
      <c r="CD96" s="60">
        <v>93</v>
      </c>
    </row>
    <row r="97" spans="1:82" x14ac:dyDescent="0.2">
      <c r="A97" s="108">
        <v>94</v>
      </c>
      <c r="B97" s="55" t="e">
        <f>IF(#REF!="","",#REF!)</f>
        <v>#REF!</v>
      </c>
      <c r="C97" s="51">
        <f t="shared" si="11"/>
        <v>0</v>
      </c>
      <c r="D97" s="24"/>
      <c r="E97" s="25"/>
      <c r="F97" s="25"/>
      <c r="G97" s="25"/>
      <c r="H97" s="26"/>
      <c r="I97" s="26"/>
      <c r="J97" s="26"/>
      <c r="K97" s="26"/>
      <c r="L97" s="27"/>
      <c r="M97" s="28"/>
      <c r="N97" s="25"/>
      <c r="O97" s="25"/>
      <c r="P97" s="25"/>
      <c r="Q97" s="25"/>
      <c r="R97" s="26"/>
      <c r="S97" s="26"/>
      <c r="T97" s="26"/>
      <c r="U97" s="26"/>
      <c r="V97" s="27"/>
      <c r="W97" s="28"/>
      <c r="X97" s="25"/>
      <c r="Y97" s="25"/>
      <c r="Z97" s="25"/>
      <c r="AA97" s="25"/>
      <c r="AB97" s="26"/>
      <c r="AC97" s="26"/>
      <c r="AD97" s="26"/>
      <c r="AE97" s="26"/>
      <c r="AF97" s="27"/>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92">
        <f t="shared" si="12"/>
        <v>0</v>
      </c>
      <c r="BQ97" s="96">
        <f t="shared" si="13"/>
        <v>0</v>
      </c>
      <c r="BR97" s="96">
        <f t="shared" si="14"/>
        <v>0</v>
      </c>
      <c r="BS97" s="100">
        <f t="shared" si="15"/>
        <v>0</v>
      </c>
      <c r="BT97" s="86">
        <v>0.40483415126800537</v>
      </c>
      <c r="BU97" s="117">
        <f t="shared" si="16"/>
        <v>0</v>
      </c>
      <c r="BV97" s="100">
        <f t="shared" si="17"/>
        <v>34</v>
      </c>
      <c r="BW97" s="115">
        <f>COUNTIF($BV$4:BV96,BV97)+BV97</f>
        <v>94</v>
      </c>
      <c r="BX97" s="121">
        <f t="shared" si="18"/>
        <v>0</v>
      </c>
      <c r="BY97" s="100">
        <f t="shared" si="19"/>
        <v>31</v>
      </c>
      <c r="BZ97" s="115">
        <f>COUNTIF($BY$4:BY96,BY97)+BY97</f>
        <v>94</v>
      </c>
      <c r="CA97" s="121">
        <f t="shared" si="20"/>
        <v>0</v>
      </c>
      <c r="CB97" s="100">
        <f t="shared" si="21"/>
        <v>34</v>
      </c>
      <c r="CC97" s="115">
        <f>COUNTIF($CB$4:CB96,CB97)+CB97</f>
        <v>94</v>
      </c>
      <c r="CD97" s="60">
        <v>94</v>
      </c>
    </row>
    <row r="98" spans="1:82" ht="13.8" thickBot="1" x14ac:dyDescent="0.25">
      <c r="A98" s="109">
        <v>95</v>
      </c>
      <c r="B98" s="58" t="e">
        <f>IF(#REF!="","",#REF!)</f>
        <v>#REF!</v>
      </c>
      <c r="C98" s="53">
        <f t="shared" si="11"/>
        <v>0</v>
      </c>
      <c r="D98" s="29"/>
      <c r="E98" s="30"/>
      <c r="F98" s="30"/>
      <c r="G98" s="31"/>
      <c r="H98" s="31"/>
      <c r="I98" s="31"/>
      <c r="J98" s="31"/>
      <c r="K98" s="31"/>
      <c r="L98" s="32"/>
      <c r="M98" s="33"/>
      <c r="N98" s="30"/>
      <c r="O98" s="30"/>
      <c r="P98" s="30"/>
      <c r="Q98" s="31"/>
      <c r="R98" s="31"/>
      <c r="S98" s="31"/>
      <c r="T98" s="31"/>
      <c r="U98" s="31"/>
      <c r="V98" s="32"/>
      <c r="W98" s="33"/>
      <c r="X98" s="30"/>
      <c r="Y98" s="30"/>
      <c r="Z98" s="30"/>
      <c r="AA98" s="31"/>
      <c r="AB98" s="31"/>
      <c r="AC98" s="31"/>
      <c r="AD98" s="31"/>
      <c r="AE98" s="31"/>
      <c r="AF98" s="32"/>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93">
        <f t="shared" si="12"/>
        <v>0</v>
      </c>
      <c r="BQ98" s="97">
        <f t="shared" si="13"/>
        <v>0</v>
      </c>
      <c r="BR98" s="97">
        <f t="shared" si="14"/>
        <v>0</v>
      </c>
      <c r="BS98" s="101">
        <f t="shared" si="15"/>
        <v>0</v>
      </c>
      <c r="BT98" s="87">
        <v>0.26973158121109009</v>
      </c>
      <c r="BU98" s="118">
        <f t="shared" si="16"/>
        <v>0</v>
      </c>
      <c r="BV98" s="101">
        <f t="shared" si="17"/>
        <v>34</v>
      </c>
      <c r="BW98" s="116">
        <f>COUNTIF($BV$4:BV97,BV98)+BV98</f>
        <v>95</v>
      </c>
      <c r="BX98" s="122">
        <f t="shared" si="18"/>
        <v>0</v>
      </c>
      <c r="BY98" s="101">
        <f t="shared" si="19"/>
        <v>31</v>
      </c>
      <c r="BZ98" s="116">
        <f>COUNTIF($BY$4:BY97,BY98)+BY98</f>
        <v>95</v>
      </c>
      <c r="CA98" s="122">
        <f t="shared" si="20"/>
        <v>0</v>
      </c>
      <c r="CB98" s="101">
        <f t="shared" si="21"/>
        <v>34</v>
      </c>
      <c r="CC98" s="116">
        <f>COUNTIF($CB$4:CB97,CB98)+CB98</f>
        <v>95</v>
      </c>
      <c r="CD98" s="61">
        <v>95</v>
      </c>
    </row>
    <row r="99" spans="1:82" x14ac:dyDescent="0.2">
      <c r="A99" s="107">
        <v>96</v>
      </c>
      <c r="B99" s="54" t="e">
        <f>IF(#REF!="","",#REF!)</f>
        <v>#REF!</v>
      </c>
      <c r="C99" s="49">
        <f t="shared" si="11"/>
        <v>0</v>
      </c>
      <c r="D99" s="19"/>
      <c r="E99" s="20"/>
      <c r="F99" s="20"/>
      <c r="G99" s="20"/>
      <c r="H99" s="21"/>
      <c r="I99" s="21"/>
      <c r="J99" s="21"/>
      <c r="K99" s="21"/>
      <c r="L99" s="22"/>
      <c r="M99" s="23"/>
      <c r="N99" s="20"/>
      <c r="O99" s="20"/>
      <c r="P99" s="20"/>
      <c r="Q99" s="20"/>
      <c r="R99" s="21"/>
      <c r="S99" s="21"/>
      <c r="T99" s="21"/>
      <c r="U99" s="21"/>
      <c r="V99" s="22"/>
      <c r="W99" s="23"/>
      <c r="X99" s="20"/>
      <c r="Y99" s="20"/>
      <c r="Z99" s="20"/>
      <c r="AA99" s="20"/>
      <c r="AB99" s="21"/>
      <c r="AC99" s="21"/>
      <c r="AD99" s="21"/>
      <c r="AE99" s="21"/>
      <c r="AF99" s="22"/>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91">
        <f t="shared" si="12"/>
        <v>0</v>
      </c>
      <c r="BQ99" s="95">
        <f t="shared" si="13"/>
        <v>0</v>
      </c>
      <c r="BR99" s="95">
        <f t="shared" si="14"/>
        <v>0</v>
      </c>
      <c r="BS99" s="99">
        <f t="shared" si="15"/>
        <v>0</v>
      </c>
      <c r="BT99" s="85">
        <v>5.5593490600585938E-2</v>
      </c>
      <c r="BU99" s="88">
        <f t="shared" si="16"/>
        <v>0</v>
      </c>
      <c r="BV99" s="99">
        <f t="shared" si="17"/>
        <v>34</v>
      </c>
      <c r="BW99" s="114">
        <f>COUNTIF($BV$4:BV98,BV99)+BV99</f>
        <v>96</v>
      </c>
      <c r="BX99" s="123">
        <f t="shared" si="18"/>
        <v>0</v>
      </c>
      <c r="BY99" s="99">
        <f t="shared" si="19"/>
        <v>31</v>
      </c>
      <c r="BZ99" s="114">
        <f>COUNTIF($BY$4:BY98,BY99)+BY99</f>
        <v>96</v>
      </c>
      <c r="CA99" s="123">
        <f t="shared" si="20"/>
        <v>0</v>
      </c>
      <c r="CB99" s="99">
        <f t="shared" si="21"/>
        <v>34</v>
      </c>
      <c r="CC99" s="114">
        <f>COUNTIF($CB$4:CB98,CB99)+CB99</f>
        <v>96</v>
      </c>
      <c r="CD99" s="63">
        <v>96</v>
      </c>
    </row>
    <row r="100" spans="1:82" x14ac:dyDescent="0.2">
      <c r="A100" s="108">
        <v>97</v>
      </c>
      <c r="B100" s="55" t="e">
        <f>IF(#REF!="","",#REF!)</f>
        <v>#REF!</v>
      </c>
      <c r="C100" s="51">
        <f t="shared" si="11"/>
        <v>0</v>
      </c>
      <c r="D100" s="24"/>
      <c r="E100" s="25"/>
      <c r="F100" s="25"/>
      <c r="G100" s="25"/>
      <c r="H100" s="26"/>
      <c r="I100" s="26"/>
      <c r="J100" s="26"/>
      <c r="K100" s="26"/>
      <c r="L100" s="27"/>
      <c r="M100" s="28"/>
      <c r="N100" s="25"/>
      <c r="O100" s="25"/>
      <c r="P100" s="25"/>
      <c r="Q100" s="25"/>
      <c r="R100" s="26"/>
      <c r="S100" s="26"/>
      <c r="T100" s="26"/>
      <c r="U100" s="26"/>
      <c r="V100" s="27"/>
      <c r="W100" s="28"/>
      <c r="X100" s="25"/>
      <c r="Y100" s="25"/>
      <c r="Z100" s="25"/>
      <c r="AA100" s="25"/>
      <c r="AB100" s="26"/>
      <c r="AC100" s="26"/>
      <c r="AD100" s="26"/>
      <c r="AE100" s="26"/>
      <c r="AF100" s="27"/>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92">
        <f t="shared" si="12"/>
        <v>0</v>
      </c>
      <c r="BQ100" s="96">
        <f t="shared" si="13"/>
        <v>0</v>
      </c>
      <c r="BR100" s="96">
        <f t="shared" si="14"/>
        <v>0</v>
      </c>
      <c r="BS100" s="100">
        <f t="shared" si="15"/>
        <v>0</v>
      </c>
      <c r="BT100" s="86">
        <v>0.24384516477584839</v>
      </c>
      <c r="BU100" s="117">
        <f t="shared" si="16"/>
        <v>0</v>
      </c>
      <c r="BV100" s="100">
        <f t="shared" si="17"/>
        <v>34</v>
      </c>
      <c r="BW100" s="115">
        <f>COUNTIF($BV$4:BV99,BV100)+BV100</f>
        <v>97</v>
      </c>
      <c r="BX100" s="121">
        <f t="shared" si="18"/>
        <v>0</v>
      </c>
      <c r="BY100" s="100">
        <f t="shared" si="19"/>
        <v>31</v>
      </c>
      <c r="BZ100" s="115">
        <f>COUNTIF($BY$4:BY99,BY100)+BY100</f>
        <v>97</v>
      </c>
      <c r="CA100" s="121">
        <f t="shared" si="20"/>
        <v>0</v>
      </c>
      <c r="CB100" s="100">
        <f t="shared" si="21"/>
        <v>34</v>
      </c>
      <c r="CC100" s="115">
        <f>COUNTIF($CB$4:CB99,CB100)+CB100</f>
        <v>97</v>
      </c>
      <c r="CD100" s="60">
        <v>97</v>
      </c>
    </row>
    <row r="101" spans="1:82" x14ac:dyDescent="0.2">
      <c r="A101" s="108">
        <v>98</v>
      </c>
      <c r="B101" s="55" t="e">
        <f>IF(#REF!="","",#REF!)</f>
        <v>#REF!</v>
      </c>
      <c r="C101" s="51">
        <f t="shared" si="11"/>
        <v>0</v>
      </c>
      <c r="D101" s="24"/>
      <c r="E101" s="25"/>
      <c r="F101" s="26"/>
      <c r="G101" s="26"/>
      <c r="H101" s="26"/>
      <c r="I101" s="26"/>
      <c r="J101" s="26"/>
      <c r="K101" s="26"/>
      <c r="L101" s="27"/>
      <c r="M101" s="28"/>
      <c r="N101" s="25"/>
      <c r="O101" s="25"/>
      <c r="P101" s="26"/>
      <c r="Q101" s="26"/>
      <c r="R101" s="26"/>
      <c r="S101" s="26"/>
      <c r="T101" s="26"/>
      <c r="U101" s="26"/>
      <c r="V101" s="27"/>
      <c r="W101" s="28"/>
      <c r="X101" s="25"/>
      <c r="Y101" s="25"/>
      <c r="Z101" s="26"/>
      <c r="AA101" s="26"/>
      <c r="AB101" s="26"/>
      <c r="AC101" s="26"/>
      <c r="AD101" s="26"/>
      <c r="AE101" s="26"/>
      <c r="AF101" s="27"/>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92">
        <f t="shared" si="12"/>
        <v>0</v>
      </c>
      <c r="BQ101" s="96">
        <f t="shared" si="13"/>
        <v>0</v>
      </c>
      <c r="BR101" s="96">
        <f t="shared" si="14"/>
        <v>0</v>
      </c>
      <c r="BS101" s="100">
        <f t="shared" si="15"/>
        <v>0</v>
      </c>
      <c r="BT101" s="86">
        <v>0.97907793521881104</v>
      </c>
      <c r="BU101" s="117">
        <f t="shared" si="16"/>
        <v>0</v>
      </c>
      <c r="BV101" s="100">
        <f t="shared" si="17"/>
        <v>34</v>
      </c>
      <c r="BW101" s="115">
        <f>COUNTIF($BV$4:BV100,BV101)+BV101</f>
        <v>98</v>
      </c>
      <c r="BX101" s="121">
        <f t="shared" si="18"/>
        <v>0</v>
      </c>
      <c r="BY101" s="100">
        <f t="shared" si="19"/>
        <v>31</v>
      </c>
      <c r="BZ101" s="115">
        <f>COUNTIF($BY$4:BY100,BY101)+BY101</f>
        <v>98</v>
      </c>
      <c r="CA101" s="121">
        <f t="shared" si="20"/>
        <v>0</v>
      </c>
      <c r="CB101" s="100">
        <f t="shared" si="21"/>
        <v>34</v>
      </c>
      <c r="CC101" s="115">
        <f>COUNTIF($CB$4:CB100,CB101)+CB101</f>
        <v>98</v>
      </c>
      <c r="CD101" s="60">
        <v>98</v>
      </c>
    </row>
    <row r="102" spans="1:82" x14ac:dyDescent="0.2">
      <c r="A102" s="108">
        <v>99</v>
      </c>
      <c r="B102" s="55" t="e">
        <f>IF(#REF!="","",#REF!)</f>
        <v>#REF!</v>
      </c>
      <c r="C102" s="51">
        <f t="shared" si="11"/>
        <v>0</v>
      </c>
      <c r="D102" s="24"/>
      <c r="E102" s="25"/>
      <c r="F102" s="25"/>
      <c r="G102" s="25"/>
      <c r="H102" s="26"/>
      <c r="I102" s="26"/>
      <c r="J102" s="26"/>
      <c r="K102" s="26"/>
      <c r="L102" s="27"/>
      <c r="M102" s="28"/>
      <c r="N102" s="25"/>
      <c r="O102" s="25"/>
      <c r="P102" s="25"/>
      <c r="Q102" s="25"/>
      <c r="R102" s="26"/>
      <c r="S102" s="26"/>
      <c r="T102" s="26"/>
      <c r="U102" s="26"/>
      <c r="V102" s="27"/>
      <c r="W102" s="28"/>
      <c r="X102" s="25"/>
      <c r="Y102" s="25"/>
      <c r="Z102" s="25"/>
      <c r="AA102" s="25"/>
      <c r="AB102" s="26"/>
      <c r="AC102" s="26"/>
      <c r="AD102" s="26"/>
      <c r="AE102" s="26"/>
      <c r="AF102" s="27"/>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92">
        <f t="shared" si="12"/>
        <v>0</v>
      </c>
      <c r="BQ102" s="96">
        <f t="shared" si="13"/>
        <v>0</v>
      </c>
      <c r="BR102" s="96">
        <f t="shared" si="14"/>
        <v>0</v>
      </c>
      <c r="BS102" s="100">
        <f t="shared" si="15"/>
        <v>0</v>
      </c>
      <c r="BT102" s="86">
        <v>6.0916244983673096E-2</v>
      </c>
      <c r="BU102" s="117">
        <f t="shared" si="16"/>
        <v>0</v>
      </c>
      <c r="BV102" s="100">
        <f t="shared" si="17"/>
        <v>34</v>
      </c>
      <c r="BW102" s="115">
        <f>COUNTIF($BV$4:BV101,BV102)+BV102</f>
        <v>99</v>
      </c>
      <c r="BX102" s="121">
        <f t="shared" si="18"/>
        <v>0</v>
      </c>
      <c r="BY102" s="100">
        <f t="shared" si="19"/>
        <v>31</v>
      </c>
      <c r="BZ102" s="115">
        <f>COUNTIF($BY$4:BY101,BY102)+BY102</f>
        <v>99</v>
      </c>
      <c r="CA102" s="121">
        <f t="shared" si="20"/>
        <v>0</v>
      </c>
      <c r="CB102" s="100">
        <f t="shared" si="21"/>
        <v>34</v>
      </c>
      <c r="CC102" s="115">
        <f>COUNTIF($CB$4:CB101,CB102)+CB102</f>
        <v>99</v>
      </c>
      <c r="CD102" s="60">
        <v>99</v>
      </c>
    </row>
    <row r="103" spans="1:82" ht="13.8" thickBot="1" x14ac:dyDescent="0.25">
      <c r="A103" s="109">
        <v>100</v>
      </c>
      <c r="B103" s="58" t="e">
        <f>IF(#REF!="","",#REF!)</f>
        <v>#REF!</v>
      </c>
      <c r="C103" s="53">
        <f t="shared" si="11"/>
        <v>0</v>
      </c>
      <c r="D103" s="29"/>
      <c r="E103" s="30"/>
      <c r="F103" s="30"/>
      <c r="G103" s="31"/>
      <c r="H103" s="31"/>
      <c r="I103" s="31"/>
      <c r="J103" s="31"/>
      <c r="K103" s="31"/>
      <c r="L103" s="32"/>
      <c r="M103" s="33"/>
      <c r="N103" s="30"/>
      <c r="O103" s="30"/>
      <c r="P103" s="30"/>
      <c r="Q103" s="31"/>
      <c r="R103" s="31"/>
      <c r="S103" s="31"/>
      <c r="T103" s="31"/>
      <c r="U103" s="31"/>
      <c r="V103" s="32"/>
      <c r="W103" s="33"/>
      <c r="X103" s="30"/>
      <c r="Y103" s="30"/>
      <c r="Z103" s="30"/>
      <c r="AA103" s="31"/>
      <c r="AB103" s="31"/>
      <c r="AC103" s="31"/>
      <c r="AD103" s="31"/>
      <c r="AE103" s="31"/>
      <c r="AF103" s="32"/>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93">
        <f t="shared" si="12"/>
        <v>0</v>
      </c>
      <c r="BQ103" s="97">
        <f t="shared" si="13"/>
        <v>0</v>
      </c>
      <c r="BR103" s="97">
        <f t="shared" si="14"/>
        <v>0</v>
      </c>
      <c r="BS103" s="101">
        <f t="shared" si="15"/>
        <v>0</v>
      </c>
      <c r="BT103" s="87">
        <v>0.39029145240783691</v>
      </c>
      <c r="BU103" s="118">
        <f t="shared" si="16"/>
        <v>0</v>
      </c>
      <c r="BV103" s="101">
        <f t="shared" si="17"/>
        <v>34</v>
      </c>
      <c r="BW103" s="116">
        <f>COUNTIF($BV$4:BV102,BV103)+BV103</f>
        <v>100</v>
      </c>
      <c r="BX103" s="122">
        <f t="shared" si="18"/>
        <v>0</v>
      </c>
      <c r="BY103" s="101">
        <f t="shared" si="19"/>
        <v>31</v>
      </c>
      <c r="BZ103" s="116">
        <f>COUNTIF($BY$4:BY102,BY103)+BY103</f>
        <v>100</v>
      </c>
      <c r="CA103" s="122">
        <f t="shared" si="20"/>
        <v>0</v>
      </c>
      <c r="CB103" s="101">
        <f t="shared" si="21"/>
        <v>34</v>
      </c>
      <c r="CC103" s="116">
        <f>COUNTIF($CB$4:CB102,CB103)+CB103</f>
        <v>100</v>
      </c>
      <c r="CD103" s="61">
        <v>100</v>
      </c>
    </row>
  </sheetData>
  <mergeCells count="4">
    <mergeCell ref="A2:B2"/>
    <mergeCell ref="BU2:BV2"/>
    <mergeCell ref="BX2:BY2"/>
    <mergeCell ref="CA2:CB2"/>
  </mergeCells>
  <phoneticPr fontId="2"/>
  <dataValidations count="1">
    <dataValidation imeMode="hiragana" allowBlank="1" showInputMessage="1" showErrorMessage="1" sqref="D4:BQ103" xr:uid="{4A3CF4BC-0D44-461D-A2D7-245C49628471}"/>
  </dataValidations>
  <pageMargins left="0.75" right="0.75" top="0.34" bottom="0.23" header="0.35" footer="0.24"/>
  <pageSetup paperSize="1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4033F-E6E0-48F7-A3D3-84300DCB4A67}">
  <sheetPr codeName="Sheet20">
    <pageSetUpPr fitToPage="1"/>
  </sheetPr>
  <dimension ref="B1:CC156"/>
  <sheetViews>
    <sheetView topLeftCell="AK103" zoomScale="70" zoomScaleNormal="70" zoomScaleSheetLayoutView="85" workbookViewId="0">
      <selection activeCell="BL103" sqref="BL103"/>
    </sheetView>
  </sheetViews>
  <sheetFormatPr defaultColWidth="9" defaultRowHeight="13.8" x14ac:dyDescent="0.2"/>
  <cols>
    <col min="1" max="1" width="2.6640625" style="82" customWidth="1"/>
    <col min="2" max="2" width="4.21875" style="83" customWidth="1"/>
    <col min="3" max="3" width="0" style="82" hidden="1" customWidth="1"/>
    <col min="4" max="4" width="9.21875" style="103" customWidth="1"/>
    <col min="5" max="5" width="1.6640625" style="104" customWidth="1"/>
    <col min="6" max="6" width="6.6640625" style="74" customWidth="1"/>
    <col min="7" max="7" width="1.6640625" style="104" customWidth="1"/>
    <col min="8" max="32" width="2.6640625" style="78" customWidth="1"/>
    <col min="33" max="33" width="0" style="78" hidden="1" customWidth="1"/>
    <col min="34" max="34" width="9.21875" style="103" customWidth="1"/>
    <col min="35" max="35" width="1.6640625" style="104" customWidth="1"/>
    <col min="36" max="36" width="6.6640625" style="74" customWidth="1"/>
    <col min="37" max="37" width="1.6640625" style="104" customWidth="1"/>
    <col min="38" max="38" width="4.21875" style="79" customWidth="1"/>
    <col min="39" max="40" width="2.6640625" style="78" customWidth="1"/>
    <col min="41" max="41" width="4.21875" style="79" customWidth="1"/>
    <col min="42" max="42" width="0" style="78" hidden="1" customWidth="1"/>
    <col min="43" max="43" width="9.21875" style="103" customWidth="1"/>
    <col min="44" max="44" width="1.6640625" style="104" customWidth="1"/>
    <col min="45" max="45" width="6.6640625" style="74" customWidth="1"/>
    <col min="46" max="46" width="1.6640625" style="104" customWidth="1"/>
    <col min="47" max="71" width="2.6640625" style="78" customWidth="1"/>
    <col min="72" max="72" width="0" style="78" hidden="1" customWidth="1"/>
    <col min="73" max="73" width="9.21875" style="103" customWidth="1"/>
    <col min="74" max="74" width="1.6640625" style="104" customWidth="1"/>
    <col min="75" max="75" width="6.6640625" style="74" customWidth="1"/>
    <col min="76" max="76" width="1.6640625" style="104" customWidth="1"/>
    <col min="77" max="77" width="4.21875" style="79" customWidth="1"/>
    <col min="78" max="78" width="2.6640625" style="78" customWidth="1"/>
    <col min="79" max="81" width="9" style="78"/>
    <col min="82" max="16384" width="9" style="82"/>
  </cols>
  <sheetData>
    <row r="1" spans="2:77" ht="30" customHeight="1" x14ac:dyDescent="0.2">
      <c r="D1" s="196" t="s">
        <v>345</v>
      </c>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202">
        <v>1</v>
      </c>
      <c r="BX1" s="174"/>
      <c r="BY1" s="174"/>
    </row>
    <row r="3" spans="2:77" ht="25.05" customHeight="1" x14ac:dyDescent="0.2">
      <c r="AG3" s="199" t="s">
        <v>179</v>
      </c>
      <c r="AH3" s="197"/>
      <c r="AI3" s="197"/>
      <c r="AJ3" s="197"/>
      <c r="AK3" s="197"/>
      <c r="AL3" s="197"/>
      <c r="AM3" s="197"/>
      <c r="AN3" s="197"/>
      <c r="AO3" s="197"/>
      <c r="AP3" s="197"/>
      <c r="AQ3" s="197"/>
      <c r="AR3" s="197"/>
      <c r="AS3" s="197"/>
      <c r="BQ3" s="198" t="s">
        <v>346</v>
      </c>
      <c r="BR3" s="197"/>
      <c r="BS3" s="197"/>
      <c r="BT3" s="197"/>
      <c r="BU3" s="197"/>
      <c r="BV3" s="197"/>
      <c r="BW3" s="197"/>
      <c r="BX3" s="197"/>
      <c r="BY3" s="197"/>
    </row>
    <row r="4" spans="2:77" x14ac:dyDescent="0.2">
      <c r="BQ4" s="198" t="s">
        <v>64</v>
      </c>
      <c r="BR4" s="197"/>
      <c r="BS4" s="197"/>
      <c r="BT4" s="197"/>
      <c r="BU4" s="197"/>
      <c r="BV4" s="197"/>
      <c r="BW4" s="197"/>
      <c r="BX4" s="197"/>
      <c r="BY4" s="197"/>
    </row>
    <row r="6" spans="2:77" ht="11.7" customHeight="1" thickBot="1" x14ac:dyDescent="0.25">
      <c r="B6" s="201">
        <v>1</v>
      </c>
      <c r="D6" s="190" t="s">
        <v>131</v>
      </c>
      <c r="E6" s="192" t="s">
        <v>47</v>
      </c>
      <c r="F6" s="194" t="s">
        <v>73</v>
      </c>
      <c r="G6" s="192" t="s">
        <v>48</v>
      </c>
      <c r="H6" s="125"/>
      <c r="I6" s="125"/>
      <c r="J6" s="65"/>
      <c r="K6" s="65"/>
      <c r="L6" s="65"/>
      <c r="M6" s="65"/>
      <c r="Q6" s="106"/>
      <c r="R6" s="146"/>
      <c r="S6" s="146"/>
      <c r="T6" s="146"/>
      <c r="U6" s="146"/>
      <c r="V6" s="146"/>
      <c r="W6" s="106"/>
      <c r="AA6" s="65"/>
      <c r="AB6" s="65"/>
      <c r="AC6" s="65"/>
      <c r="AD6" s="65"/>
      <c r="AE6" s="125"/>
      <c r="AF6" s="125"/>
      <c r="AH6" s="190" t="s">
        <v>176</v>
      </c>
      <c r="AI6" s="192" t="s">
        <v>47</v>
      </c>
      <c r="AJ6" s="194" t="s">
        <v>73</v>
      </c>
      <c r="AK6" s="192" t="s">
        <v>48</v>
      </c>
      <c r="AL6" s="200">
        <v>34</v>
      </c>
      <c r="AO6" s="200">
        <v>68</v>
      </c>
      <c r="AQ6" s="190" t="s">
        <v>138</v>
      </c>
      <c r="AR6" s="192" t="s">
        <v>47</v>
      </c>
      <c r="AS6" s="194" t="s">
        <v>72</v>
      </c>
      <c r="AT6" s="192" t="s">
        <v>48</v>
      </c>
      <c r="AU6" s="125"/>
      <c r="AV6" s="125"/>
      <c r="AW6" s="65"/>
      <c r="AX6" s="65"/>
      <c r="AY6" s="65"/>
      <c r="AZ6" s="65"/>
      <c r="BN6" s="65"/>
      <c r="BO6" s="65"/>
      <c r="BP6" s="65"/>
      <c r="BQ6" s="65"/>
      <c r="BR6" s="125"/>
      <c r="BS6" s="125"/>
      <c r="BU6" s="190" t="s">
        <v>177</v>
      </c>
      <c r="BV6" s="192" t="s">
        <v>47</v>
      </c>
      <c r="BW6" s="194" t="s">
        <v>55</v>
      </c>
      <c r="BX6" s="192" t="s">
        <v>48</v>
      </c>
      <c r="BY6" s="200">
        <v>102</v>
      </c>
    </row>
    <row r="7" spans="2:77" ht="11.7" customHeight="1" thickTop="1" thickBot="1" x14ac:dyDescent="0.25">
      <c r="B7" s="201"/>
      <c r="D7" s="191"/>
      <c r="E7" s="193"/>
      <c r="F7" s="195"/>
      <c r="G7" s="193"/>
      <c r="H7" s="65"/>
      <c r="I7" s="65"/>
      <c r="J7" s="127"/>
      <c r="K7" s="65"/>
      <c r="L7" s="65"/>
      <c r="M7" s="65"/>
      <c r="Q7" s="106"/>
      <c r="R7" s="146"/>
      <c r="S7" s="146"/>
      <c r="T7" s="146"/>
      <c r="U7" s="146"/>
      <c r="V7" s="146"/>
      <c r="W7" s="106"/>
      <c r="AA7" s="65"/>
      <c r="AB7" s="65"/>
      <c r="AC7" s="65"/>
      <c r="AD7" s="130"/>
      <c r="AE7" s="65"/>
      <c r="AF7" s="65"/>
      <c r="AH7" s="191"/>
      <c r="AI7" s="193"/>
      <c r="AJ7" s="195"/>
      <c r="AK7" s="193"/>
      <c r="AL7" s="201"/>
      <c r="AO7" s="201"/>
      <c r="AQ7" s="191"/>
      <c r="AR7" s="193"/>
      <c r="AS7" s="195"/>
      <c r="AT7" s="193"/>
      <c r="AU7" s="65"/>
      <c r="AV7" s="65"/>
      <c r="AW7" s="127"/>
      <c r="AX7" s="65"/>
      <c r="AY7" s="65"/>
      <c r="AZ7" s="65"/>
      <c r="BB7" s="160"/>
      <c r="BC7" s="160"/>
      <c r="BD7" s="150"/>
      <c r="BE7" s="151"/>
      <c r="BF7" s="151"/>
      <c r="BG7" s="151"/>
      <c r="BI7" s="150"/>
      <c r="BJ7" s="151"/>
      <c r="BK7" s="160"/>
      <c r="BL7" s="160"/>
      <c r="BN7" s="65"/>
      <c r="BO7" s="65"/>
      <c r="BP7" s="65"/>
      <c r="BQ7" s="130"/>
      <c r="BR7" s="65"/>
      <c r="BS7" s="65"/>
      <c r="BU7" s="191"/>
      <c r="BV7" s="193"/>
      <c r="BW7" s="195"/>
      <c r="BX7" s="193"/>
      <c r="BY7" s="201"/>
    </row>
    <row r="8" spans="2:77" ht="11.7" customHeight="1" thickTop="1" thickBot="1" x14ac:dyDescent="0.25">
      <c r="B8" s="201">
        <v>2</v>
      </c>
      <c r="D8" s="190" t="s">
        <v>133</v>
      </c>
      <c r="E8" s="192" t="s">
        <v>47</v>
      </c>
      <c r="F8" s="194" t="s">
        <v>56</v>
      </c>
      <c r="G8" s="192" t="s">
        <v>48</v>
      </c>
      <c r="H8" s="125"/>
      <c r="I8" s="68"/>
      <c r="J8" s="77"/>
      <c r="K8" s="136"/>
      <c r="L8" s="65"/>
      <c r="M8" s="65"/>
      <c r="Q8" s="106"/>
      <c r="R8" s="146"/>
      <c r="S8" s="146"/>
      <c r="T8" s="146"/>
      <c r="U8" s="146"/>
      <c r="V8" s="146"/>
      <c r="W8" s="106"/>
      <c r="AA8" s="65"/>
      <c r="AB8" s="65"/>
      <c r="AC8" s="141"/>
      <c r="AD8" s="68"/>
      <c r="AE8" s="77"/>
      <c r="AF8" s="125"/>
      <c r="AH8" s="190" t="s">
        <v>217</v>
      </c>
      <c r="AI8" s="192" t="s">
        <v>47</v>
      </c>
      <c r="AJ8" s="194" t="s">
        <v>441</v>
      </c>
      <c r="AK8" s="192" t="s">
        <v>48</v>
      </c>
      <c r="AL8" s="200">
        <v>35</v>
      </c>
      <c r="AO8" s="200">
        <v>69</v>
      </c>
      <c r="AQ8" s="190" t="s">
        <v>239</v>
      </c>
      <c r="AR8" s="192" t="s">
        <v>47</v>
      </c>
      <c r="AS8" s="194" t="s">
        <v>186</v>
      </c>
      <c r="AT8" s="192" t="s">
        <v>48</v>
      </c>
      <c r="AU8" s="65"/>
      <c r="AV8" s="68"/>
      <c r="AW8" s="77"/>
      <c r="AX8" s="136"/>
      <c r="AY8" s="65"/>
      <c r="AZ8" s="65"/>
      <c r="BB8" s="160"/>
      <c r="BC8" s="160"/>
      <c r="BD8" s="151"/>
      <c r="BE8" s="151"/>
      <c r="BF8" s="151"/>
      <c r="BG8" s="151"/>
      <c r="BI8" s="151"/>
      <c r="BJ8" s="151"/>
      <c r="BK8" s="160"/>
      <c r="BL8" s="160"/>
      <c r="BN8" s="65"/>
      <c r="BO8" s="65"/>
      <c r="BP8" s="141"/>
      <c r="BQ8" s="68"/>
      <c r="BR8" s="76"/>
      <c r="BS8" s="72"/>
      <c r="BU8" s="190" t="s">
        <v>229</v>
      </c>
      <c r="BV8" s="192" t="s">
        <v>47</v>
      </c>
      <c r="BW8" s="194" t="s">
        <v>61</v>
      </c>
      <c r="BX8" s="192" t="s">
        <v>48</v>
      </c>
      <c r="BY8" s="200">
        <v>103</v>
      </c>
    </row>
    <row r="9" spans="2:77" ht="11.7" customHeight="1" thickTop="1" thickBot="1" x14ac:dyDescent="0.25">
      <c r="B9" s="201"/>
      <c r="D9" s="191"/>
      <c r="E9" s="193"/>
      <c r="F9" s="195"/>
      <c r="G9" s="193"/>
      <c r="H9" s="65"/>
      <c r="I9" s="128"/>
      <c r="J9" s="65"/>
      <c r="K9" s="136"/>
      <c r="L9" s="65"/>
      <c r="M9" s="65"/>
      <c r="Q9" s="106"/>
      <c r="R9" s="146"/>
      <c r="S9" s="146"/>
      <c r="T9" s="146"/>
      <c r="U9" s="146"/>
      <c r="V9" s="146"/>
      <c r="W9" s="106"/>
      <c r="AA9" s="65"/>
      <c r="AB9" s="65"/>
      <c r="AC9" s="141"/>
      <c r="AD9" s="65"/>
      <c r="AE9" s="131"/>
      <c r="AF9" s="65"/>
      <c r="AH9" s="191"/>
      <c r="AI9" s="193"/>
      <c r="AJ9" s="195"/>
      <c r="AK9" s="193"/>
      <c r="AL9" s="201"/>
      <c r="AO9" s="201"/>
      <c r="AQ9" s="191"/>
      <c r="AR9" s="193"/>
      <c r="AS9" s="195"/>
      <c r="AT9" s="193"/>
      <c r="AU9" s="66"/>
      <c r="AV9" s="70"/>
      <c r="AW9" s="65"/>
      <c r="AX9" s="136"/>
      <c r="AY9" s="65"/>
      <c r="AZ9" s="65"/>
      <c r="BB9" s="160"/>
      <c r="BC9" s="160"/>
      <c r="BD9" s="150"/>
      <c r="BE9" s="151"/>
      <c r="BF9" s="151"/>
      <c r="BG9" s="151"/>
      <c r="BI9" s="150"/>
      <c r="BJ9" s="151"/>
      <c r="BK9" s="160"/>
      <c r="BL9" s="160"/>
      <c r="BN9" s="65"/>
      <c r="BO9" s="65"/>
      <c r="BP9" s="130"/>
      <c r="BQ9" s="65"/>
      <c r="BR9" s="66"/>
      <c r="BS9" s="66"/>
      <c r="BU9" s="191"/>
      <c r="BV9" s="193"/>
      <c r="BW9" s="195"/>
      <c r="BX9" s="193"/>
      <c r="BY9" s="201"/>
    </row>
    <row r="10" spans="2:77" ht="11.7" customHeight="1" thickTop="1" thickBot="1" x14ac:dyDescent="0.25">
      <c r="B10" s="201">
        <v>3</v>
      </c>
      <c r="D10" s="190" t="s">
        <v>194</v>
      </c>
      <c r="E10" s="192" t="s">
        <v>47</v>
      </c>
      <c r="F10" s="194" t="s">
        <v>70</v>
      </c>
      <c r="G10" s="192" t="s">
        <v>48</v>
      </c>
      <c r="H10" s="71"/>
      <c r="I10" s="65"/>
      <c r="J10" s="65"/>
      <c r="K10" s="127"/>
      <c r="L10" s="65"/>
      <c r="M10" s="65"/>
      <c r="Q10" s="106"/>
      <c r="R10" s="146"/>
      <c r="S10" s="146"/>
      <c r="T10" s="146"/>
      <c r="U10" s="146"/>
      <c r="V10" s="146"/>
      <c r="W10" s="106"/>
      <c r="AA10" s="65"/>
      <c r="AB10" s="65"/>
      <c r="AC10" s="130"/>
      <c r="AD10" s="65"/>
      <c r="AE10" s="68"/>
      <c r="AF10" s="76"/>
      <c r="AH10" s="190" t="s">
        <v>218</v>
      </c>
      <c r="AI10" s="192" t="s">
        <v>47</v>
      </c>
      <c r="AJ10" s="194" t="s">
        <v>68</v>
      </c>
      <c r="AK10" s="192" t="s">
        <v>48</v>
      </c>
      <c r="AL10" s="200">
        <v>36</v>
      </c>
      <c r="AO10" s="200">
        <v>70</v>
      </c>
      <c r="AQ10" s="190" t="s">
        <v>240</v>
      </c>
      <c r="AR10" s="192" t="s">
        <v>47</v>
      </c>
      <c r="AS10" s="194" t="s">
        <v>49</v>
      </c>
      <c r="AT10" s="192" t="s">
        <v>48</v>
      </c>
      <c r="AU10" s="125"/>
      <c r="AV10" s="133"/>
      <c r="AW10" s="65"/>
      <c r="AX10" s="127"/>
      <c r="AY10" s="65"/>
      <c r="AZ10" s="65"/>
      <c r="BB10" s="160"/>
      <c r="BC10" s="160"/>
      <c r="BD10" s="151"/>
      <c r="BE10" s="151"/>
      <c r="BF10" s="151"/>
      <c r="BG10" s="151"/>
      <c r="BI10" s="151"/>
      <c r="BJ10" s="151"/>
      <c r="BK10" s="160"/>
      <c r="BL10" s="160"/>
      <c r="BN10" s="65"/>
      <c r="BO10" s="141"/>
      <c r="BP10" s="68"/>
      <c r="BQ10" s="77"/>
      <c r="BR10" s="125"/>
      <c r="BS10" s="125"/>
      <c r="BU10" s="190" t="s">
        <v>256</v>
      </c>
      <c r="BV10" s="192" t="s">
        <v>47</v>
      </c>
      <c r="BW10" s="194" t="s">
        <v>187</v>
      </c>
      <c r="BX10" s="192" t="s">
        <v>48</v>
      </c>
      <c r="BY10" s="200">
        <v>104</v>
      </c>
    </row>
    <row r="11" spans="2:77" ht="11.7" customHeight="1" thickTop="1" thickBot="1" x14ac:dyDescent="0.25">
      <c r="B11" s="201"/>
      <c r="D11" s="191"/>
      <c r="E11" s="193"/>
      <c r="F11" s="195"/>
      <c r="G11" s="193"/>
      <c r="H11" s="65"/>
      <c r="I11" s="65"/>
      <c r="J11" s="68"/>
      <c r="K11" s="77"/>
      <c r="L11" s="136"/>
      <c r="M11" s="65"/>
      <c r="Q11" s="124"/>
      <c r="R11" s="148"/>
      <c r="S11" s="148"/>
      <c r="T11" s="148"/>
      <c r="U11" s="148"/>
      <c r="V11" s="148"/>
      <c r="W11" s="124"/>
      <c r="AA11" s="65"/>
      <c r="AB11" s="141"/>
      <c r="AC11" s="68"/>
      <c r="AD11" s="77"/>
      <c r="AE11" s="65"/>
      <c r="AF11" s="66"/>
      <c r="AH11" s="191"/>
      <c r="AI11" s="193"/>
      <c r="AJ11" s="195"/>
      <c r="AK11" s="193"/>
      <c r="AL11" s="201"/>
      <c r="AO11" s="201"/>
      <c r="AQ11" s="191"/>
      <c r="AR11" s="193"/>
      <c r="AS11" s="195"/>
      <c r="AT11" s="193"/>
      <c r="AU11" s="65"/>
      <c r="AV11" s="65"/>
      <c r="AW11" s="68"/>
      <c r="AX11" s="77"/>
      <c r="AY11" s="136"/>
      <c r="AZ11" s="65"/>
      <c r="BB11" s="160"/>
      <c r="BC11" s="160"/>
      <c r="BD11" s="150"/>
      <c r="BE11" s="151"/>
      <c r="BF11" s="151"/>
      <c r="BG11" s="151"/>
      <c r="BI11" s="150"/>
      <c r="BJ11" s="151"/>
      <c r="BK11" s="160"/>
      <c r="BL11" s="160"/>
      <c r="BN11" s="65"/>
      <c r="BO11" s="141"/>
      <c r="BP11" s="65"/>
      <c r="BQ11" s="131"/>
      <c r="BR11" s="65"/>
      <c r="BS11" s="65"/>
      <c r="BU11" s="191"/>
      <c r="BV11" s="193"/>
      <c r="BW11" s="195"/>
      <c r="BX11" s="193"/>
      <c r="BY11" s="201"/>
    </row>
    <row r="12" spans="2:77" ht="11.7" customHeight="1" thickTop="1" thickBot="1" x14ac:dyDescent="0.25">
      <c r="B12" s="201">
        <v>4</v>
      </c>
      <c r="D12" s="190" t="s">
        <v>195</v>
      </c>
      <c r="E12" s="192" t="s">
        <v>47</v>
      </c>
      <c r="F12" s="194" t="s">
        <v>128</v>
      </c>
      <c r="G12" s="192" t="s">
        <v>48</v>
      </c>
      <c r="H12" s="65"/>
      <c r="I12" s="65"/>
      <c r="J12" s="68"/>
      <c r="K12" s="77"/>
      <c r="L12" s="136"/>
      <c r="M12" s="65"/>
      <c r="Q12" s="124"/>
      <c r="R12" s="148"/>
      <c r="S12" s="148"/>
      <c r="T12" s="148"/>
      <c r="U12" s="148"/>
      <c r="V12" s="148"/>
      <c r="W12" s="124"/>
      <c r="AA12" s="65"/>
      <c r="AB12" s="141"/>
      <c r="AC12" s="68"/>
      <c r="AD12" s="77"/>
      <c r="AE12" s="125"/>
      <c r="AF12" s="125"/>
      <c r="AH12" s="190" t="s">
        <v>219</v>
      </c>
      <c r="AI12" s="192" t="s">
        <v>47</v>
      </c>
      <c r="AJ12" s="194" t="s">
        <v>190</v>
      </c>
      <c r="AK12" s="192" t="s">
        <v>48</v>
      </c>
      <c r="AL12" s="200">
        <v>37</v>
      </c>
      <c r="AO12" s="200">
        <v>71</v>
      </c>
      <c r="AQ12" s="190" t="s">
        <v>166</v>
      </c>
      <c r="AR12" s="192" t="s">
        <v>47</v>
      </c>
      <c r="AS12" s="194" t="s">
        <v>188</v>
      </c>
      <c r="AT12" s="192" t="s">
        <v>48</v>
      </c>
      <c r="AU12" s="125"/>
      <c r="AV12" s="125"/>
      <c r="AW12" s="68"/>
      <c r="AX12" s="77"/>
      <c r="AY12" s="136"/>
      <c r="AZ12" s="65"/>
      <c r="BB12" s="160"/>
      <c r="BC12" s="160"/>
      <c r="BD12" s="151"/>
      <c r="BE12" s="151"/>
      <c r="BF12" s="151"/>
      <c r="BG12" s="151"/>
      <c r="BI12" s="151"/>
      <c r="BJ12" s="151"/>
      <c r="BK12" s="160"/>
      <c r="BL12" s="160"/>
      <c r="BN12" s="65"/>
      <c r="BO12" s="141"/>
      <c r="BP12" s="65"/>
      <c r="BQ12" s="68"/>
      <c r="BR12" s="76"/>
      <c r="BS12" s="72"/>
      <c r="BU12" s="190" t="s">
        <v>130</v>
      </c>
      <c r="BV12" s="192" t="s">
        <v>47</v>
      </c>
      <c r="BW12" s="194" t="s">
        <v>65</v>
      </c>
      <c r="BX12" s="192" t="s">
        <v>48</v>
      </c>
      <c r="BY12" s="200">
        <v>105</v>
      </c>
    </row>
    <row r="13" spans="2:77" ht="11.7" customHeight="1" thickTop="1" thickBot="1" x14ac:dyDescent="0.25">
      <c r="B13" s="201"/>
      <c r="D13" s="191"/>
      <c r="E13" s="193"/>
      <c r="F13" s="195"/>
      <c r="G13" s="193"/>
      <c r="H13" s="66"/>
      <c r="I13" s="66"/>
      <c r="J13" s="70"/>
      <c r="K13" s="65"/>
      <c r="L13" s="136"/>
      <c r="M13" s="65"/>
      <c r="Q13" s="124"/>
      <c r="R13" s="148"/>
      <c r="S13" s="148"/>
      <c r="T13" s="148"/>
      <c r="U13" s="148"/>
      <c r="V13" s="148"/>
      <c r="W13" s="124"/>
      <c r="AA13" s="65"/>
      <c r="AB13" s="141"/>
      <c r="AC13" s="65"/>
      <c r="AD13" s="131"/>
      <c r="AE13" s="65"/>
      <c r="AF13" s="65"/>
      <c r="AH13" s="191"/>
      <c r="AI13" s="193"/>
      <c r="AJ13" s="195"/>
      <c r="AK13" s="193"/>
      <c r="AL13" s="201"/>
      <c r="AO13" s="201"/>
      <c r="AQ13" s="191"/>
      <c r="AR13" s="193"/>
      <c r="AS13" s="195"/>
      <c r="AT13" s="193"/>
      <c r="AU13" s="65"/>
      <c r="AV13" s="65"/>
      <c r="AW13" s="128"/>
      <c r="AX13" s="65"/>
      <c r="AY13" s="136"/>
      <c r="AZ13" s="65"/>
      <c r="BB13" s="161"/>
      <c r="BC13" s="161"/>
      <c r="BD13" s="150"/>
      <c r="BE13" s="151"/>
      <c r="BF13" s="151"/>
      <c r="BG13" s="151"/>
      <c r="BI13" s="150"/>
      <c r="BJ13" s="151"/>
      <c r="BK13" s="161"/>
      <c r="BL13" s="161"/>
      <c r="BN13" s="65"/>
      <c r="BO13" s="130"/>
      <c r="BP13" s="65"/>
      <c r="BQ13" s="65"/>
      <c r="BR13" s="66"/>
      <c r="BS13" s="66"/>
      <c r="BU13" s="191"/>
      <c r="BV13" s="193"/>
      <c r="BW13" s="195"/>
      <c r="BX13" s="193"/>
      <c r="BY13" s="201"/>
    </row>
    <row r="14" spans="2:77" ht="11.7" customHeight="1" thickTop="1" thickBot="1" x14ac:dyDescent="0.25">
      <c r="B14" s="201">
        <v>5</v>
      </c>
      <c r="D14" s="190" t="s">
        <v>347</v>
      </c>
      <c r="E14" s="192" t="s">
        <v>47</v>
      </c>
      <c r="F14" s="194" t="s">
        <v>58</v>
      </c>
      <c r="G14" s="192" t="s">
        <v>48</v>
      </c>
      <c r="H14" s="125"/>
      <c r="I14" s="125"/>
      <c r="J14" s="133"/>
      <c r="K14" s="65"/>
      <c r="L14" s="136"/>
      <c r="M14" s="65"/>
      <c r="Q14" s="124"/>
      <c r="R14" s="148"/>
      <c r="S14" s="148"/>
      <c r="T14" s="148"/>
      <c r="U14" s="148"/>
      <c r="V14" s="148"/>
      <c r="W14" s="124"/>
      <c r="AA14" s="65"/>
      <c r="AB14" s="141"/>
      <c r="AC14" s="65"/>
      <c r="AD14" s="68"/>
      <c r="AE14" s="76"/>
      <c r="AF14" s="72"/>
      <c r="AH14" s="190" t="s">
        <v>220</v>
      </c>
      <c r="AI14" s="192" t="s">
        <v>47</v>
      </c>
      <c r="AJ14" s="194" t="s">
        <v>65</v>
      </c>
      <c r="AK14" s="192" t="s">
        <v>48</v>
      </c>
      <c r="AL14" s="200">
        <v>38</v>
      </c>
      <c r="AO14" s="200">
        <v>72</v>
      </c>
      <c r="AQ14" s="190" t="s">
        <v>241</v>
      </c>
      <c r="AR14" s="192" t="s">
        <v>47</v>
      </c>
      <c r="AS14" s="194" t="s">
        <v>56</v>
      </c>
      <c r="AT14" s="192" t="s">
        <v>48</v>
      </c>
      <c r="AU14" s="72"/>
      <c r="AV14" s="71"/>
      <c r="AW14" s="65"/>
      <c r="AX14" s="65"/>
      <c r="AY14" s="136"/>
      <c r="AZ14" s="65"/>
      <c r="BB14" s="161"/>
      <c r="BC14" s="161"/>
      <c r="BD14" s="151"/>
      <c r="BE14" s="151"/>
      <c r="BF14" s="151"/>
      <c r="BG14" s="151"/>
      <c r="BI14" s="151"/>
      <c r="BJ14" s="151"/>
      <c r="BK14" s="161"/>
      <c r="BL14" s="161"/>
      <c r="BN14" s="141"/>
      <c r="BO14" s="68"/>
      <c r="BP14" s="77"/>
      <c r="BQ14" s="65"/>
      <c r="BR14" s="125"/>
      <c r="BS14" s="125"/>
      <c r="BU14" s="190" t="s">
        <v>257</v>
      </c>
      <c r="BV14" s="192" t="s">
        <v>47</v>
      </c>
      <c r="BW14" s="194" t="s">
        <v>49</v>
      </c>
      <c r="BX14" s="192" t="s">
        <v>48</v>
      </c>
      <c r="BY14" s="200">
        <v>106</v>
      </c>
    </row>
    <row r="15" spans="2:77" ht="11.7" customHeight="1" thickTop="1" thickBot="1" x14ac:dyDescent="0.25">
      <c r="B15" s="201"/>
      <c r="D15" s="191"/>
      <c r="E15" s="193"/>
      <c r="F15" s="195"/>
      <c r="G15" s="193"/>
      <c r="H15" s="65"/>
      <c r="I15" s="65"/>
      <c r="J15" s="65"/>
      <c r="K15" s="65"/>
      <c r="L15" s="127"/>
      <c r="M15" s="65"/>
      <c r="Q15" s="124"/>
      <c r="R15" s="148"/>
      <c r="S15" s="148"/>
      <c r="T15" s="148"/>
      <c r="U15" s="148"/>
      <c r="V15" s="148"/>
      <c r="W15" s="124"/>
      <c r="AA15" s="65"/>
      <c r="AB15" s="130"/>
      <c r="AC15" s="65"/>
      <c r="AD15" s="65"/>
      <c r="AE15" s="66"/>
      <c r="AF15" s="66"/>
      <c r="AH15" s="191"/>
      <c r="AI15" s="193"/>
      <c r="AJ15" s="195"/>
      <c r="AK15" s="193"/>
      <c r="AL15" s="201"/>
      <c r="AO15" s="201"/>
      <c r="AQ15" s="191"/>
      <c r="AR15" s="193"/>
      <c r="AS15" s="195"/>
      <c r="AT15" s="193"/>
      <c r="AU15" s="65"/>
      <c r="AV15" s="65"/>
      <c r="AW15" s="65"/>
      <c r="AX15" s="65"/>
      <c r="AY15" s="127"/>
      <c r="AZ15" s="65"/>
      <c r="BD15" s="150"/>
      <c r="BE15" s="151"/>
      <c r="BF15" s="151"/>
      <c r="BG15" s="151"/>
      <c r="BI15" s="150"/>
      <c r="BJ15" s="151"/>
      <c r="BN15" s="141"/>
      <c r="BO15" s="68"/>
      <c r="BP15" s="77"/>
      <c r="BQ15" s="130"/>
      <c r="BR15" s="65"/>
      <c r="BS15" s="65"/>
      <c r="BU15" s="191"/>
      <c r="BV15" s="193"/>
      <c r="BW15" s="195"/>
      <c r="BX15" s="193"/>
      <c r="BY15" s="201"/>
    </row>
    <row r="16" spans="2:77" ht="11.7" customHeight="1" thickTop="1" thickBot="1" x14ac:dyDescent="0.25">
      <c r="B16" s="201">
        <v>6</v>
      </c>
      <c r="D16" s="190" t="s">
        <v>196</v>
      </c>
      <c r="E16" s="192" t="s">
        <v>47</v>
      </c>
      <c r="F16" s="194" t="s">
        <v>183</v>
      </c>
      <c r="G16" s="192" t="s">
        <v>48</v>
      </c>
      <c r="H16" s="125"/>
      <c r="I16" s="125"/>
      <c r="J16" s="65"/>
      <c r="K16" s="68"/>
      <c r="L16" s="77"/>
      <c r="M16" s="136"/>
      <c r="Q16" s="124"/>
      <c r="R16" s="148"/>
      <c r="S16" s="148"/>
      <c r="T16" s="148"/>
      <c r="U16" s="148"/>
      <c r="V16" s="148"/>
      <c r="W16" s="124"/>
      <c r="AA16" s="141"/>
      <c r="AB16" s="68"/>
      <c r="AC16" s="77"/>
      <c r="AD16" s="65"/>
      <c r="AE16" s="125"/>
      <c r="AF16" s="125"/>
      <c r="AH16" s="190" t="s">
        <v>221</v>
      </c>
      <c r="AI16" s="192" t="s">
        <v>47</v>
      </c>
      <c r="AJ16" s="194" t="s">
        <v>57</v>
      </c>
      <c r="AK16" s="192" t="s">
        <v>48</v>
      </c>
      <c r="AL16" s="200">
        <v>39</v>
      </c>
      <c r="AO16" s="200">
        <v>73</v>
      </c>
      <c r="AQ16" s="190" t="s">
        <v>127</v>
      </c>
      <c r="AR16" s="192" t="s">
        <v>47</v>
      </c>
      <c r="AS16" s="194" t="s">
        <v>61</v>
      </c>
      <c r="AT16" s="192" t="s">
        <v>48</v>
      </c>
      <c r="AU16" s="65"/>
      <c r="AV16" s="65"/>
      <c r="AW16" s="65"/>
      <c r="AX16" s="68"/>
      <c r="AY16" s="77"/>
      <c r="AZ16" s="136"/>
      <c r="BD16" s="151"/>
      <c r="BE16" s="151"/>
      <c r="BF16" s="151"/>
      <c r="BG16" s="151"/>
      <c r="BI16" s="151"/>
      <c r="BJ16" s="151"/>
      <c r="BN16" s="141"/>
      <c r="BO16" s="65"/>
      <c r="BP16" s="142"/>
      <c r="BQ16" s="68"/>
      <c r="BR16" s="76"/>
      <c r="BS16" s="72"/>
      <c r="BU16" s="190" t="s">
        <v>156</v>
      </c>
      <c r="BV16" s="192" t="s">
        <v>47</v>
      </c>
      <c r="BW16" s="194" t="s">
        <v>66</v>
      </c>
      <c r="BX16" s="192" t="s">
        <v>48</v>
      </c>
      <c r="BY16" s="200">
        <v>107</v>
      </c>
    </row>
    <row r="17" spans="2:77" ht="11.7" customHeight="1" thickTop="1" thickBot="1" x14ac:dyDescent="0.25">
      <c r="B17" s="201"/>
      <c r="D17" s="191"/>
      <c r="E17" s="193"/>
      <c r="F17" s="195"/>
      <c r="G17" s="193"/>
      <c r="H17" s="65"/>
      <c r="I17" s="65"/>
      <c r="J17" s="127"/>
      <c r="K17" s="68"/>
      <c r="L17" s="77"/>
      <c r="M17" s="136"/>
      <c r="Q17" s="124"/>
      <c r="R17" s="148"/>
      <c r="S17" s="148"/>
      <c r="T17" s="148"/>
      <c r="U17" s="148"/>
      <c r="V17" s="148"/>
      <c r="W17" s="124"/>
      <c r="AA17" s="141"/>
      <c r="AB17" s="68"/>
      <c r="AC17" s="77"/>
      <c r="AD17" s="130"/>
      <c r="AE17" s="65"/>
      <c r="AF17" s="65"/>
      <c r="AH17" s="191"/>
      <c r="AI17" s="193"/>
      <c r="AJ17" s="195"/>
      <c r="AK17" s="193"/>
      <c r="AL17" s="201"/>
      <c r="AO17" s="201"/>
      <c r="AQ17" s="191"/>
      <c r="AR17" s="193"/>
      <c r="AS17" s="195"/>
      <c r="AT17" s="193"/>
      <c r="AU17" s="66"/>
      <c r="AV17" s="66"/>
      <c r="AW17" s="77"/>
      <c r="AX17" s="68"/>
      <c r="AY17" s="77"/>
      <c r="AZ17" s="136"/>
      <c r="BN17" s="141"/>
      <c r="BO17" s="65"/>
      <c r="BP17" s="131"/>
      <c r="BQ17" s="65"/>
      <c r="BR17" s="66"/>
      <c r="BS17" s="66"/>
      <c r="BU17" s="191"/>
      <c r="BV17" s="193"/>
      <c r="BW17" s="195"/>
      <c r="BX17" s="193"/>
      <c r="BY17" s="201"/>
    </row>
    <row r="18" spans="2:77" ht="11.7" customHeight="1" thickTop="1" thickBot="1" x14ac:dyDescent="0.25">
      <c r="B18" s="201">
        <v>7</v>
      </c>
      <c r="D18" s="190" t="s">
        <v>126</v>
      </c>
      <c r="E18" s="192" t="s">
        <v>47</v>
      </c>
      <c r="F18" s="194" t="s">
        <v>181</v>
      </c>
      <c r="G18" s="192" t="s">
        <v>48</v>
      </c>
      <c r="H18" s="72"/>
      <c r="I18" s="71"/>
      <c r="J18" s="70"/>
      <c r="K18" s="70"/>
      <c r="L18" s="77"/>
      <c r="M18" s="136"/>
      <c r="Q18" s="124"/>
      <c r="R18" s="148"/>
      <c r="S18" s="148"/>
      <c r="T18" s="148"/>
      <c r="U18" s="148"/>
      <c r="V18" s="148"/>
      <c r="W18" s="124"/>
      <c r="AA18" s="141"/>
      <c r="AB18" s="68"/>
      <c r="AC18" s="70"/>
      <c r="AD18" s="70"/>
      <c r="AE18" s="76"/>
      <c r="AF18" s="72"/>
      <c r="AH18" s="190" t="s">
        <v>222</v>
      </c>
      <c r="AI18" s="192" t="s">
        <v>47</v>
      </c>
      <c r="AJ18" s="194" t="s">
        <v>66</v>
      </c>
      <c r="AK18" s="192" t="s">
        <v>48</v>
      </c>
      <c r="AL18" s="200">
        <v>40</v>
      </c>
      <c r="AO18" s="200">
        <v>74</v>
      </c>
      <c r="AQ18" s="190" t="s">
        <v>122</v>
      </c>
      <c r="AR18" s="192" t="s">
        <v>47</v>
      </c>
      <c r="AS18" s="194" t="s">
        <v>181</v>
      </c>
      <c r="AT18" s="192" t="s">
        <v>48</v>
      </c>
      <c r="AU18" s="125"/>
      <c r="AV18" s="125"/>
      <c r="AW18" s="134"/>
      <c r="AX18" s="68"/>
      <c r="AY18" s="77"/>
      <c r="AZ18" s="136"/>
      <c r="BB18" s="162"/>
      <c r="BC18" s="163"/>
      <c r="BD18" s="163"/>
      <c r="BE18" s="163"/>
      <c r="BF18" s="163"/>
      <c r="BG18" s="163"/>
      <c r="BH18" s="163"/>
      <c r="BI18" s="163"/>
      <c r="BJ18" s="163"/>
      <c r="BK18" s="163"/>
      <c r="BL18" s="162"/>
      <c r="BN18" s="141"/>
      <c r="BO18" s="65"/>
      <c r="BP18" s="68"/>
      <c r="BQ18" s="77"/>
      <c r="BR18" s="72"/>
      <c r="BS18" s="72"/>
      <c r="BU18" s="190" t="s">
        <v>258</v>
      </c>
      <c r="BV18" s="192" t="s">
        <v>47</v>
      </c>
      <c r="BW18" s="194" t="s">
        <v>181</v>
      </c>
      <c r="BX18" s="192" t="s">
        <v>48</v>
      </c>
      <c r="BY18" s="200">
        <v>108</v>
      </c>
    </row>
    <row r="19" spans="2:77" ht="11.7" customHeight="1" thickTop="1" thickBot="1" x14ac:dyDescent="0.25">
      <c r="B19" s="201"/>
      <c r="D19" s="191"/>
      <c r="E19" s="193"/>
      <c r="F19" s="195"/>
      <c r="G19" s="193"/>
      <c r="H19" s="65"/>
      <c r="I19" s="65"/>
      <c r="J19" s="65"/>
      <c r="K19" s="70"/>
      <c r="L19" s="65"/>
      <c r="M19" s="136"/>
      <c r="Q19" s="124"/>
      <c r="R19" s="148"/>
      <c r="S19" s="148"/>
      <c r="T19" s="148"/>
      <c r="U19" s="148"/>
      <c r="V19" s="148"/>
      <c r="W19" s="124"/>
      <c r="AA19" s="141"/>
      <c r="AB19" s="65"/>
      <c r="AC19" s="70"/>
      <c r="AD19" s="65"/>
      <c r="AE19" s="66"/>
      <c r="AF19" s="66"/>
      <c r="AH19" s="191"/>
      <c r="AI19" s="193"/>
      <c r="AJ19" s="195"/>
      <c r="AK19" s="193"/>
      <c r="AL19" s="201"/>
      <c r="AO19" s="201"/>
      <c r="AQ19" s="191"/>
      <c r="AR19" s="193"/>
      <c r="AS19" s="195"/>
      <c r="AT19" s="193"/>
      <c r="AU19" s="65"/>
      <c r="AV19" s="65"/>
      <c r="AW19" s="65"/>
      <c r="AX19" s="70"/>
      <c r="AY19" s="65"/>
      <c r="AZ19" s="136"/>
      <c r="BB19" s="162"/>
      <c r="BC19" s="163"/>
      <c r="BD19" s="163"/>
      <c r="BE19" s="163"/>
      <c r="BF19" s="163"/>
      <c r="BG19" s="163"/>
      <c r="BH19" s="163"/>
      <c r="BI19" s="163"/>
      <c r="BJ19" s="163"/>
      <c r="BK19" s="163"/>
      <c r="BL19" s="162"/>
      <c r="BN19" s="141"/>
      <c r="BO19" s="65"/>
      <c r="BP19" s="65"/>
      <c r="BQ19" s="70"/>
      <c r="BR19" s="66"/>
      <c r="BS19" s="66"/>
      <c r="BU19" s="191"/>
      <c r="BV19" s="193"/>
      <c r="BW19" s="195"/>
      <c r="BX19" s="193"/>
      <c r="BY19" s="201"/>
    </row>
    <row r="20" spans="2:77" ht="11.7" customHeight="1" thickTop="1" thickBot="1" x14ac:dyDescent="0.25">
      <c r="B20" s="201">
        <v>8</v>
      </c>
      <c r="D20" s="190" t="s">
        <v>135</v>
      </c>
      <c r="E20" s="192" t="s">
        <v>47</v>
      </c>
      <c r="F20" s="194" t="s">
        <v>63</v>
      </c>
      <c r="G20" s="192" t="s">
        <v>48</v>
      </c>
      <c r="H20" s="65"/>
      <c r="I20" s="65"/>
      <c r="J20" s="65"/>
      <c r="K20" s="133"/>
      <c r="L20" s="65"/>
      <c r="M20" s="136"/>
      <c r="Q20" s="124"/>
      <c r="R20" s="148"/>
      <c r="S20" s="148"/>
      <c r="T20" s="148"/>
      <c r="U20" s="148"/>
      <c r="V20" s="148"/>
      <c r="W20" s="124"/>
      <c r="AA20" s="141"/>
      <c r="AB20" s="65"/>
      <c r="AC20" s="132"/>
      <c r="AD20" s="65"/>
      <c r="AE20" s="72"/>
      <c r="AF20" s="72"/>
      <c r="AH20" s="190" t="s">
        <v>223</v>
      </c>
      <c r="AI20" s="192" t="s">
        <v>47</v>
      </c>
      <c r="AJ20" s="194" t="s">
        <v>184</v>
      </c>
      <c r="AK20" s="192" t="s">
        <v>48</v>
      </c>
      <c r="AL20" s="200">
        <v>41</v>
      </c>
      <c r="AO20" s="200">
        <v>75</v>
      </c>
      <c r="AQ20" s="190" t="s">
        <v>162</v>
      </c>
      <c r="AR20" s="192" t="s">
        <v>47</v>
      </c>
      <c r="AS20" s="194" t="s">
        <v>57</v>
      </c>
      <c r="AT20" s="192" t="s">
        <v>48</v>
      </c>
      <c r="AU20" s="65"/>
      <c r="AV20" s="65"/>
      <c r="AW20" s="65"/>
      <c r="AX20" s="133"/>
      <c r="AY20" s="65"/>
      <c r="AZ20" s="136"/>
      <c r="BN20" s="141"/>
      <c r="BO20" s="65"/>
      <c r="BP20" s="65"/>
      <c r="BQ20" s="132"/>
      <c r="BR20" s="125"/>
      <c r="BS20" s="125"/>
      <c r="BU20" s="190" t="s">
        <v>259</v>
      </c>
      <c r="BV20" s="192" t="s">
        <v>47</v>
      </c>
      <c r="BW20" s="194" t="s">
        <v>60</v>
      </c>
      <c r="BX20" s="192" t="s">
        <v>48</v>
      </c>
      <c r="BY20" s="200">
        <v>109</v>
      </c>
    </row>
    <row r="21" spans="2:77" ht="11.7" customHeight="1" thickTop="1" thickBot="1" x14ac:dyDescent="0.25">
      <c r="B21" s="201"/>
      <c r="D21" s="191"/>
      <c r="E21" s="193"/>
      <c r="F21" s="195"/>
      <c r="G21" s="193"/>
      <c r="H21" s="66"/>
      <c r="I21" s="66"/>
      <c r="J21" s="126"/>
      <c r="K21" s="136"/>
      <c r="L21" s="65"/>
      <c r="M21" s="136"/>
      <c r="Q21" s="124"/>
      <c r="R21" s="148"/>
      <c r="S21" s="148"/>
      <c r="T21" s="148"/>
      <c r="U21" s="148"/>
      <c r="V21" s="148"/>
      <c r="W21" s="124"/>
      <c r="AA21" s="141"/>
      <c r="AB21" s="65"/>
      <c r="AC21" s="141"/>
      <c r="AD21" s="129"/>
      <c r="AE21" s="66"/>
      <c r="AF21" s="66"/>
      <c r="AH21" s="191"/>
      <c r="AI21" s="193"/>
      <c r="AJ21" s="195"/>
      <c r="AK21" s="193"/>
      <c r="AL21" s="201"/>
      <c r="AO21" s="201"/>
      <c r="AQ21" s="191"/>
      <c r="AR21" s="193"/>
      <c r="AS21" s="195"/>
      <c r="AT21" s="193"/>
      <c r="AU21" s="66"/>
      <c r="AV21" s="66"/>
      <c r="AW21" s="126"/>
      <c r="AX21" s="136"/>
      <c r="AY21" s="65"/>
      <c r="AZ21" s="136"/>
      <c r="BN21" s="130"/>
      <c r="BO21" s="65"/>
      <c r="BP21" s="65"/>
      <c r="BQ21" s="65"/>
      <c r="BR21" s="65"/>
      <c r="BS21" s="65"/>
      <c r="BU21" s="191"/>
      <c r="BV21" s="193"/>
      <c r="BW21" s="195"/>
      <c r="BX21" s="193"/>
      <c r="BY21" s="201"/>
    </row>
    <row r="22" spans="2:77" ht="11.7" customHeight="1" thickTop="1" thickBot="1" x14ac:dyDescent="0.25">
      <c r="B22" s="201">
        <v>9</v>
      </c>
      <c r="D22" s="190" t="s">
        <v>197</v>
      </c>
      <c r="E22" s="192" t="s">
        <v>47</v>
      </c>
      <c r="F22" s="194" t="s">
        <v>65</v>
      </c>
      <c r="G22" s="192" t="s">
        <v>48</v>
      </c>
      <c r="H22" s="125"/>
      <c r="I22" s="125"/>
      <c r="J22" s="136"/>
      <c r="K22" s="65"/>
      <c r="L22" s="65"/>
      <c r="M22" s="136"/>
      <c r="Q22" s="124"/>
      <c r="R22" s="148"/>
      <c r="S22" s="148"/>
      <c r="T22" s="148"/>
      <c r="U22" s="148"/>
      <c r="V22" s="148"/>
      <c r="W22" s="124"/>
      <c r="AA22" s="141"/>
      <c r="AB22" s="65"/>
      <c r="AC22" s="65"/>
      <c r="AD22" s="141"/>
      <c r="AE22" s="125"/>
      <c r="AF22" s="125"/>
      <c r="AH22" s="190" t="s">
        <v>224</v>
      </c>
      <c r="AI22" s="192" t="s">
        <v>47</v>
      </c>
      <c r="AJ22" s="194" t="s">
        <v>189</v>
      </c>
      <c r="AK22" s="192" t="s">
        <v>48</v>
      </c>
      <c r="AL22" s="200">
        <v>42</v>
      </c>
      <c r="AO22" s="200">
        <v>76</v>
      </c>
      <c r="AQ22" s="190" t="s">
        <v>150</v>
      </c>
      <c r="AR22" s="192" t="s">
        <v>47</v>
      </c>
      <c r="AS22" s="194" t="s">
        <v>59</v>
      </c>
      <c r="AT22" s="192" t="s">
        <v>48</v>
      </c>
      <c r="AU22" s="125"/>
      <c r="AV22" s="125"/>
      <c r="AW22" s="136"/>
      <c r="AX22" s="65"/>
      <c r="AY22" s="65"/>
      <c r="AZ22" s="136"/>
      <c r="BN22" s="70"/>
      <c r="BO22" s="77"/>
      <c r="BP22" s="65"/>
      <c r="BQ22" s="65"/>
      <c r="BR22" s="125"/>
      <c r="BS22" s="125"/>
      <c r="BU22" s="190" t="s">
        <v>230</v>
      </c>
      <c r="BV22" s="192" t="s">
        <v>47</v>
      </c>
      <c r="BW22" s="194" t="s">
        <v>186</v>
      </c>
      <c r="BX22" s="192" t="s">
        <v>48</v>
      </c>
      <c r="BY22" s="200">
        <v>110</v>
      </c>
    </row>
    <row r="23" spans="2:77" ht="11.7" customHeight="1" thickTop="1" thickBot="1" x14ac:dyDescent="0.25">
      <c r="B23" s="201"/>
      <c r="D23" s="191"/>
      <c r="E23" s="193"/>
      <c r="F23" s="195"/>
      <c r="G23" s="193"/>
      <c r="H23" s="65"/>
      <c r="I23" s="65"/>
      <c r="J23" s="65"/>
      <c r="K23" s="65"/>
      <c r="L23" s="65"/>
      <c r="M23" s="127"/>
      <c r="Q23" s="124"/>
      <c r="R23" s="148"/>
      <c r="S23" s="148"/>
      <c r="T23" s="148"/>
      <c r="U23" s="148"/>
      <c r="V23" s="148"/>
      <c r="W23" s="124"/>
      <c r="AA23" s="130"/>
      <c r="AB23" s="65"/>
      <c r="AC23" s="65"/>
      <c r="AD23" s="65"/>
      <c r="AE23" s="65"/>
      <c r="AF23" s="65"/>
      <c r="AH23" s="191"/>
      <c r="AI23" s="193"/>
      <c r="AJ23" s="195"/>
      <c r="AK23" s="193"/>
      <c r="AL23" s="201"/>
      <c r="AO23" s="201"/>
      <c r="AQ23" s="191"/>
      <c r="AR23" s="193"/>
      <c r="AS23" s="195"/>
      <c r="AT23" s="193"/>
      <c r="AU23" s="65"/>
      <c r="AV23" s="65"/>
      <c r="AW23" s="65"/>
      <c r="AX23" s="65"/>
      <c r="AY23" s="65"/>
      <c r="AZ23" s="127"/>
      <c r="BN23" s="70"/>
      <c r="BO23" s="77"/>
      <c r="BP23" s="65"/>
      <c r="BQ23" s="130"/>
      <c r="BR23" s="65"/>
      <c r="BS23" s="65"/>
      <c r="BU23" s="191"/>
      <c r="BV23" s="193"/>
      <c r="BW23" s="195"/>
      <c r="BX23" s="193"/>
      <c r="BY23" s="201"/>
    </row>
    <row r="24" spans="2:77" ht="11.7" customHeight="1" thickTop="1" thickBot="1" x14ac:dyDescent="0.25">
      <c r="B24" s="201">
        <v>10</v>
      </c>
      <c r="D24" s="190" t="s">
        <v>198</v>
      </c>
      <c r="E24" s="192" t="s">
        <v>47</v>
      </c>
      <c r="F24" s="194" t="s">
        <v>72</v>
      </c>
      <c r="G24" s="192" t="s">
        <v>48</v>
      </c>
      <c r="H24" s="125"/>
      <c r="I24" s="125"/>
      <c r="J24" s="65"/>
      <c r="K24" s="65"/>
      <c r="L24" s="68"/>
      <c r="M24" s="77"/>
      <c r="N24" s="144"/>
      <c r="Q24" s="106"/>
      <c r="R24" s="146"/>
      <c r="S24" s="146"/>
      <c r="T24" s="146"/>
      <c r="U24" s="146"/>
      <c r="V24" s="146"/>
      <c r="W24" s="106"/>
      <c r="Z24" s="143"/>
      <c r="AA24" s="68"/>
      <c r="AB24" s="77"/>
      <c r="AC24" s="65"/>
      <c r="AD24" s="65"/>
      <c r="AE24" s="125"/>
      <c r="AF24" s="125"/>
      <c r="AH24" s="190" t="s">
        <v>225</v>
      </c>
      <c r="AI24" s="192" t="s">
        <v>47</v>
      </c>
      <c r="AJ24" s="194" t="s">
        <v>71</v>
      </c>
      <c r="AK24" s="192" t="s">
        <v>48</v>
      </c>
      <c r="AL24" s="200">
        <v>43</v>
      </c>
      <c r="AO24" s="200">
        <v>77</v>
      </c>
      <c r="AQ24" s="190" t="s">
        <v>242</v>
      </c>
      <c r="AR24" s="192" t="s">
        <v>47</v>
      </c>
      <c r="AS24" s="194" t="s">
        <v>191</v>
      </c>
      <c r="AT24" s="192" t="s">
        <v>48</v>
      </c>
      <c r="AU24" s="125"/>
      <c r="AV24" s="125"/>
      <c r="AW24" s="65"/>
      <c r="AX24" s="65"/>
      <c r="AY24" s="68"/>
      <c r="AZ24" s="77"/>
      <c r="BA24" s="144"/>
      <c r="BN24" s="70"/>
      <c r="BO24" s="77"/>
      <c r="BP24" s="141"/>
      <c r="BQ24" s="68"/>
      <c r="BR24" s="76"/>
      <c r="BS24" s="72"/>
      <c r="BU24" s="190" t="s">
        <v>260</v>
      </c>
      <c r="BV24" s="192" t="s">
        <v>47</v>
      </c>
      <c r="BW24" s="194" t="s">
        <v>57</v>
      </c>
      <c r="BX24" s="192" t="s">
        <v>48</v>
      </c>
      <c r="BY24" s="200">
        <v>111</v>
      </c>
    </row>
    <row r="25" spans="2:77" ht="11.7" customHeight="1" thickTop="1" thickBot="1" x14ac:dyDescent="0.25">
      <c r="B25" s="201"/>
      <c r="D25" s="191"/>
      <c r="E25" s="193"/>
      <c r="F25" s="195"/>
      <c r="G25" s="193"/>
      <c r="H25" s="65"/>
      <c r="I25" s="65"/>
      <c r="J25" s="127"/>
      <c r="K25" s="65"/>
      <c r="L25" s="68"/>
      <c r="M25" s="77"/>
      <c r="N25" s="144"/>
      <c r="Q25" s="106"/>
      <c r="R25" s="146"/>
      <c r="S25" s="146"/>
      <c r="T25" s="146"/>
      <c r="U25" s="146"/>
      <c r="V25" s="146"/>
      <c r="W25" s="106"/>
      <c r="Z25" s="143"/>
      <c r="AA25" s="68"/>
      <c r="AB25" s="77"/>
      <c r="AC25" s="65"/>
      <c r="AD25" s="130"/>
      <c r="AE25" s="65"/>
      <c r="AF25" s="65"/>
      <c r="AH25" s="191"/>
      <c r="AI25" s="193"/>
      <c r="AJ25" s="195"/>
      <c r="AK25" s="193"/>
      <c r="AL25" s="201"/>
      <c r="AO25" s="201"/>
      <c r="AQ25" s="191"/>
      <c r="AR25" s="193"/>
      <c r="AS25" s="195"/>
      <c r="AT25" s="193"/>
      <c r="AU25" s="65"/>
      <c r="AV25" s="65"/>
      <c r="AW25" s="127"/>
      <c r="AX25" s="65"/>
      <c r="AY25" s="68"/>
      <c r="AZ25" s="77"/>
      <c r="BA25" s="144"/>
      <c r="BN25" s="70"/>
      <c r="BO25" s="77"/>
      <c r="BP25" s="130"/>
      <c r="BQ25" s="65"/>
      <c r="BR25" s="66"/>
      <c r="BS25" s="66"/>
      <c r="BU25" s="191"/>
      <c r="BV25" s="193"/>
      <c r="BW25" s="195"/>
      <c r="BX25" s="193"/>
      <c r="BY25" s="201"/>
    </row>
    <row r="26" spans="2:77" ht="11.7" customHeight="1" thickTop="1" x14ac:dyDescent="0.2">
      <c r="B26" s="201">
        <v>11</v>
      </c>
      <c r="D26" s="190" t="s">
        <v>199</v>
      </c>
      <c r="E26" s="192" t="s">
        <v>47</v>
      </c>
      <c r="F26" s="194" t="s">
        <v>57</v>
      </c>
      <c r="G26" s="192" t="s">
        <v>48</v>
      </c>
      <c r="H26" s="72"/>
      <c r="I26" s="71"/>
      <c r="J26" s="70"/>
      <c r="K26" s="65"/>
      <c r="L26" s="68"/>
      <c r="M26" s="77"/>
      <c r="N26" s="144"/>
      <c r="Q26" s="106"/>
      <c r="R26" s="146"/>
      <c r="S26" s="146"/>
      <c r="T26" s="146"/>
      <c r="U26" s="146"/>
      <c r="V26" s="146"/>
      <c r="W26" s="106"/>
      <c r="Z26" s="143"/>
      <c r="AA26" s="68"/>
      <c r="AB26" s="77"/>
      <c r="AC26" s="141"/>
      <c r="AD26" s="68"/>
      <c r="AE26" s="76"/>
      <c r="AF26" s="72"/>
      <c r="AH26" s="190" t="s">
        <v>119</v>
      </c>
      <c r="AI26" s="192" t="s">
        <v>47</v>
      </c>
      <c r="AJ26" s="194" t="s">
        <v>61</v>
      </c>
      <c r="AK26" s="192" t="s">
        <v>48</v>
      </c>
      <c r="AL26" s="200">
        <v>44</v>
      </c>
      <c r="AO26" s="200">
        <v>78</v>
      </c>
      <c r="AQ26" s="190" t="s">
        <v>123</v>
      </c>
      <c r="AR26" s="192" t="s">
        <v>47</v>
      </c>
      <c r="AS26" s="194" t="s">
        <v>182</v>
      </c>
      <c r="AT26" s="192" t="s">
        <v>48</v>
      </c>
      <c r="AU26" s="72"/>
      <c r="AV26" s="71"/>
      <c r="AW26" s="70"/>
      <c r="AX26" s="65"/>
      <c r="AY26" s="68"/>
      <c r="AZ26" s="77"/>
      <c r="BA26" s="144"/>
      <c r="BN26" s="70"/>
      <c r="BO26" s="70"/>
      <c r="BP26" s="70"/>
      <c r="BQ26" s="77"/>
      <c r="BR26" s="72"/>
      <c r="BS26" s="72"/>
      <c r="BU26" s="190" t="s">
        <v>261</v>
      </c>
      <c r="BV26" s="192" t="s">
        <v>47</v>
      </c>
      <c r="BW26" s="194" t="s">
        <v>63</v>
      </c>
      <c r="BX26" s="192" t="s">
        <v>48</v>
      </c>
      <c r="BY26" s="200">
        <v>112</v>
      </c>
    </row>
    <row r="27" spans="2:77" ht="11.7" customHeight="1" thickBot="1" x14ac:dyDescent="0.25">
      <c r="B27" s="201"/>
      <c r="D27" s="191"/>
      <c r="E27" s="193"/>
      <c r="F27" s="195"/>
      <c r="G27" s="193"/>
      <c r="H27" s="65"/>
      <c r="I27" s="65"/>
      <c r="J27" s="65"/>
      <c r="K27" s="77"/>
      <c r="L27" s="68"/>
      <c r="M27" s="77"/>
      <c r="N27" s="144"/>
      <c r="Q27" s="106"/>
      <c r="R27" s="146"/>
      <c r="S27" s="146"/>
      <c r="T27" s="146"/>
      <c r="U27" s="146"/>
      <c r="V27" s="146"/>
      <c r="W27" s="106"/>
      <c r="Z27" s="143"/>
      <c r="AA27" s="68"/>
      <c r="AB27" s="77"/>
      <c r="AC27" s="130"/>
      <c r="AD27" s="65"/>
      <c r="AE27" s="66"/>
      <c r="AF27" s="66"/>
      <c r="AH27" s="191"/>
      <c r="AI27" s="193"/>
      <c r="AJ27" s="195"/>
      <c r="AK27" s="193"/>
      <c r="AL27" s="201"/>
      <c r="AO27" s="201"/>
      <c r="AQ27" s="191"/>
      <c r="AR27" s="193"/>
      <c r="AS27" s="195"/>
      <c r="AT27" s="193"/>
      <c r="AU27" s="65"/>
      <c r="AV27" s="65"/>
      <c r="AW27" s="65"/>
      <c r="AX27" s="77"/>
      <c r="AY27" s="68"/>
      <c r="AZ27" s="77"/>
      <c r="BA27" s="144"/>
      <c r="BN27" s="70"/>
      <c r="BO27" s="70"/>
      <c r="BP27" s="77"/>
      <c r="BQ27" s="70"/>
      <c r="BR27" s="66"/>
      <c r="BS27" s="66"/>
      <c r="BU27" s="191"/>
      <c r="BV27" s="193"/>
      <c r="BW27" s="195"/>
      <c r="BX27" s="193"/>
      <c r="BY27" s="201"/>
    </row>
    <row r="28" spans="2:77" ht="11.7" customHeight="1" thickTop="1" thickBot="1" x14ac:dyDescent="0.25">
      <c r="B28" s="201">
        <v>12</v>
      </c>
      <c r="D28" s="190" t="s">
        <v>175</v>
      </c>
      <c r="E28" s="192" t="s">
        <v>47</v>
      </c>
      <c r="F28" s="194" t="s">
        <v>66</v>
      </c>
      <c r="G28" s="192" t="s">
        <v>48</v>
      </c>
      <c r="H28" s="125"/>
      <c r="I28" s="125"/>
      <c r="J28" s="65"/>
      <c r="K28" s="134"/>
      <c r="L28" s="68"/>
      <c r="M28" s="77"/>
      <c r="N28" s="144"/>
      <c r="Q28" s="106"/>
      <c r="R28" s="146"/>
      <c r="S28" s="146"/>
      <c r="T28" s="146"/>
      <c r="U28" s="146"/>
      <c r="V28" s="146"/>
      <c r="W28" s="106"/>
      <c r="Z28" s="143"/>
      <c r="AA28" s="68"/>
      <c r="AB28" s="70"/>
      <c r="AC28" s="70"/>
      <c r="AD28" s="77"/>
      <c r="AE28" s="72"/>
      <c r="AF28" s="72"/>
      <c r="AH28" s="190" t="s">
        <v>226</v>
      </c>
      <c r="AI28" s="192" t="s">
        <v>47</v>
      </c>
      <c r="AJ28" s="194" t="s">
        <v>60</v>
      </c>
      <c r="AK28" s="192" t="s">
        <v>48</v>
      </c>
      <c r="AL28" s="200">
        <v>45</v>
      </c>
      <c r="AO28" s="200">
        <v>79</v>
      </c>
      <c r="AQ28" s="190" t="s">
        <v>220</v>
      </c>
      <c r="AR28" s="192" t="s">
        <v>47</v>
      </c>
      <c r="AS28" s="194" t="s">
        <v>66</v>
      </c>
      <c r="AT28" s="192" t="s">
        <v>48</v>
      </c>
      <c r="AU28" s="65"/>
      <c r="AV28" s="65"/>
      <c r="AW28" s="65"/>
      <c r="AX28" s="134"/>
      <c r="AY28" s="68"/>
      <c r="AZ28" s="77"/>
      <c r="BA28" s="144"/>
      <c r="BN28" s="70"/>
      <c r="BO28" s="70"/>
      <c r="BP28" s="77"/>
      <c r="BQ28" s="132"/>
      <c r="BR28" s="125"/>
      <c r="BS28" s="125"/>
      <c r="BU28" s="190" t="s">
        <v>151</v>
      </c>
      <c r="BV28" s="192" t="s">
        <v>47</v>
      </c>
      <c r="BW28" s="194" t="s">
        <v>128</v>
      </c>
      <c r="BX28" s="192" t="s">
        <v>48</v>
      </c>
      <c r="BY28" s="200">
        <v>113</v>
      </c>
    </row>
    <row r="29" spans="2:77" ht="11.7" customHeight="1" thickTop="1" thickBot="1" x14ac:dyDescent="0.25">
      <c r="B29" s="201"/>
      <c r="D29" s="191"/>
      <c r="E29" s="193"/>
      <c r="F29" s="195"/>
      <c r="G29" s="193"/>
      <c r="H29" s="65"/>
      <c r="I29" s="65"/>
      <c r="J29" s="127"/>
      <c r="K29" s="137"/>
      <c r="L29" s="68"/>
      <c r="M29" s="77"/>
      <c r="N29" s="144"/>
      <c r="Q29" s="106"/>
      <c r="R29" s="146"/>
      <c r="S29" s="146"/>
      <c r="T29" s="146"/>
      <c r="U29" s="146"/>
      <c r="V29" s="146"/>
      <c r="W29" s="106"/>
      <c r="Z29" s="143"/>
      <c r="AA29" s="68"/>
      <c r="AB29" s="70"/>
      <c r="AC29" s="77"/>
      <c r="AD29" s="70"/>
      <c r="AE29" s="66"/>
      <c r="AF29" s="66"/>
      <c r="AH29" s="191"/>
      <c r="AI29" s="193"/>
      <c r="AJ29" s="195"/>
      <c r="AK29" s="193"/>
      <c r="AL29" s="201"/>
      <c r="AO29" s="201"/>
      <c r="AQ29" s="191"/>
      <c r="AR29" s="193"/>
      <c r="AS29" s="195"/>
      <c r="AT29" s="193"/>
      <c r="AU29" s="66"/>
      <c r="AV29" s="66"/>
      <c r="AW29" s="126"/>
      <c r="AX29" s="137"/>
      <c r="AY29" s="68"/>
      <c r="AZ29" s="77"/>
      <c r="BA29" s="144"/>
      <c r="BN29" s="77"/>
      <c r="BO29" s="70"/>
      <c r="BP29" s="65"/>
      <c r="BQ29" s="65"/>
      <c r="BR29" s="65"/>
      <c r="BS29" s="65"/>
      <c r="BU29" s="191"/>
      <c r="BV29" s="193"/>
      <c r="BW29" s="195"/>
      <c r="BX29" s="193"/>
      <c r="BY29" s="201"/>
    </row>
    <row r="30" spans="2:77" ht="11.7" customHeight="1" thickTop="1" thickBot="1" x14ac:dyDescent="0.25">
      <c r="B30" s="201">
        <v>13</v>
      </c>
      <c r="D30" s="190" t="s">
        <v>158</v>
      </c>
      <c r="E30" s="192" t="s">
        <v>47</v>
      </c>
      <c r="F30" s="194" t="s">
        <v>59</v>
      </c>
      <c r="G30" s="192" t="s">
        <v>48</v>
      </c>
      <c r="H30" s="72"/>
      <c r="I30" s="71"/>
      <c r="J30" s="65"/>
      <c r="K30" s="68"/>
      <c r="L30" s="70"/>
      <c r="M30" s="77"/>
      <c r="N30" s="144"/>
      <c r="Q30" s="106"/>
      <c r="R30" s="146"/>
      <c r="S30" s="146"/>
      <c r="T30" s="146"/>
      <c r="U30" s="146"/>
      <c r="V30" s="146"/>
      <c r="W30" s="106"/>
      <c r="Z30" s="143"/>
      <c r="AA30" s="68"/>
      <c r="AB30" s="70"/>
      <c r="AC30" s="77"/>
      <c r="AD30" s="132"/>
      <c r="AE30" s="125"/>
      <c r="AF30" s="125"/>
      <c r="AH30" s="190" t="s">
        <v>160</v>
      </c>
      <c r="AI30" s="192" t="s">
        <v>47</v>
      </c>
      <c r="AJ30" s="194" t="s">
        <v>55</v>
      </c>
      <c r="AK30" s="192" t="s">
        <v>48</v>
      </c>
      <c r="AL30" s="200">
        <v>46</v>
      </c>
      <c r="AO30" s="200">
        <v>80</v>
      </c>
      <c r="AQ30" s="190" t="s">
        <v>243</v>
      </c>
      <c r="AR30" s="192" t="s">
        <v>47</v>
      </c>
      <c r="AS30" s="194" t="s">
        <v>68</v>
      </c>
      <c r="AT30" s="192" t="s">
        <v>48</v>
      </c>
      <c r="AU30" s="125"/>
      <c r="AV30" s="125"/>
      <c r="AW30" s="136"/>
      <c r="AX30" s="68"/>
      <c r="AY30" s="70"/>
      <c r="AZ30" s="77"/>
      <c r="BA30" s="144"/>
      <c r="BN30" s="77"/>
      <c r="BO30" s="132"/>
      <c r="BP30" s="65"/>
      <c r="BQ30" s="65"/>
      <c r="BR30" s="72"/>
      <c r="BS30" s="72"/>
      <c r="BU30" s="190" t="s">
        <v>262</v>
      </c>
      <c r="BV30" s="192" t="s">
        <v>47</v>
      </c>
      <c r="BW30" s="194" t="s">
        <v>69</v>
      </c>
      <c r="BX30" s="192" t="s">
        <v>48</v>
      </c>
      <c r="BY30" s="200">
        <v>114</v>
      </c>
    </row>
    <row r="31" spans="2:77" ht="11.7" customHeight="1" thickTop="1" thickBot="1" x14ac:dyDescent="0.25">
      <c r="B31" s="201"/>
      <c r="D31" s="191"/>
      <c r="E31" s="193"/>
      <c r="F31" s="195"/>
      <c r="G31" s="193"/>
      <c r="H31" s="65"/>
      <c r="I31" s="65"/>
      <c r="J31" s="65"/>
      <c r="K31" s="65"/>
      <c r="L31" s="70"/>
      <c r="M31" s="65"/>
      <c r="N31" s="144"/>
      <c r="Q31" s="106"/>
      <c r="R31" s="146"/>
      <c r="S31" s="146"/>
      <c r="T31" s="146"/>
      <c r="U31" s="146"/>
      <c r="V31" s="146"/>
      <c r="W31" s="106"/>
      <c r="Z31" s="143"/>
      <c r="AA31" s="65"/>
      <c r="AB31" s="70"/>
      <c r="AC31" s="65"/>
      <c r="AD31" s="65"/>
      <c r="AE31" s="65"/>
      <c r="AF31" s="65"/>
      <c r="AH31" s="191"/>
      <c r="AI31" s="193"/>
      <c r="AJ31" s="195"/>
      <c r="AK31" s="193"/>
      <c r="AL31" s="201"/>
      <c r="AO31" s="201"/>
      <c r="AQ31" s="191"/>
      <c r="AR31" s="193"/>
      <c r="AS31" s="195"/>
      <c r="AT31" s="193"/>
      <c r="AU31" s="65"/>
      <c r="AV31" s="65"/>
      <c r="AW31" s="65"/>
      <c r="AX31" s="65"/>
      <c r="AY31" s="70"/>
      <c r="AZ31" s="65"/>
      <c r="BA31" s="144"/>
      <c r="BN31" s="77"/>
      <c r="BO31" s="141"/>
      <c r="BP31" s="65"/>
      <c r="BQ31" s="68"/>
      <c r="BR31" s="66"/>
      <c r="BS31" s="66"/>
      <c r="BU31" s="191"/>
      <c r="BV31" s="193"/>
      <c r="BW31" s="195"/>
      <c r="BX31" s="193"/>
      <c r="BY31" s="201"/>
    </row>
    <row r="32" spans="2:77" ht="11.7" customHeight="1" thickTop="1" thickBot="1" x14ac:dyDescent="0.25">
      <c r="B32" s="201">
        <v>14</v>
      </c>
      <c r="D32" s="190" t="s">
        <v>200</v>
      </c>
      <c r="E32" s="192" t="s">
        <v>47</v>
      </c>
      <c r="F32" s="194" t="s">
        <v>188</v>
      </c>
      <c r="G32" s="192" t="s">
        <v>48</v>
      </c>
      <c r="H32" s="125"/>
      <c r="I32" s="125"/>
      <c r="J32" s="65"/>
      <c r="K32" s="65"/>
      <c r="L32" s="133"/>
      <c r="M32" s="65"/>
      <c r="N32" s="144"/>
      <c r="Q32" s="106"/>
      <c r="R32" s="106"/>
      <c r="S32" s="106"/>
      <c r="T32" s="106"/>
      <c r="U32" s="106"/>
      <c r="V32" s="106"/>
      <c r="W32" s="106"/>
      <c r="Z32" s="143"/>
      <c r="AA32" s="65"/>
      <c r="AB32" s="132"/>
      <c r="AC32" s="65"/>
      <c r="AD32" s="65"/>
      <c r="AE32" s="125"/>
      <c r="AF32" s="125"/>
      <c r="AH32" s="190" t="s">
        <v>227</v>
      </c>
      <c r="AI32" s="192" t="s">
        <v>47</v>
      </c>
      <c r="AJ32" s="194" t="s">
        <v>186</v>
      </c>
      <c r="AK32" s="192" t="s">
        <v>48</v>
      </c>
      <c r="AL32" s="200">
        <v>47</v>
      </c>
      <c r="AO32" s="200">
        <v>81</v>
      </c>
      <c r="AQ32" s="190" t="s">
        <v>244</v>
      </c>
      <c r="AR32" s="192" t="s">
        <v>47</v>
      </c>
      <c r="AS32" s="194" t="s">
        <v>65</v>
      </c>
      <c r="AT32" s="192" t="s">
        <v>48</v>
      </c>
      <c r="AU32" s="125"/>
      <c r="AV32" s="125"/>
      <c r="AW32" s="65"/>
      <c r="AX32" s="65"/>
      <c r="AY32" s="133"/>
      <c r="AZ32" s="65"/>
      <c r="BA32" s="144"/>
      <c r="BN32" s="77"/>
      <c r="BO32" s="141"/>
      <c r="BP32" s="65"/>
      <c r="BQ32" s="135"/>
      <c r="BR32" s="125"/>
      <c r="BS32" s="125"/>
      <c r="BU32" s="190" t="s">
        <v>136</v>
      </c>
      <c r="BV32" s="192" t="s">
        <v>47</v>
      </c>
      <c r="BW32" s="194" t="s">
        <v>180</v>
      </c>
      <c r="BX32" s="192" t="s">
        <v>48</v>
      </c>
      <c r="BY32" s="200">
        <v>115</v>
      </c>
    </row>
    <row r="33" spans="2:77" ht="11.7" customHeight="1" thickTop="1" thickBot="1" x14ac:dyDescent="0.25">
      <c r="B33" s="201"/>
      <c r="D33" s="191"/>
      <c r="E33" s="193"/>
      <c r="F33" s="195"/>
      <c r="G33" s="193"/>
      <c r="H33" s="65"/>
      <c r="I33" s="65"/>
      <c r="J33" s="127"/>
      <c r="K33" s="65"/>
      <c r="L33" s="136"/>
      <c r="M33" s="65"/>
      <c r="N33" s="144"/>
      <c r="Z33" s="143"/>
      <c r="AA33" s="65"/>
      <c r="AB33" s="141"/>
      <c r="AC33" s="65"/>
      <c r="AD33" s="130"/>
      <c r="AE33" s="65"/>
      <c r="AF33" s="65"/>
      <c r="AH33" s="191"/>
      <c r="AI33" s="193"/>
      <c r="AJ33" s="195"/>
      <c r="AK33" s="193"/>
      <c r="AL33" s="201"/>
      <c r="AO33" s="201"/>
      <c r="AQ33" s="191"/>
      <c r="AR33" s="193"/>
      <c r="AS33" s="195"/>
      <c r="AT33" s="193"/>
      <c r="AU33" s="65"/>
      <c r="AV33" s="65"/>
      <c r="AW33" s="127"/>
      <c r="AX33" s="65"/>
      <c r="AY33" s="136"/>
      <c r="AZ33" s="65"/>
      <c r="BA33" s="144"/>
      <c r="BN33" s="77"/>
      <c r="BO33" s="141"/>
      <c r="BP33" s="129"/>
      <c r="BQ33" s="65"/>
      <c r="BR33" s="65"/>
      <c r="BS33" s="65"/>
      <c r="BU33" s="191"/>
      <c r="BV33" s="193"/>
      <c r="BW33" s="195"/>
      <c r="BX33" s="193"/>
      <c r="BY33" s="201"/>
    </row>
    <row r="34" spans="2:77" ht="11.7" customHeight="1" thickTop="1" x14ac:dyDescent="0.2">
      <c r="B34" s="201">
        <v>15</v>
      </c>
      <c r="D34" s="190" t="s">
        <v>201</v>
      </c>
      <c r="E34" s="192" t="s">
        <v>47</v>
      </c>
      <c r="F34" s="194" t="s">
        <v>67</v>
      </c>
      <c r="G34" s="192" t="s">
        <v>48</v>
      </c>
      <c r="H34" s="72"/>
      <c r="I34" s="71"/>
      <c r="J34" s="70"/>
      <c r="K34" s="77"/>
      <c r="L34" s="136"/>
      <c r="M34" s="65"/>
      <c r="N34" s="144"/>
      <c r="Q34" s="150"/>
      <c r="R34" s="150"/>
      <c r="S34" s="150"/>
      <c r="T34" s="150"/>
      <c r="V34" s="150"/>
      <c r="W34" s="150"/>
      <c r="Z34" s="143"/>
      <c r="AA34" s="65"/>
      <c r="AB34" s="141"/>
      <c r="AC34" s="68"/>
      <c r="AD34" s="70"/>
      <c r="AE34" s="76"/>
      <c r="AF34" s="72"/>
      <c r="AH34" s="190" t="s">
        <v>126</v>
      </c>
      <c r="AI34" s="192" t="s">
        <v>47</v>
      </c>
      <c r="AJ34" s="194" t="s">
        <v>188</v>
      </c>
      <c r="AK34" s="192" t="s">
        <v>48</v>
      </c>
      <c r="AL34" s="200">
        <v>48</v>
      </c>
      <c r="AO34" s="200">
        <v>82</v>
      </c>
      <c r="AQ34" s="190" t="s">
        <v>154</v>
      </c>
      <c r="AR34" s="192" t="s">
        <v>47</v>
      </c>
      <c r="AS34" s="194" t="s">
        <v>67</v>
      </c>
      <c r="AT34" s="192" t="s">
        <v>48</v>
      </c>
      <c r="AU34" s="72"/>
      <c r="AV34" s="71"/>
      <c r="AW34" s="70"/>
      <c r="AX34" s="77"/>
      <c r="AY34" s="136"/>
      <c r="AZ34" s="65"/>
      <c r="BA34" s="144"/>
      <c r="BD34" s="150"/>
      <c r="BE34" s="151"/>
      <c r="BF34" s="151"/>
      <c r="BG34" s="151"/>
      <c r="BI34" s="150"/>
      <c r="BJ34" s="151"/>
      <c r="BN34" s="77"/>
      <c r="BO34" s="65"/>
      <c r="BP34" s="141"/>
      <c r="BQ34" s="65"/>
      <c r="BR34" s="72"/>
      <c r="BS34" s="72"/>
      <c r="BU34" s="190" t="s">
        <v>195</v>
      </c>
      <c r="BV34" s="192" t="s">
        <v>47</v>
      </c>
      <c r="BW34" s="194" t="s">
        <v>188</v>
      </c>
      <c r="BX34" s="192" t="s">
        <v>48</v>
      </c>
      <c r="BY34" s="200">
        <v>116</v>
      </c>
    </row>
    <row r="35" spans="2:77" ht="11.7" customHeight="1" thickBot="1" x14ac:dyDescent="0.25">
      <c r="B35" s="201"/>
      <c r="D35" s="191"/>
      <c r="E35" s="193"/>
      <c r="F35" s="195"/>
      <c r="G35" s="193"/>
      <c r="H35" s="65"/>
      <c r="I35" s="65"/>
      <c r="J35" s="65"/>
      <c r="K35" s="126"/>
      <c r="L35" s="136"/>
      <c r="M35" s="65"/>
      <c r="N35" s="144"/>
      <c r="Q35" s="150"/>
      <c r="R35" s="150"/>
      <c r="S35" s="150"/>
      <c r="T35" s="150"/>
      <c r="V35" s="150"/>
      <c r="W35" s="150"/>
      <c r="Z35" s="143"/>
      <c r="AA35" s="65"/>
      <c r="AB35" s="141"/>
      <c r="AC35" s="129"/>
      <c r="AD35" s="65"/>
      <c r="AE35" s="66"/>
      <c r="AF35" s="66"/>
      <c r="AH35" s="191"/>
      <c r="AI35" s="193"/>
      <c r="AJ35" s="195"/>
      <c r="AK35" s="193"/>
      <c r="AL35" s="201"/>
      <c r="AO35" s="201"/>
      <c r="AQ35" s="191"/>
      <c r="AR35" s="193"/>
      <c r="AS35" s="195"/>
      <c r="AT35" s="193"/>
      <c r="AU35" s="65"/>
      <c r="AV35" s="65"/>
      <c r="AW35" s="65"/>
      <c r="AX35" s="126"/>
      <c r="AY35" s="136"/>
      <c r="AZ35" s="65"/>
      <c r="BA35" s="144"/>
      <c r="BD35" s="151"/>
      <c r="BE35" s="151"/>
      <c r="BF35" s="151"/>
      <c r="BG35" s="151"/>
      <c r="BI35" s="151"/>
      <c r="BJ35" s="151"/>
      <c r="BN35" s="77"/>
      <c r="BO35" s="65"/>
      <c r="BP35" s="141"/>
      <c r="BQ35" s="129"/>
      <c r="BR35" s="66"/>
      <c r="BS35" s="66"/>
      <c r="BU35" s="191"/>
      <c r="BV35" s="193"/>
      <c r="BW35" s="195"/>
      <c r="BX35" s="193"/>
      <c r="BY35" s="201"/>
    </row>
    <row r="36" spans="2:77" ht="11.7" customHeight="1" thickTop="1" thickBot="1" x14ac:dyDescent="0.25">
      <c r="B36" s="201">
        <v>16</v>
      </c>
      <c r="D36" s="190" t="s">
        <v>202</v>
      </c>
      <c r="E36" s="192" t="s">
        <v>47</v>
      </c>
      <c r="F36" s="194" t="s">
        <v>68</v>
      </c>
      <c r="G36" s="192" t="s">
        <v>48</v>
      </c>
      <c r="H36" s="65"/>
      <c r="I36" s="65"/>
      <c r="J36" s="65"/>
      <c r="K36" s="136"/>
      <c r="L36" s="65"/>
      <c r="M36" s="65"/>
      <c r="N36" s="144"/>
      <c r="O36" s="203">
        <v>1</v>
      </c>
      <c r="P36" s="80"/>
      <c r="Q36" s="153"/>
      <c r="R36" s="154"/>
      <c r="S36" s="148"/>
      <c r="T36" s="148"/>
      <c r="V36" s="203">
        <v>8</v>
      </c>
      <c r="W36" s="80"/>
      <c r="X36" s="153"/>
      <c r="Y36" s="154"/>
      <c r="Z36" s="143"/>
      <c r="AA36" s="65"/>
      <c r="AB36" s="65"/>
      <c r="AC36" s="141"/>
      <c r="AD36" s="65"/>
      <c r="AE36" s="72"/>
      <c r="AF36" s="72"/>
      <c r="AH36" s="190" t="s">
        <v>154</v>
      </c>
      <c r="AI36" s="192" t="s">
        <v>47</v>
      </c>
      <c r="AJ36" s="194" t="s">
        <v>128</v>
      </c>
      <c r="AK36" s="192" t="s">
        <v>48</v>
      </c>
      <c r="AL36" s="200">
        <v>49</v>
      </c>
      <c r="AO36" s="200">
        <v>83</v>
      </c>
      <c r="AQ36" s="190" t="s">
        <v>245</v>
      </c>
      <c r="AR36" s="192" t="s">
        <v>47</v>
      </c>
      <c r="AS36" s="194" t="s">
        <v>70</v>
      </c>
      <c r="AT36" s="192" t="s">
        <v>48</v>
      </c>
      <c r="AU36" s="65"/>
      <c r="AV36" s="65"/>
      <c r="AW36" s="65"/>
      <c r="AX36" s="136"/>
      <c r="AY36" s="65"/>
      <c r="AZ36" s="65"/>
      <c r="BA36" s="144"/>
      <c r="BB36" s="203">
        <v>5</v>
      </c>
      <c r="BC36" s="80"/>
      <c r="BD36" s="153"/>
      <c r="BE36" s="154"/>
      <c r="BF36" s="148"/>
      <c r="BG36" s="148"/>
      <c r="BI36" s="203">
        <v>4</v>
      </c>
      <c r="BJ36" s="80"/>
      <c r="BK36" s="153"/>
      <c r="BL36" s="154"/>
      <c r="BN36" s="77"/>
      <c r="BO36" s="65"/>
      <c r="BP36" s="65"/>
      <c r="BQ36" s="141"/>
      <c r="BR36" s="125"/>
      <c r="BS36" s="125"/>
      <c r="BU36" s="190" t="s">
        <v>124</v>
      </c>
      <c r="BV36" s="192" t="s">
        <v>47</v>
      </c>
      <c r="BW36" s="194" t="s">
        <v>72</v>
      </c>
      <c r="BX36" s="192" t="s">
        <v>48</v>
      </c>
      <c r="BY36" s="200">
        <v>117</v>
      </c>
    </row>
    <row r="37" spans="2:77" ht="11.7" customHeight="1" thickTop="1" thickBot="1" x14ac:dyDescent="0.25">
      <c r="B37" s="201"/>
      <c r="D37" s="191"/>
      <c r="E37" s="193"/>
      <c r="F37" s="195"/>
      <c r="G37" s="193"/>
      <c r="H37" s="66"/>
      <c r="I37" s="66"/>
      <c r="J37" s="126"/>
      <c r="K37" s="136"/>
      <c r="L37" s="65"/>
      <c r="M37" s="65"/>
      <c r="N37" s="144"/>
      <c r="O37" s="204"/>
      <c r="P37" s="155"/>
      <c r="Q37" s="156"/>
      <c r="R37" s="157"/>
      <c r="S37" s="156"/>
      <c r="T37" s="156"/>
      <c r="V37" s="204"/>
      <c r="W37" s="155"/>
      <c r="X37" s="156"/>
      <c r="Y37" s="157"/>
      <c r="Z37" s="143"/>
      <c r="AA37" s="65"/>
      <c r="AB37" s="65"/>
      <c r="AC37" s="141"/>
      <c r="AD37" s="129"/>
      <c r="AE37" s="66"/>
      <c r="AF37" s="66"/>
      <c r="AH37" s="191"/>
      <c r="AI37" s="193"/>
      <c r="AJ37" s="195"/>
      <c r="AK37" s="193"/>
      <c r="AL37" s="201"/>
      <c r="AO37" s="201"/>
      <c r="AQ37" s="191"/>
      <c r="AR37" s="193"/>
      <c r="AS37" s="195"/>
      <c r="AT37" s="193"/>
      <c r="AU37" s="66"/>
      <c r="AV37" s="66"/>
      <c r="AW37" s="126"/>
      <c r="AX37" s="136"/>
      <c r="AY37" s="65"/>
      <c r="AZ37" s="65"/>
      <c r="BA37" s="144"/>
      <c r="BB37" s="204"/>
      <c r="BC37" s="155"/>
      <c r="BD37" s="156"/>
      <c r="BE37" s="157"/>
      <c r="BF37" s="156"/>
      <c r="BG37" s="156"/>
      <c r="BI37" s="204"/>
      <c r="BJ37" s="155"/>
      <c r="BK37" s="156"/>
      <c r="BL37" s="157"/>
      <c r="BN37" s="77"/>
      <c r="BO37" s="65"/>
      <c r="BP37" s="65"/>
      <c r="BQ37" s="65"/>
      <c r="BR37" s="65"/>
      <c r="BS37" s="65"/>
      <c r="BU37" s="191"/>
      <c r="BV37" s="193"/>
      <c r="BW37" s="195"/>
      <c r="BX37" s="193"/>
      <c r="BY37" s="201"/>
    </row>
    <row r="38" spans="2:77" ht="11.7" customHeight="1" thickTop="1" thickBot="1" x14ac:dyDescent="0.25">
      <c r="B38" s="201">
        <v>17</v>
      </c>
      <c r="D38" s="190" t="s">
        <v>203</v>
      </c>
      <c r="E38" s="192" t="s">
        <v>47</v>
      </c>
      <c r="F38" s="194" t="s">
        <v>55</v>
      </c>
      <c r="G38" s="192" t="s">
        <v>48</v>
      </c>
      <c r="H38" s="125"/>
      <c r="I38" s="125"/>
      <c r="J38" s="136"/>
      <c r="K38" s="65"/>
      <c r="L38" s="65"/>
      <c r="M38" s="65"/>
      <c r="N38" s="144"/>
      <c r="O38" s="205" t="s">
        <v>447</v>
      </c>
      <c r="P38" s="206"/>
      <c r="Q38" s="206"/>
      <c r="R38" s="207"/>
      <c r="S38" s="158"/>
      <c r="T38" s="158"/>
      <c r="V38" s="205" t="s">
        <v>449</v>
      </c>
      <c r="W38" s="206"/>
      <c r="X38" s="206"/>
      <c r="Y38" s="207"/>
      <c r="Z38" s="143"/>
      <c r="AA38" s="65"/>
      <c r="AB38" s="65"/>
      <c r="AC38" s="65"/>
      <c r="AD38" s="141"/>
      <c r="AE38" s="125"/>
      <c r="AF38" s="125"/>
      <c r="AH38" s="190" t="s">
        <v>228</v>
      </c>
      <c r="AI38" s="192" t="s">
        <v>47</v>
      </c>
      <c r="AJ38" s="194" t="s">
        <v>72</v>
      </c>
      <c r="AK38" s="192" t="s">
        <v>48</v>
      </c>
      <c r="AL38" s="200">
        <v>50</v>
      </c>
      <c r="AO38" s="200">
        <v>84</v>
      </c>
      <c r="AQ38" s="190" t="s">
        <v>246</v>
      </c>
      <c r="AR38" s="192" t="s">
        <v>47</v>
      </c>
      <c r="AS38" s="194" t="s">
        <v>55</v>
      </c>
      <c r="AT38" s="192" t="s">
        <v>48</v>
      </c>
      <c r="AU38" s="125"/>
      <c r="AV38" s="125"/>
      <c r="AW38" s="136"/>
      <c r="AX38" s="65"/>
      <c r="AY38" s="65"/>
      <c r="AZ38" s="65"/>
      <c r="BA38" s="144"/>
      <c r="BB38" s="205" t="s">
        <v>450</v>
      </c>
      <c r="BC38" s="206"/>
      <c r="BD38" s="206"/>
      <c r="BE38" s="207"/>
      <c r="BF38" s="158"/>
      <c r="BG38" s="158"/>
      <c r="BI38" s="205" t="s">
        <v>452</v>
      </c>
      <c r="BJ38" s="206"/>
      <c r="BK38" s="206"/>
      <c r="BL38" s="207"/>
      <c r="BM38" s="105"/>
      <c r="BN38" s="65"/>
      <c r="BO38" s="65"/>
      <c r="BP38" s="65"/>
      <c r="BQ38" s="65"/>
      <c r="BR38" s="125"/>
      <c r="BS38" s="125"/>
      <c r="BU38" s="190" t="s">
        <v>349</v>
      </c>
      <c r="BV38" s="192" t="s">
        <v>47</v>
      </c>
      <c r="BW38" s="194" t="s">
        <v>56</v>
      </c>
      <c r="BX38" s="192" t="s">
        <v>48</v>
      </c>
      <c r="BY38" s="200">
        <v>118</v>
      </c>
    </row>
    <row r="39" spans="2:77" ht="11.7" customHeight="1" thickTop="1" thickBot="1" x14ac:dyDescent="0.25">
      <c r="B39" s="201"/>
      <c r="D39" s="191"/>
      <c r="E39" s="193"/>
      <c r="F39" s="195"/>
      <c r="G39" s="193"/>
      <c r="H39" s="65"/>
      <c r="I39" s="65"/>
      <c r="J39" s="65"/>
      <c r="K39" s="65"/>
      <c r="L39" s="65"/>
      <c r="M39" s="68"/>
      <c r="N39" s="164"/>
      <c r="O39" s="205"/>
      <c r="P39" s="206"/>
      <c r="Q39" s="206"/>
      <c r="R39" s="207"/>
      <c r="S39" s="158"/>
      <c r="T39" s="158"/>
      <c r="V39" s="205"/>
      <c r="W39" s="206"/>
      <c r="X39" s="206"/>
      <c r="Y39" s="207"/>
      <c r="Z39" s="165"/>
      <c r="AA39" s="77"/>
      <c r="AB39" s="65"/>
      <c r="AC39" s="65"/>
      <c r="AD39" s="65"/>
      <c r="AE39" s="65"/>
      <c r="AF39" s="65"/>
      <c r="AH39" s="191"/>
      <c r="AI39" s="193"/>
      <c r="AJ39" s="195"/>
      <c r="AK39" s="193"/>
      <c r="AL39" s="201"/>
      <c r="AO39" s="201"/>
      <c r="AQ39" s="191"/>
      <c r="AR39" s="193"/>
      <c r="AS39" s="195"/>
      <c r="AT39" s="193"/>
      <c r="AU39" s="65"/>
      <c r="AV39" s="65"/>
      <c r="AW39" s="65"/>
      <c r="AX39" s="65"/>
      <c r="AY39" s="65"/>
      <c r="AZ39" s="68"/>
      <c r="BA39" s="164"/>
      <c r="BB39" s="205"/>
      <c r="BC39" s="206"/>
      <c r="BD39" s="206"/>
      <c r="BE39" s="207"/>
      <c r="BF39" s="158"/>
      <c r="BG39" s="158"/>
      <c r="BI39" s="205"/>
      <c r="BJ39" s="206"/>
      <c r="BK39" s="206"/>
      <c r="BL39" s="207"/>
      <c r="BM39" s="166"/>
      <c r="BN39" s="65"/>
      <c r="BO39" s="65"/>
      <c r="BP39" s="65"/>
      <c r="BQ39" s="130"/>
      <c r="BR39" s="65"/>
      <c r="BS39" s="65"/>
      <c r="BU39" s="191"/>
      <c r="BV39" s="193"/>
      <c r="BW39" s="195"/>
      <c r="BX39" s="193"/>
      <c r="BY39" s="201"/>
    </row>
    <row r="40" spans="2:77" ht="11.7" customHeight="1" thickTop="1" thickBot="1" x14ac:dyDescent="0.25">
      <c r="B40" s="201">
        <v>18</v>
      </c>
      <c r="D40" s="190" t="s">
        <v>204</v>
      </c>
      <c r="E40" s="192" t="s">
        <v>47</v>
      </c>
      <c r="F40" s="194" t="s">
        <v>59</v>
      </c>
      <c r="G40" s="192" t="s">
        <v>48</v>
      </c>
      <c r="H40" s="125"/>
      <c r="I40" s="125"/>
      <c r="J40" s="65"/>
      <c r="K40" s="65"/>
      <c r="L40" s="65"/>
      <c r="M40" s="68"/>
      <c r="O40" s="208" t="s">
        <v>448</v>
      </c>
      <c r="P40" s="209"/>
      <c r="Q40" s="209"/>
      <c r="R40" s="210"/>
      <c r="S40" s="159"/>
      <c r="T40" s="159"/>
      <c r="V40" s="208" t="s">
        <v>448</v>
      </c>
      <c r="W40" s="209"/>
      <c r="X40" s="209"/>
      <c r="Y40" s="210"/>
      <c r="AA40" s="77"/>
      <c r="AB40" s="65"/>
      <c r="AC40" s="65"/>
      <c r="AD40" s="65"/>
      <c r="AE40" s="125"/>
      <c r="AF40" s="125"/>
      <c r="AH40" s="190" t="s">
        <v>145</v>
      </c>
      <c r="AI40" s="192" t="s">
        <v>47</v>
      </c>
      <c r="AJ40" s="194" t="s">
        <v>188</v>
      </c>
      <c r="AK40" s="192" t="s">
        <v>48</v>
      </c>
      <c r="AL40" s="200">
        <v>51</v>
      </c>
      <c r="AO40" s="200">
        <v>85</v>
      </c>
      <c r="AQ40" s="190" t="s">
        <v>145</v>
      </c>
      <c r="AR40" s="192" t="s">
        <v>47</v>
      </c>
      <c r="AS40" s="194" t="s">
        <v>58</v>
      </c>
      <c r="AT40" s="192" t="s">
        <v>48</v>
      </c>
      <c r="AU40" s="125"/>
      <c r="AV40" s="125"/>
      <c r="AW40" s="65"/>
      <c r="AX40" s="65"/>
      <c r="AY40" s="65"/>
      <c r="AZ40" s="68"/>
      <c r="BB40" s="208" t="s">
        <v>451</v>
      </c>
      <c r="BC40" s="209"/>
      <c r="BD40" s="209"/>
      <c r="BE40" s="210"/>
      <c r="BF40" s="159"/>
      <c r="BG40" s="159"/>
      <c r="BI40" s="208" t="s">
        <v>448</v>
      </c>
      <c r="BJ40" s="209"/>
      <c r="BK40" s="209"/>
      <c r="BL40" s="210"/>
      <c r="BM40" s="143"/>
      <c r="BN40" s="65"/>
      <c r="BO40" s="65"/>
      <c r="BP40" s="141"/>
      <c r="BQ40" s="68"/>
      <c r="BR40" s="76"/>
      <c r="BS40" s="72"/>
      <c r="BU40" s="190" t="s">
        <v>263</v>
      </c>
      <c r="BV40" s="192" t="s">
        <v>47</v>
      </c>
      <c r="BW40" s="194" t="s">
        <v>185</v>
      </c>
      <c r="BX40" s="192" t="s">
        <v>48</v>
      </c>
      <c r="BY40" s="200">
        <v>119</v>
      </c>
    </row>
    <row r="41" spans="2:77" ht="11.7" customHeight="1" thickTop="1" thickBot="1" x14ac:dyDescent="0.25">
      <c r="B41" s="201"/>
      <c r="D41" s="191"/>
      <c r="E41" s="193"/>
      <c r="F41" s="195"/>
      <c r="G41" s="193"/>
      <c r="H41" s="65"/>
      <c r="I41" s="65"/>
      <c r="J41" s="127"/>
      <c r="K41" s="65"/>
      <c r="L41" s="65"/>
      <c r="M41" s="68"/>
      <c r="O41" s="211"/>
      <c r="P41" s="212"/>
      <c r="Q41" s="212"/>
      <c r="R41" s="213"/>
      <c r="S41" s="159"/>
      <c r="T41" s="159"/>
      <c r="V41" s="211"/>
      <c r="W41" s="212"/>
      <c r="X41" s="212"/>
      <c r="Y41" s="213"/>
      <c r="AA41" s="77"/>
      <c r="AB41" s="65"/>
      <c r="AC41" s="65"/>
      <c r="AD41" s="130"/>
      <c r="AE41" s="65"/>
      <c r="AF41" s="65"/>
      <c r="AH41" s="191"/>
      <c r="AI41" s="193"/>
      <c r="AJ41" s="195"/>
      <c r="AK41" s="193"/>
      <c r="AL41" s="201"/>
      <c r="AO41" s="201"/>
      <c r="AQ41" s="191"/>
      <c r="AR41" s="193"/>
      <c r="AS41" s="195"/>
      <c r="AT41" s="193"/>
      <c r="AU41" s="65"/>
      <c r="AV41" s="65"/>
      <c r="AW41" s="127"/>
      <c r="AX41" s="65"/>
      <c r="AY41" s="65"/>
      <c r="AZ41" s="68"/>
      <c r="BB41" s="211"/>
      <c r="BC41" s="212"/>
      <c r="BD41" s="212"/>
      <c r="BE41" s="213"/>
      <c r="BF41" s="159"/>
      <c r="BG41" s="159"/>
      <c r="BI41" s="211"/>
      <c r="BJ41" s="212"/>
      <c r="BK41" s="212"/>
      <c r="BL41" s="213"/>
      <c r="BM41" s="143"/>
      <c r="BN41" s="65"/>
      <c r="BO41" s="65"/>
      <c r="BP41" s="130"/>
      <c r="BQ41" s="65"/>
      <c r="BR41" s="66"/>
      <c r="BS41" s="66"/>
      <c r="BU41" s="191"/>
      <c r="BV41" s="193"/>
      <c r="BW41" s="195"/>
      <c r="BX41" s="193"/>
      <c r="BY41" s="201"/>
    </row>
    <row r="42" spans="2:77" ht="11.7" customHeight="1" thickTop="1" x14ac:dyDescent="0.2">
      <c r="B42" s="201">
        <v>19</v>
      </c>
      <c r="D42" s="190" t="s">
        <v>205</v>
      </c>
      <c r="E42" s="192" t="s">
        <v>47</v>
      </c>
      <c r="F42" s="194" t="s">
        <v>184</v>
      </c>
      <c r="G42" s="192" t="s">
        <v>48</v>
      </c>
      <c r="H42" s="72"/>
      <c r="I42" s="71"/>
      <c r="J42" s="77"/>
      <c r="K42" s="136"/>
      <c r="L42" s="65"/>
      <c r="M42" s="68"/>
      <c r="Q42" s="150"/>
      <c r="R42" s="150"/>
      <c r="S42" s="150"/>
      <c r="T42" s="150"/>
      <c r="V42" s="150"/>
      <c r="W42" s="150"/>
      <c r="AA42" s="77"/>
      <c r="AB42" s="65"/>
      <c r="AC42" s="141"/>
      <c r="AD42" s="68"/>
      <c r="AE42" s="76"/>
      <c r="AF42" s="72"/>
      <c r="AH42" s="190" t="s">
        <v>229</v>
      </c>
      <c r="AI42" s="192" t="s">
        <v>47</v>
      </c>
      <c r="AJ42" s="194" t="s">
        <v>63</v>
      </c>
      <c r="AK42" s="192" t="s">
        <v>48</v>
      </c>
      <c r="AL42" s="200">
        <v>52</v>
      </c>
      <c r="AO42" s="200">
        <v>86</v>
      </c>
      <c r="AQ42" s="190" t="s">
        <v>247</v>
      </c>
      <c r="AR42" s="192" t="s">
        <v>47</v>
      </c>
      <c r="AS42" s="194" t="s">
        <v>60</v>
      </c>
      <c r="AT42" s="192" t="s">
        <v>48</v>
      </c>
      <c r="AU42" s="72"/>
      <c r="AV42" s="71"/>
      <c r="AW42" s="77"/>
      <c r="AX42" s="136"/>
      <c r="AY42" s="65"/>
      <c r="AZ42" s="68"/>
      <c r="BD42" s="150"/>
      <c r="BE42" s="151"/>
      <c r="BF42" s="151"/>
      <c r="BG42" s="151"/>
      <c r="BI42" s="150"/>
      <c r="BJ42" s="151"/>
      <c r="BM42" s="143"/>
      <c r="BN42" s="65"/>
      <c r="BO42" s="65"/>
      <c r="BP42" s="70"/>
      <c r="BQ42" s="77"/>
      <c r="BR42" s="72"/>
      <c r="BS42" s="72"/>
      <c r="BU42" s="190" t="s">
        <v>147</v>
      </c>
      <c r="BV42" s="192" t="s">
        <v>47</v>
      </c>
      <c r="BW42" s="194" t="s">
        <v>59</v>
      </c>
      <c r="BX42" s="192" t="s">
        <v>48</v>
      </c>
      <c r="BY42" s="200">
        <v>120</v>
      </c>
    </row>
    <row r="43" spans="2:77" ht="11.7" customHeight="1" thickBot="1" x14ac:dyDescent="0.25">
      <c r="B43" s="201"/>
      <c r="D43" s="191"/>
      <c r="E43" s="193"/>
      <c r="F43" s="195"/>
      <c r="G43" s="193"/>
      <c r="H43" s="65"/>
      <c r="I43" s="65"/>
      <c r="J43" s="65"/>
      <c r="K43" s="127"/>
      <c r="L43" s="65"/>
      <c r="M43" s="68"/>
      <c r="Q43" s="150"/>
      <c r="R43" s="150"/>
      <c r="S43" s="150"/>
      <c r="T43" s="150"/>
      <c r="V43" s="150"/>
      <c r="W43" s="150"/>
      <c r="AA43" s="77"/>
      <c r="AB43" s="65"/>
      <c r="AC43" s="130"/>
      <c r="AD43" s="65"/>
      <c r="AE43" s="66"/>
      <c r="AF43" s="66"/>
      <c r="AH43" s="191"/>
      <c r="AI43" s="193"/>
      <c r="AJ43" s="195"/>
      <c r="AK43" s="193"/>
      <c r="AL43" s="201"/>
      <c r="AO43" s="201"/>
      <c r="AQ43" s="191"/>
      <c r="AR43" s="193"/>
      <c r="AS43" s="195"/>
      <c r="AT43" s="193"/>
      <c r="AU43" s="65"/>
      <c r="AV43" s="65"/>
      <c r="AW43" s="65"/>
      <c r="AX43" s="127"/>
      <c r="AY43" s="65"/>
      <c r="AZ43" s="68"/>
      <c r="BD43" s="151"/>
      <c r="BE43" s="151"/>
      <c r="BF43" s="151"/>
      <c r="BG43" s="151"/>
      <c r="BI43" s="151"/>
      <c r="BJ43" s="151"/>
      <c r="BM43" s="143"/>
      <c r="BN43" s="65"/>
      <c r="BO43" s="65"/>
      <c r="BP43" s="77"/>
      <c r="BQ43" s="70"/>
      <c r="BR43" s="66"/>
      <c r="BS43" s="66"/>
      <c r="BU43" s="191"/>
      <c r="BV43" s="193"/>
      <c r="BW43" s="195"/>
      <c r="BX43" s="193"/>
      <c r="BY43" s="201"/>
    </row>
    <row r="44" spans="2:77" ht="11.7" customHeight="1" thickTop="1" thickBot="1" x14ac:dyDescent="0.25">
      <c r="B44" s="201">
        <v>20</v>
      </c>
      <c r="D44" s="190" t="s">
        <v>206</v>
      </c>
      <c r="E44" s="192" t="s">
        <v>47</v>
      </c>
      <c r="F44" s="194" t="s">
        <v>62</v>
      </c>
      <c r="G44" s="192" t="s">
        <v>48</v>
      </c>
      <c r="H44" s="65"/>
      <c r="I44" s="65"/>
      <c r="J44" s="68"/>
      <c r="K44" s="70"/>
      <c r="L44" s="65"/>
      <c r="M44" s="68"/>
      <c r="AA44" s="77"/>
      <c r="AB44" s="141"/>
      <c r="AC44" s="68"/>
      <c r="AD44" s="77"/>
      <c r="AE44" s="72"/>
      <c r="AF44" s="72"/>
      <c r="AH44" s="190" t="s">
        <v>160</v>
      </c>
      <c r="AI44" s="192" t="s">
        <v>47</v>
      </c>
      <c r="AJ44" s="194" t="s">
        <v>56</v>
      </c>
      <c r="AK44" s="192" t="s">
        <v>48</v>
      </c>
      <c r="AL44" s="200">
        <v>53</v>
      </c>
      <c r="AO44" s="200">
        <v>87</v>
      </c>
      <c r="AQ44" s="190" t="s">
        <v>142</v>
      </c>
      <c r="AR44" s="192" t="s">
        <v>47</v>
      </c>
      <c r="AS44" s="194" t="s">
        <v>57</v>
      </c>
      <c r="AT44" s="192" t="s">
        <v>48</v>
      </c>
      <c r="AU44" s="65"/>
      <c r="AV44" s="65"/>
      <c r="AW44" s="68"/>
      <c r="AX44" s="70"/>
      <c r="AY44" s="65"/>
      <c r="AZ44" s="68"/>
      <c r="BM44" s="143"/>
      <c r="BN44" s="65"/>
      <c r="BO44" s="65"/>
      <c r="BP44" s="77"/>
      <c r="BQ44" s="132"/>
      <c r="BR44" s="125"/>
      <c r="BS44" s="125"/>
      <c r="BU44" s="190" t="s">
        <v>350</v>
      </c>
      <c r="BV44" s="192" t="s">
        <v>47</v>
      </c>
      <c r="BW44" s="194" t="s">
        <v>188</v>
      </c>
      <c r="BX44" s="192" t="s">
        <v>48</v>
      </c>
      <c r="BY44" s="200">
        <v>121</v>
      </c>
    </row>
    <row r="45" spans="2:77" ht="11.7" customHeight="1" thickTop="1" thickBot="1" x14ac:dyDescent="0.25">
      <c r="B45" s="201"/>
      <c r="D45" s="191"/>
      <c r="E45" s="193"/>
      <c r="F45" s="195"/>
      <c r="G45" s="193"/>
      <c r="H45" s="66"/>
      <c r="I45" s="66"/>
      <c r="J45" s="70"/>
      <c r="K45" s="68"/>
      <c r="L45" s="65"/>
      <c r="M45" s="68"/>
      <c r="AA45" s="77"/>
      <c r="AB45" s="141"/>
      <c r="AC45" s="65"/>
      <c r="AD45" s="70"/>
      <c r="AE45" s="66"/>
      <c r="AF45" s="66"/>
      <c r="AH45" s="191"/>
      <c r="AI45" s="193"/>
      <c r="AJ45" s="195"/>
      <c r="AK45" s="193"/>
      <c r="AL45" s="201"/>
      <c r="AO45" s="201"/>
      <c r="AQ45" s="191"/>
      <c r="AR45" s="193"/>
      <c r="AS45" s="195"/>
      <c r="AT45" s="193"/>
      <c r="AU45" s="66"/>
      <c r="AV45" s="66"/>
      <c r="AW45" s="70"/>
      <c r="AX45" s="68"/>
      <c r="AY45" s="65"/>
      <c r="AZ45" s="68"/>
      <c r="BM45" s="143"/>
      <c r="BN45" s="65"/>
      <c r="BO45" s="68"/>
      <c r="BP45" s="65"/>
      <c r="BQ45" s="65"/>
      <c r="BR45" s="65"/>
      <c r="BS45" s="65"/>
      <c r="BU45" s="191"/>
      <c r="BV45" s="193"/>
      <c r="BW45" s="195"/>
      <c r="BX45" s="193"/>
      <c r="BY45" s="201"/>
    </row>
    <row r="46" spans="2:77" ht="11.7" customHeight="1" thickTop="1" thickBot="1" x14ac:dyDescent="0.25">
      <c r="B46" s="201">
        <v>21</v>
      </c>
      <c r="D46" s="190" t="s">
        <v>166</v>
      </c>
      <c r="E46" s="192" t="s">
        <v>47</v>
      </c>
      <c r="F46" s="194" t="s">
        <v>57</v>
      </c>
      <c r="G46" s="192" t="s">
        <v>48</v>
      </c>
      <c r="H46" s="125"/>
      <c r="I46" s="125"/>
      <c r="J46" s="133"/>
      <c r="K46" s="68"/>
      <c r="L46" s="65"/>
      <c r="M46" s="68"/>
      <c r="AA46" s="77"/>
      <c r="AB46" s="141"/>
      <c r="AC46" s="65"/>
      <c r="AD46" s="132"/>
      <c r="AE46" s="125"/>
      <c r="AF46" s="125"/>
      <c r="AH46" s="190" t="s">
        <v>140</v>
      </c>
      <c r="AI46" s="192" t="s">
        <v>47</v>
      </c>
      <c r="AJ46" s="194" t="s">
        <v>69</v>
      </c>
      <c r="AK46" s="192" t="s">
        <v>48</v>
      </c>
      <c r="AL46" s="200">
        <v>54</v>
      </c>
      <c r="AO46" s="200">
        <v>88</v>
      </c>
      <c r="AQ46" s="190" t="s">
        <v>248</v>
      </c>
      <c r="AR46" s="192" t="s">
        <v>47</v>
      </c>
      <c r="AS46" s="194" t="s">
        <v>128</v>
      </c>
      <c r="AT46" s="192" t="s">
        <v>48</v>
      </c>
      <c r="AU46" s="125"/>
      <c r="AV46" s="125"/>
      <c r="AW46" s="133"/>
      <c r="AX46" s="68"/>
      <c r="AY46" s="65"/>
      <c r="AZ46" s="68"/>
      <c r="BM46" s="143"/>
      <c r="BN46" s="65"/>
      <c r="BO46" s="135"/>
      <c r="BP46" s="65"/>
      <c r="BQ46" s="65"/>
      <c r="BR46" s="125"/>
      <c r="BS46" s="125"/>
      <c r="BU46" s="190" t="s">
        <v>264</v>
      </c>
      <c r="BV46" s="192" t="s">
        <v>47</v>
      </c>
      <c r="BW46" s="194" t="s">
        <v>183</v>
      </c>
      <c r="BX46" s="192" t="s">
        <v>48</v>
      </c>
      <c r="BY46" s="200">
        <v>122</v>
      </c>
    </row>
    <row r="47" spans="2:77" ht="11.7" customHeight="1" thickTop="1" thickBot="1" x14ac:dyDescent="0.25">
      <c r="B47" s="201"/>
      <c r="D47" s="191"/>
      <c r="E47" s="193"/>
      <c r="F47" s="195"/>
      <c r="G47" s="193"/>
      <c r="H47" s="65"/>
      <c r="I47" s="65"/>
      <c r="J47" s="65"/>
      <c r="K47" s="65"/>
      <c r="L47" s="126"/>
      <c r="M47" s="68"/>
      <c r="AA47" s="77"/>
      <c r="AB47" s="130"/>
      <c r="AC47" s="65"/>
      <c r="AD47" s="65"/>
      <c r="AE47" s="65"/>
      <c r="AF47" s="65"/>
      <c r="AH47" s="191"/>
      <c r="AI47" s="193"/>
      <c r="AJ47" s="195"/>
      <c r="AK47" s="193"/>
      <c r="AL47" s="201"/>
      <c r="AO47" s="201"/>
      <c r="AQ47" s="191"/>
      <c r="AR47" s="193"/>
      <c r="AS47" s="195"/>
      <c r="AT47" s="193"/>
      <c r="AU47" s="65"/>
      <c r="AV47" s="65"/>
      <c r="AW47" s="65"/>
      <c r="AX47" s="65"/>
      <c r="AY47" s="77"/>
      <c r="AZ47" s="68"/>
      <c r="BM47" s="143"/>
      <c r="BN47" s="65"/>
      <c r="BO47" s="142"/>
      <c r="BP47" s="65"/>
      <c r="BQ47" s="130"/>
      <c r="BR47" s="65"/>
      <c r="BS47" s="65"/>
      <c r="BU47" s="191"/>
      <c r="BV47" s="193"/>
      <c r="BW47" s="195"/>
      <c r="BX47" s="193"/>
      <c r="BY47" s="201"/>
    </row>
    <row r="48" spans="2:77" ht="11.7" customHeight="1" thickTop="1" thickBot="1" x14ac:dyDescent="0.25">
      <c r="B48" s="201">
        <v>22</v>
      </c>
      <c r="D48" s="190" t="s">
        <v>207</v>
      </c>
      <c r="E48" s="192" t="s">
        <v>47</v>
      </c>
      <c r="F48" s="194" t="s">
        <v>49</v>
      </c>
      <c r="G48" s="192" t="s">
        <v>48</v>
      </c>
      <c r="H48" s="65"/>
      <c r="I48" s="65"/>
      <c r="J48" s="65"/>
      <c r="K48" s="65"/>
      <c r="L48" s="136"/>
      <c r="M48" s="137"/>
      <c r="AA48" s="70"/>
      <c r="AB48" s="70"/>
      <c r="AC48" s="77"/>
      <c r="AD48" s="65"/>
      <c r="AE48" s="125"/>
      <c r="AF48" s="125"/>
      <c r="AH48" s="190" t="s">
        <v>230</v>
      </c>
      <c r="AI48" s="192" t="s">
        <v>47</v>
      </c>
      <c r="AJ48" s="194" t="s">
        <v>66</v>
      </c>
      <c r="AK48" s="192" t="s">
        <v>48</v>
      </c>
      <c r="AL48" s="200">
        <v>55</v>
      </c>
      <c r="AO48" s="200">
        <v>89</v>
      </c>
      <c r="AQ48" s="190" t="s">
        <v>249</v>
      </c>
      <c r="AR48" s="192" t="s">
        <v>47</v>
      </c>
      <c r="AS48" s="194" t="s">
        <v>65</v>
      </c>
      <c r="AT48" s="192" t="s">
        <v>48</v>
      </c>
      <c r="AU48" s="138"/>
      <c r="AV48" s="138"/>
      <c r="AW48" s="65"/>
      <c r="AX48" s="65"/>
      <c r="AY48" s="134"/>
      <c r="AZ48" s="68"/>
      <c r="BM48" s="143"/>
      <c r="BN48" s="65"/>
      <c r="BO48" s="142"/>
      <c r="BP48" s="141"/>
      <c r="BQ48" s="68"/>
      <c r="BR48" s="76"/>
      <c r="BS48" s="72"/>
      <c r="BU48" s="190" t="s">
        <v>265</v>
      </c>
      <c r="BV48" s="192" t="s">
        <v>47</v>
      </c>
      <c r="BW48" s="194" t="s">
        <v>66</v>
      </c>
      <c r="BX48" s="192" t="s">
        <v>48</v>
      </c>
      <c r="BY48" s="200">
        <v>123</v>
      </c>
    </row>
    <row r="49" spans="2:77" ht="11.7" customHeight="1" thickTop="1" thickBot="1" x14ac:dyDescent="0.25">
      <c r="B49" s="201"/>
      <c r="D49" s="191"/>
      <c r="E49" s="193"/>
      <c r="F49" s="195"/>
      <c r="G49" s="193"/>
      <c r="H49" s="66"/>
      <c r="I49" s="66"/>
      <c r="J49" s="77"/>
      <c r="K49" s="65"/>
      <c r="L49" s="136"/>
      <c r="M49" s="137"/>
      <c r="AA49" s="70"/>
      <c r="AB49" s="70"/>
      <c r="AC49" s="77"/>
      <c r="AD49" s="130"/>
      <c r="AE49" s="65"/>
      <c r="AF49" s="65"/>
      <c r="AH49" s="191"/>
      <c r="AI49" s="193"/>
      <c r="AJ49" s="195"/>
      <c r="AK49" s="193"/>
      <c r="AL49" s="201"/>
      <c r="AO49" s="201"/>
      <c r="AQ49" s="191"/>
      <c r="AR49" s="193"/>
      <c r="AS49" s="195"/>
      <c r="AT49" s="193"/>
      <c r="AU49" s="65"/>
      <c r="AV49" s="65"/>
      <c r="AW49" s="140"/>
      <c r="AX49" s="65"/>
      <c r="AY49" s="137"/>
      <c r="AZ49" s="68"/>
      <c r="BM49" s="143"/>
      <c r="BN49" s="65"/>
      <c r="BO49" s="142"/>
      <c r="BP49" s="130"/>
      <c r="BQ49" s="65"/>
      <c r="BR49" s="66"/>
      <c r="BS49" s="66"/>
      <c r="BU49" s="191"/>
      <c r="BV49" s="193"/>
      <c r="BW49" s="195"/>
      <c r="BX49" s="193"/>
      <c r="BY49" s="201"/>
    </row>
    <row r="50" spans="2:77" ht="11.7" customHeight="1" thickTop="1" thickBot="1" x14ac:dyDescent="0.25">
      <c r="B50" s="201">
        <v>23</v>
      </c>
      <c r="D50" s="190" t="s">
        <v>208</v>
      </c>
      <c r="E50" s="192" t="s">
        <v>47</v>
      </c>
      <c r="F50" s="194" t="s">
        <v>65</v>
      </c>
      <c r="G50" s="192" t="s">
        <v>48</v>
      </c>
      <c r="H50" s="125"/>
      <c r="I50" s="125"/>
      <c r="J50" s="134"/>
      <c r="K50" s="65"/>
      <c r="L50" s="136"/>
      <c r="M50" s="137"/>
      <c r="AA50" s="70"/>
      <c r="AB50" s="77"/>
      <c r="AC50" s="142"/>
      <c r="AD50" s="68"/>
      <c r="AE50" s="76"/>
      <c r="AF50" s="72"/>
      <c r="AH50" s="190" t="s">
        <v>231</v>
      </c>
      <c r="AI50" s="192" t="s">
        <v>47</v>
      </c>
      <c r="AJ50" s="194" t="s">
        <v>65</v>
      </c>
      <c r="AK50" s="192" t="s">
        <v>48</v>
      </c>
      <c r="AL50" s="200">
        <v>56</v>
      </c>
      <c r="AO50" s="200">
        <v>90</v>
      </c>
      <c r="AQ50" s="190" t="s">
        <v>250</v>
      </c>
      <c r="AR50" s="192" t="s">
        <v>47</v>
      </c>
      <c r="AS50" s="194" t="s">
        <v>188</v>
      </c>
      <c r="AT50" s="192" t="s">
        <v>48</v>
      </c>
      <c r="AU50" s="125"/>
      <c r="AV50" s="125"/>
      <c r="AW50" s="134"/>
      <c r="AX50" s="65"/>
      <c r="AY50" s="137"/>
      <c r="AZ50" s="68"/>
      <c r="BM50" s="143"/>
      <c r="BN50" s="68"/>
      <c r="BO50" s="77"/>
      <c r="BP50" s="68"/>
      <c r="BQ50" s="77"/>
      <c r="BR50" s="72"/>
      <c r="BS50" s="72"/>
      <c r="BU50" s="190" t="s">
        <v>266</v>
      </c>
      <c r="BV50" s="192" t="s">
        <v>47</v>
      </c>
      <c r="BW50" s="194" t="s">
        <v>182</v>
      </c>
      <c r="BX50" s="192" t="s">
        <v>48</v>
      </c>
      <c r="BY50" s="200">
        <v>124</v>
      </c>
    </row>
    <row r="51" spans="2:77" ht="11.7" customHeight="1" thickTop="1" thickBot="1" x14ac:dyDescent="0.25">
      <c r="B51" s="201"/>
      <c r="D51" s="191"/>
      <c r="E51" s="193"/>
      <c r="F51" s="195"/>
      <c r="G51" s="193"/>
      <c r="H51" s="65"/>
      <c r="I51" s="65"/>
      <c r="J51" s="65"/>
      <c r="K51" s="126"/>
      <c r="L51" s="136"/>
      <c r="M51" s="137"/>
      <c r="AA51" s="70"/>
      <c r="AB51" s="77"/>
      <c r="AC51" s="131"/>
      <c r="AD51" s="65"/>
      <c r="AE51" s="66"/>
      <c r="AF51" s="66"/>
      <c r="AH51" s="191"/>
      <c r="AI51" s="193"/>
      <c r="AJ51" s="195"/>
      <c r="AK51" s="193"/>
      <c r="AL51" s="201"/>
      <c r="AO51" s="201"/>
      <c r="AQ51" s="191"/>
      <c r="AR51" s="193"/>
      <c r="AS51" s="195"/>
      <c r="AT51" s="193"/>
      <c r="AU51" s="65"/>
      <c r="AV51" s="65"/>
      <c r="AW51" s="65"/>
      <c r="AX51" s="126"/>
      <c r="AY51" s="137"/>
      <c r="AZ51" s="68"/>
      <c r="BM51" s="143"/>
      <c r="BN51" s="68"/>
      <c r="BO51" s="77"/>
      <c r="BP51" s="65"/>
      <c r="BQ51" s="70"/>
      <c r="BR51" s="66"/>
      <c r="BS51" s="66"/>
      <c r="BU51" s="191"/>
      <c r="BV51" s="193"/>
      <c r="BW51" s="195"/>
      <c r="BX51" s="193"/>
      <c r="BY51" s="201"/>
    </row>
    <row r="52" spans="2:77" ht="11.7" customHeight="1" thickTop="1" thickBot="1" x14ac:dyDescent="0.25">
      <c r="B52" s="201">
        <v>24</v>
      </c>
      <c r="D52" s="190" t="s">
        <v>209</v>
      </c>
      <c r="E52" s="192" t="s">
        <v>47</v>
      </c>
      <c r="F52" s="194" t="s">
        <v>60</v>
      </c>
      <c r="G52" s="192" t="s">
        <v>48</v>
      </c>
      <c r="H52" s="65"/>
      <c r="I52" s="65"/>
      <c r="J52" s="65"/>
      <c r="K52" s="136"/>
      <c r="L52" s="65"/>
      <c r="M52" s="137"/>
      <c r="AA52" s="70"/>
      <c r="AB52" s="77"/>
      <c r="AC52" s="68"/>
      <c r="AD52" s="77"/>
      <c r="AE52" s="72"/>
      <c r="AF52" s="72"/>
      <c r="AH52" s="190" t="s">
        <v>232</v>
      </c>
      <c r="AI52" s="192" t="s">
        <v>47</v>
      </c>
      <c r="AJ52" s="194" t="s">
        <v>59</v>
      </c>
      <c r="AK52" s="192" t="s">
        <v>48</v>
      </c>
      <c r="AL52" s="200">
        <v>57</v>
      </c>
      <c r="AO52" s="200">
        <v>91</v>
      </c>
      <c r="AQ52" s="190" t="s">
        <v>151</v>
      </c>
      <c r="AR52" s="192" t="s">
        <v>47</v>
      </c>
      <c r="AS52" s="194" t="s">
        <v>59</v>
      </c>
      <c r="AT52" s="192" t="s">
        <v>48</v>
      </c>
      <c r="AU52" s="65"/>
      <c r="AV52" s="65"/>
      <c r="AW52" s="65"/>
      <c r="AX52" s="136"/>
      <c r="AY52" s="68"/>
      <c r="AZ52" s="70"/>
      <c r="BM52" s="143"/>
      <c r="BN52" s="68"/>
      <c r="BO52" s="77"/>
      <c r="BP52" s="65"/>
      <c r="BQ52" s="132"/>
      <c r="BR52" s="125"/>
      <c r="BS52" s="125"/>
      <c r="BU52" s="190" t="s">
        <v>267</v>
      </c>
      <c r="BV52" s="192" t="s">
        <v>47</v>
      </c>
      <c r="BW52" s="194" t="s">
        <v>62</v>
      </c>
      <c r="BX52" s="192" t="s">
        <v>48</v>
      </c>
      <c r="BY52" s="200">
        <v>125</v>
      </c>
    </row>
    <row r="53" spans="2:77" ht="11.7" customHeight="1" thickTop="1" thickBot="1" x14ac:dyDescent="0.25">
      <c r="B53" s="201"/>
      <c r="D53" s="191"/>
      <c r="E53" s="193"/>
      <c r="F53" s="195"/>
      <c r="G53" s="193"/>
      <c r="H53" s="66"/>
      <c r="I53" s="66"/>
      <c r="J53" s="126"/>
      <c r="K53" s="136"/>
      <c r="L53" s="65"/>
      <c r="M53" s="137"/>
      <c r="AA53" s="70"/>
      <c r="AB53" s="77"/>
      <c r="AC53" s="65"/>
      <c r="AD53" s="70"/>
      <c r="AE53" s="66"/>
      <c r="AF53" s="66"/>
      <c r="AH53" s="191"/>
      <c r="AI53" s="193"/>
      <c r="AJ53" s="195"/>
      <c r="AK53" s="193"/>
      <c r="AL53" s="201"/>
      <c r="AO53" s="201"/>
      <c r="AQ53" s="191"/>
      <c r="AR53" s="193"/>
      <c r="AS53" s="195"/>
      <c r="AT53" s="193"/>
      <c r="AU53" s="66"/>
      <c r="AV53" s="66"/>
      <c r="AW53" s="126"/>
      <c r="AX53" s="136"/>
      <c r="AY53" s="68"/>
      <c r="AZ53" s="70"/>
      <c r="BM53" s="143"/>
      <c r="BN53" s="129"/>
      <c r="BO53" s="65"/>
      <c r="BP53" s="65"/>
      <c r="BQ53" s="65"/>
      <c r="BR53" s="65"/>
      <c r="BS53" s="65"/>
      <c r="BU53" s="191"/>
      <c r="BV53" s="193"/>
      <c r="BW53" s="195"/>
      <c r="BX53" s="193"/>
      <c r="BY53" s="201"/>
    </row>
    <row r="54" spans="2:77" ht="11.7" customHeight="1" thickTop="1" thickBot="1" x14ac:dyDescent="0.25">
      <c r="B54" s="201">
        <v>25</v>
      </c>
      <c r="D54" s="190" t="s">
        <v>210</v>
      </c>
      <c r="E54" s="192" t="s">
        <v>47</v>
      </c>
      <c r="F54" s="194" t="s">
        <v>73</v>
      </c>
      <c r="G54" s="192" t="s">
        <v>48</v>
      </c>
      <c r="H54" s="125"/>
      <c r="I54" s="125"/>
      <c r="J54" s="136"/>
      <c r="K54" s="65"/>
      <c r="L54" s="65"/>
      <c r="M54" s="137"/>
      <c r="AA54" s="70"/>
      <c r="AB54" s="77"/>
      <c r="AC54" s="65"/>
      <c r="AD54" s="132"/>
      <c r="AE54" s="125"/>
      <c r="AF54" s="125"/>
      <c r="AH54" s="190" t="s">
        <v>146</v>
      </c>
      <c r="AI54" s="192" t="s">
        <v>47</v>
      </c>
      <c r="AJ54" s="194" t="s">
        <v>72</v>
      </c>
      <c r="AK54" s="192" t="s">
        <v>48</v>
      </c>
      <c r="AL54" s="200">
        <v>58</v>
      </c>
      <c r="AO54" s="200">
        <v>92</v>
      </c>
      <c r="AQ54" s="190" t="s">
        <v>147</v>
      </c>
      <c r="AR54" s="192" t="s">
        <v>47</v>
      </c>
      <c r="AS54" s="194" t="s">
        <v>192</v>
      </c>
      <c r="AT54" s="192" t="s">
        <v>48</v>
      </c>
      <c r="AU54" s="125"/>
      <c r="AV54" s="125"/>
      <c r="AW54" s="136"/>
      <c r="AX54" s="65"/>
      <c r="AY54" s="68"/>
      <c r="AZ54" s="70"/>
      <c r="BN54" s="141"/>
      <c r="BO54" s="65"/>
      <c r="BP54" s="65"/>
      <c r="BQ54" s="65"/>
      <c r="BR54" s="125"/>
      <c r="BS54" s="125"/>
      <c r="BU54" s="190" t="s">
        <v>268</v>
      </c>
      <c r="BV54" s="192" t="s">
        <v>47</v>
      </c>
      <c r="BW54" s="194" t="s">
        <v>71</v>
      </c>
      <c r="BX54" s="192" t="s">
        <v>48</v>
      </c>
      <c r="BY54" s="200">
        <v>126</v>
      </c>
    </row>
    <row r="55" spans="2:77" ht="11.7" customHeight="1" thickTop="1" thickBot="1" x14ac:dyDescent="0.25">
      <c r="B55" s="201"/>
      <c r="D55" s="191"/>
      <c r="E55" s="193"/>
      <c r="F55" s="195"/>
      <c r="G55" s="193"/>
      <c r="H55" s="65"/>
      <c r="I55" s="65"/>
      <c r="J55" s="65"/>
      <c r="K55" s="65"/>
      <c r="L55" s="65"/>
      <c r="M55" s="128"/>
      <c r="AA55" s="70"/>
      <c r="AB55" s="65"/>
      <c r="AC55" s="65"/>
      <c r="AD55" s="65"/>
      <c r="AE55" s="65"/>
      <c r="AF55" s="65"/>
      <c r="AH55" s="191"/>
      <c r="AI55" s="193"/>
      <c r="AJ55" s="195"/>
      <c r="AK55" s="193"/>
      <c r="AL55" s="201"/>
      <c r="AO55" s="201"/>
      <c r="AQ55" s="191"/>
      <c r="AR55" s="193"/>
      <c r="AS55" s="195"/>
      <c r="AT55" s="193"/>
      <c r="AU55" s="65"/>
      <c r="AV55" s="65"/>
      <c r="AW55" s="65"/>
      <c r="AX55" s="65"/>
      <c r="AY55" s="65"/>
      <c r="AZ55" s="70"/>
      <c r="BN55" s="141"/>
      <c r="BO55" s="65"/>
      <c r="BP55" s="65"/>
      <c r="BQ55" s="130"/>
      <c r="BR55" s="65"/>
      <c r="BS55" s="65"/>
      <c r="BU55" s="191"/>
      <c r="BV55" s="193"/>
      <c r="BW55" s="195"/>
      <c r="BX55" s="193"/>
      <c r="BY55" s="201"/>
    </row>
    <row r="56" spans="2:77" ht="11.7" customHeight="1" thickTop="1" thickBot="1" x14ac:dyDescent="0.25">
      <c r="B56" s="201">
        <v>26</v>
      </c>
      <c r="D56" s="190" t="s">
        <v>211</v>
      </c>
      <c r="E56" s="192" t="s">
        <v>47</v>
      </c>
      <c r="F56" s="194" t="s">
        <v>182</v>
      </c>
      <c r="G56" s="192" t="s">
        <v>48</v>
      </c>
      <c r="H56" s="65"/>
      <c r="I56" s="65"/>
      <c r="J56" s="65"/>
      <c r="K56" s="65"/>
      <c r="L56" s="68"/>
      <c r="M56" s="65"/>
      <c r="AA56" s="132"/>
      <c r="AB56" s="65"/>
      <c r="AC56" s="65"/>
      <c r="AD56" s="65"/>
      <c r="AE56" s="72"/>
      <c r="AF56" s="72"/>
      <c r="AH56" s="190" t="s">
        <v>348</v>
      </c>
      <c r="AI56" s="192" t="s">
        <v>47</v>
      </c>
      <c r="AJ56" s="194" t="s">
        <v>57</v>
      </c>
      <c r="AK56" s="192" t="s">
        <v>48</v>
      </c>
      <c r="AL56" s="200">
        <v>59</v>
      </c>
      <c r="AO56" s="200">
        <v>93</v>
      </c>
      <c r="AQ56" s="190" t="s">
        <v>251</v>
      </c>
      <c r="AR56" s="192" t="s">
        <v>47</v>
      </c>
      <c r="AS56" s="194" t="s">
        <v>66</v>
      </c>
      <c r="AT56" s="192" t="s">
        <v>48</v>
      </c>
      <c r="AU56" s="125"/>
      <c r="AV56" s="125"/>
      <c r="AW56" s="65"/>
      <c r="AX56" s="65"/>
      <c r="AY56" s="65"/>
      <c r="AZ56" s="133"/>
      <c r="BN56" s="141"/>
      <c r="BO56" s="65"/>
      <c r="BP56" s="141"/>
      <c r="BQ56" s="68"/>
      <c r="BR56" s="76"/>
      <c r="BS56" s="72"/>
      <c r="BU56" s="190" t="s">
        <v>269</v>
      </c>
      <c r="BV56" s="192" t="s">
        <v>47</v>
      </c>
      <c r="BW56" s="194" t="s">
        <v>55</v>
      </c>
      <c r="BX56" s="192" t="s">
        <v>48</v>
      </c>
      <c r="BY56" s="200">
        <v>127</v>
      </c>
    </row>
    <row r="57" spans="2:77" ht="11.7" customHeight="1" thickTop="1" thickBot="1" x14ac:dyDescent="0.25">
      <c r="B57" s="201"/>
      <c r="D57" s="191"/>
      <c r="E57" s="193"/>
      <c r="F57" s="195"/>
      <c r="G57" s="193"/>
      <c r="H57" s="66"/>
      <c r="I57" s="66"/>
      <c r="J57" s="126"/>
      <c r="K57" s="65"/>
      <c r="L57" s="68"/>
      <c r="M57" s="65"/>
      <c r="AA57" s="141"/>
      <c r="AB57" s="65"/>
      <c r="AC57" s="65"/>
      <c r="AD57" s="129"/>
      <c r="AE57" s="66"/>
      <c r="AF57" s="66"/>
      <c r="AH57" s="191"/>
      <c r="AI57" s="193"/>
      <c r="AJ57" s="195"/>
      <c r="AK57" s="193"/>
      <c r="AL57" s="201"/>
      <c r="AO57" s="201"/>
      <c r="AQ57" s="191"/>
      <c r="AR57" s="193"/>
      <c r="AS57" s="195"/>
      <c r="AT57" s="193"/>
      <c r="AU57" s="65"/>
      <c r="AV57" s="65"/>
      <c r="AW57" s="127"/>
      <c r="AX57" s="65"/>
      <c r="AY57" s="65"/>
      <c r="AZ57" s="136"/>
      <c r="BN57" s="141"/>
      <c r="BO57" s="65"/>
      <c r="BP57" s="130"/>
      <c r="BQ57" s="65"/>
      <c r="BR57" s="66"/>
      <c r="BS57" s="66"/>
      <c r="BU57" s="191"/>
      <c r="BV57" s="193"/>
      <c r="BW57" s="195"/>
      <c r="BX57" s="193"/>
      <c r="BY57" s="201"/>
    </row>
    <row r="58" spans="2:77" ht="11.7" customHeight="1" thickTop="1" thickBot="1" x14ac:dyDescent="0.25">
      <c r="B58" s="201">
        <v>27</v>
      </c>
      <c r="D58" s="190" t="s">
        <v>212</v>
      </c>
      <c r="E58" s="192" t="s">
        <v>47</v>
      </c>
      <c r="F58" s="194" t="s">
        <v>72</v>
      </c>
      <c r="G58" s="192" t="s">
        <v>48</v>
      </c>
      <c r="H58" s="125"/>
      <c r="I58" s="125"/>
      <c r="J58" s="136"/>
      <c r="K58" s="136"/>
      <c r="L58" s="68"/>
      <c r="M58" s="65"/>
      <c r="AA58" s="141"/>
      <c r="AB58" s="65"/>
      <c r="AC58" s="141"/>
      <c r="AD58" s="141"/>
      <c r="AE58" s="125"/>
      <c r="AF58" s="125"/>
      <c r="AH58" s="190" t="s">
        <v>233</v>
      </c>
      <c r="AI58" s="192" t="s">
        <v>47</v>
      </c>
      <c r="AJ58" s="194" t="s">
        <v>55</v>
      </c>
      <c r="AK58" s="192" t="s">
        <v>48</v>
      </c>
      <c r="AL58" s="200">
        <v>60</v>
      </c>
      <c r="AO58" s="200">
        <v>94</v>
      </c>
      <c r="AQ58" s="190" t="s">
        <v>172</v>
      </c>
      <c r="AR58" s="192" t="s">
        <v>47</v>
      </c>
      <c r="AS58" s="194" t="s">
        <v>72</v>
      </c>
      <c r="AT58" s="192" t="s">
        <v>48</v>
      </c>
      <c r="AU58" s="138"/>
      <c r="AV58" s="139"/>
      <c r="AW58" s="65"/>
      <c r="AX58" s="136"/>
      <c r="AY58" s="65"/>
      <c r="AZ58" s="136"/>
      <c r="BN58" s="141"/>
      <c r="BO58" s="68"/>
      <c r="BP58" s="70"/>
      <c r="BQ58" s="77"/>
      <c r="BR58" s="125"/>
      <c r="BS58" s="125"/>
      <c r="BU58" s="190" t="s">
        <v>270</v>
      </c>
      <c r="BV58" s="192" t="s">
        <v>47</v>
      </c>
      <c r="BW58" s="194" t="s">
        <v>128</v>
      </c>
      <c r="BX58" s="192" t="s">
        <v>48</v>
      </c>
      <c r="BY58" s="200">
        <v>128</v>
      </c>
    </row>
    <row r="59" spans="2:77" ht="11.7" customHeight="1" thickTop="1" thickBot="1" x14ac:dyDescent="0.25">
      <c r="B59" s="201"/>
      <c r="D59" s="191"/>
      <c r="E59" s="193"/>
      <c r="F59" s="195"/>
      <c r="G59" s="193"/>
      <c r="H59" s="65"/>
      <c r="I59" s="65"/>
      <c r="J59" s="65"/>
      <c r="K59" s="127"/>
      <c r="L59" s="68"/>
      <c r="M59" s="65"/>
      <c r="AA59" s="141"/>
      <c r="AB59" s="65"/>
      <c r="AC59" s="130"/>
      <c r="AD59" s="65"/>
      <c r="AE59" s="65"/>
      <c r="AF59" s="65"/>
      <c r="AH59" s="191"/>
      <c r="AI59" s="193"/>
      <c r="AJ59" s="195"/>
      <c r="AK59" s="193"/>
      <c r="AL59" s="201"/>
      <c r="AO59" s="201"/>
      <c r="AQ59" s="191"/>
      <c r="AR59" s="193"/>
      <c r="AS59" s="195"/>
      <c r="AT59" s="193"/>
      <c r="AU59" s="65"/>
      <c r="AV59" s="65"/>
      <c r="AW59" s="65"/>
      <c r="AX59" s="127"/>
      <c r="AY59" s="65"/>
      <c r="AZ59" s="136"/>
      <c r="BN59" s="141"/>
      <c r="BO59" s="68"/>
      <c r="BP59" s="77"/>
      <c r="BQ59" s="131"/>
      <c r="BR59" s="65"/>
      <c r="BS59" s="65"/>
      <c r="BU59" s="191"/>
      <c r="BV59" s="193"/>
      <c r="BW59" s="195"/>
      <c r="BX59" s="193"/>
      <c r="BY59" s="201"/>
    </row>
    <row r="60" spans="2:77" ht="11.7" customHeight="1" thickTop="1" x14ac:dyDescent="0.2">
      <c r="B60" s="201">
        <v>28</v>
      </c>
      <c r="D60" s="190" t="s">
        <v>213</v>
      </c>
      <c r="E60" s="192" t="s">
        <v>47</v>
      </c>
      <c r="F60" s="194" t="s">
        <v>70</v>
      </c>
      <c r="G60" s="192" t="s">
        <v>48</v>
      </c>
      <c r="H60" s="65"/>
      <c r="I60" s="65"/>
      <c r="J60" s="68"/>
      <c r="K60" s="70"/>
      <c r="L60" s="70"/>
      <c r="M60" s="65"/>
      <c r="AA60" s="141"/>
      <c r="AB60" s="68"/>
      <c r="AC60" s="70"/>
      <c r="AD60" s="77"/>
      <c r="AE60" s="72"/>
      <c r="AF60" s="72"/>
      <c r="AH60" s="190" t="s">
        <v>234</v>
      </c>
      <c r="AI60" s="192" t="s">
        <v>47</v>
      </c>
      <c r="AJ60" s="194" t="s">
        <v>180</v>
      </c>
      <c r="AK60" s="192" t="s">
        <v>48</v>
      </c>
      <c r="AL60" s="200">
        <v>61</v>
      </c>
      <c r="AO60" s="200">
        <v>95</v>
      </c>
      <c r="AQ60" s="190" t="s">
        <v>252</v>
      </c>
      <c r="AR60" s="192" t="s">
        <v>47</v>
      </c>
      <c r="AS60" s="194" t="s">
        <v>65</v>
      </c>
      <c r="AT60" s="192" t="s">
        <v>48</v>
      </c>
      <c r="AU60" s="65"/>
      <c r="AV60" s="65"/>
      <c r="AW60" s="68"/>
      <c r="AX60" s="70"/>
      <c r="AY60" s="77"/>
      <c r="AZ60" s="136"/>
      <c r="BN60" s="141"/>
      <c r="BO60" s="68"/>
      <c r="BP60" s="77"/>
      <c r="BQ60" s="68"/>
      <c r="BR60" s="76"/>
      <c r="BS60" s="72"/>
      <c r="BU60" s="190" t="s">
        <v>174</v>
      </c>
      <c r="BV60" s="192" t="s">
        <v>47</v>
      </c>
      <c r="BW60" s="194" t="s">
        <v>184</v>
      </c>
      <c r="BX60" s="192" t="s">
        <v>48</v>
      </c>
      <c r="BY60" s="200">
        <v>129</v>
      </c>
    </row>
    <row r="61" spans="2:77" ht="11.7" customHeight="1" thickBot="1" x14ac:dyDescent="0.25">
      <c r="B61" s="201"/>
      <c r="D61" s="191"/>
      <c r="E61" s="193"/>
      <c r="F61" s="195"/>
      <c r="G61" s="193"/>
      <c r="H61" s="66"/>
      <c r="I61" s="66"/>
      <c r="J61" s="70"/>
      <c r="K61" s="68"/>
      <c r="L61" s="70"/>
      <c r="M61" s="65"/>
      <c r="O61" s="160"/>
      <c r="P61" s="160"/>
      <c r="Q61" s="150"/>
      <c r="R61" s="150"/>
      <c r="S61" s="150"/>
      <c r="T61" s="150"/>
      <c r="V61" s="150"/>
      <c r="W61" s="150"/>
      <c r="X61" s="160"/>
      <c r="Y61" s="160"/>
      <c r="AA61" s="141"/>
      <c r="AB61" s="68"/>
      <c r="AC61" s="77"/>
      <c r="AD61" s="70"/>
      <c r="AE61" s="66"/>
      <c r="AF61" s="66"/>
      <c r="AH61" s="191"/>
      <c r="AI61" s="193"/>
      <c r="AJ61" s="195"/>
      <c r="AK61" s="193"/>
      <c r="AL61" s="201"/>
      <c r="AO61" s="201"/>
      <c r="AQ61" s="191"/>
      <c r="AR61" s="193"/>
      <c r="AS61" s="195"/>
      <c r="AT61" s="193"/>
      <c r="AU61" s="66"/>
      <c r="AV61" s="66"/>
      <c r="AW61" s="70"/>
      <c r="AX61" s="68"/>
      <c r="AY61" s="77"/>
      <c r="AZ61" s="136"/>
      <c r="BN61" s="141"/>
      <c r="BO61" s="129"/>
      <c r="BP61" s="65"/>
      <c r="BQ61" s="65"/>
      <c r="BR61" s="66"/>
      <c r="BS61" s="66"/>
      <c r="BU61" s="191"/>
      <c r="BV61" s="193"/>
      <c r="BW61" s="195"/>
      <c r="BX61" s="193"/>
      <c r="BY61" s="201"/>
    </row>
    <row r="62" spans="2:77" ht="11.7" customHeight="1" thickTop="1" thickBot="1" x14ac:dyDescent="0.25">
      <c r="B62" s="201">
        <v>29</v>
      </c>
      <c r="D62" s="190" t="s">
        <v>214</v>
      </c>
      <c r="E62" s="192" t="s">
        <v>47</v>
      </c>
      <c r="F62" s="194" t="s">
        <v>71</v>
      </c>
      <c r="G62" s="192" t="s">
        <v>48</v>
      </c>
      <c r="H62" s="125"/>
      <c r="I62" s="125"/>
      <c r="J62" s="133"/>
      <c r="K62" s="68"/>
      <c r="L62" s="70"/>
      <c r="M62" s="65"/>
      <c r="O62" s="160"/>
      <c r="P62" s="160"/>
      <c r="Q62" s="150"/>
      <c r="R62" s="150"/>
      <c r="S62" s="150"/>
      <c r="T62" s="150"/>
      <c r="V62" s="150"/>
      <c r="W62" s="150"/>
      <c r="X62" s="160"/>
      <c r="Y62" s="160"/>
      <c r="AA62" s="141"/>
      <c r="AB62" s="68"/>
      <c r="AC62" s="77"/>
      <c r="AD62" s="132"/>
      <c r="AE62" s="125"/>
      <c r="AF62" s="125"/>
      <c r="AH62" s="190" t="s">
        <v>235</v>
      </c>
      <c r="AI62" s="192" t="s">
        <v>47</v>
      </c>
      <c r="AJ62" s="194" t="s">
        <v>187</v>
      </c>
      <c r="AK62" s="192" t="s">
        <v>48</v>
      </c>
      <c r="AL62" s="200">
        <v>62</v>
      </c>
      <c r="AO62" s="200">
        <v>96</v>
      </c>
      <c r="AQ62" s="190" t="s">
        <v>154</v>
      </c>
      <c r="AR62" s="192" t="s">
        <v>47</v>
      </c>
      <c r="AS62" s="194" t="s">
        <v>55</v>
      </c>
      <c r="AT62" s="192" t="s">
        <v>48</v>
      </c>
      <c r="AU62" s="125"/>
      <c r="AV62" s="125"/>
      <c r="AW62" s="133"/>
      <c r="AX62" s="68"/>
      <c r="AY62" s="77"/>
      <c r="AZ62" s="136"/>
      <c r="BN62" s="65"/>
      <c r="BO62" s="141"/>
      <c r="BP62" s="65"/>
      <c r="BQ62" s="65"/>
      <c r="BR62" s="125"/>
      <c r="BS62" s="125"/>
      <c r="BU62" s="190" t="s">
        <v>271</v>
      </c>
      <c r="BV62" s="192" t="s">
        <v>47</v>
      </c>
      <c r="BW62" s="194" t="s">
        <v>70</v>
      </c>
      <c r="BX62" s="192" t="s">
        <v>48</v>
      </c>
      <c r="BY62" s="200">
        <v>130</v>
      </c>
    </row>
    <row r="63" spans="2:77" ht="11.7" customHeight="1" thickTop="1" thickBot="1" x14ac:dyDescent="0.25">
      <c r="B63" s="201"/>
      <c r="D63" s="191"/>
      <c r="E63" s="193"/>
      <c r="F63" s="195"/>
      <c r="G63" s="193"/>
      <c r="H63" s="65"/>
      <c r="I63" s="65"/>
      <c r="J63" s="65"/>
      <c r="K63" s="65"/>
      <c r="L63" s="70"/>
      <c r="M63" s="65"/>
      <c r="O63" s="160"/>
      <c r="P63" s="160"/>
      <c r="Q63" s="150"/>
      <c r="R63" s="150"/>
      <c r="S63" s="150"/>
      <c r="T63" s="150"/>
      <c r="V63" s="150"/>
      <c r="W63" s="150"/>
      <c r="X63" s="160"/>
      <c r="Y63" s="160"/>
      <c r="AA63" s="141"/>
      <c r="AB63" s="129"/>
      <c r="AC63" s="65"/>
      <c r="AD63" s="65"/>
      <c r="AE63" s="65"/>
      <c r="AF63" s="65"/>
      <c r="AH63" s="191"/>
      <c r="AI63" s="193"/>
      <c r="AJ63" s="195"/>
      <c r="AK63" s="193"/>
      <c r="AL63" s="201"/>
      <c r="AO63" s="201"/>
      <c r="AQ63" s="191"/>
      <c r="AR63" s="193"/>
      <c r="AS63" s="195"/>
      <c r="AT63" s="193"/>
      <c r="AU63" s="65"/>
      <c r="AV63" s="65"/>
      <c r="AW63" s="65"/>
      <c r="AX63" s="65"/>
      <c r="AY63" s="126"/>
      <c r="AZ63" s="136"/>
      <c r="BN63" s="65"/>
      <c r="BO63" s="141"/>
      <c r="BP63" s="65"/>
      <c r="BQ63" s="130"/>
      <c r="BR63" s="65"/>
      <c r="BS63" s="65"/>
      <c r="BU63" s="191"/>
      <c r="BV63" s="193"/>
      <c r="BW63" s="195"/>
      <c r="BX63" s="193"/>
      <c r="BY63" s="201"/>
    </row>
    <row r="64" spans="2:77" ht="11.7" customHeight="1" thickTop="1" thickBot="1" x14ac:dyDescent="0.25">
      <c r="B64" s="201">
        <v>30</v>
      </c>
      <c r="D64" s="190" t="s">
        <v>142</v>
      </c>
      <c r="E64" s="192" t="s">
        <v>47</v>
      </c>
      <c r="F64" s="194" t="s">
        <v>56</v>
      </c>
      <c r="G64" s="192" t="s">
        <v>48</v>
      </c>
      <c r="H64" s="125"/>
      <c r="I64" s="125"/>
      <c r="J64" s="65"/>
      <c r="K64" s="65"/>
      <c r="L64" s="133"/>
      <c r="M64" s="65"/>
      <c r="O64" s="160"/>
      <c r="P64" s="160"/>
      <c r="Q64" s="150"/>
      <c r="R64" s="150"/>
      <c r="S64" s="150"/>
      <c r="T64" s="150"/>
      <c r="V64" s="150"/>
      <c r="W64" s="150"/>
      <c r="X64" s="160"/>
      <c r="Y64" s="160"/>
      <c r="AA64" s="65"/>
      <c r="AB64" s="141"/>
      <c r="AC64" s="65"/>
      <c r="AD64" s="65"/>
      <c r="AE64" s="125"/>
      <c r="AF64" s="125"/>
      <c r="AH64" s="190" t="s">
        <v>210</v>
      </c>
      <c r="AI64" s="192" t="s">
        <v>47</v>
      </c>
      <c r="AJ64" s="194" t="s">
        <v>70</v>
      </c>
      <c r="AK64" s="192" t="s">
        <v>48</v>
      </c>
      <c r="AL64" s="200">
        <v>63</v>
      </c>
      <c r="AO64" s="200">
        <v>97</v>
      </c>
      <c r="AQ64" s="190" t="s">
        <v>253</v>
      </c>
      <c r="AR64" s="192" t="s">
        <v>47</v>
      </c>
      <c r="AS64" s="194" t="s">
        <v>56</v>
      </c>
      <c r="AT64" s="192" t="s">
        <v>48</v>
      </c>
      <c r="AU64" s="65"/>
      <c r="AV64" s="65"/>
      <c r="AW64" s="65"/>
      <c r="AX64" s="65"/>
      <c r="AY64" s="136"/>
      <c r="AZ64" s="65"/>
      <c r="BN64" s="65"/>
      <c r="BO64" s="141"/>
      <c r="BP64" s="68"/>
      <c r="BQ64" s="70"/>
      <c r="BR64" s="76"/>
      <c r="BS64" s="72"/>
      <c r="BU64" s="190" t="s">
        <v>141</v>
      </c>
      <c r="BV64" s="192" t="s">
        <v>47</v>
      </c>
      <c r="BW64" s="194" t="s">
        <v>65</v>
      </c>
      <c r="BX64" s="192" t="s">
        <v>48</v>
      </c>
      <c r="BY64" s="200">
        <v>131</v>
      </c>
    </row>
    <row r="65" spans="2:77" ht="11.7" customHeight="1" thickTop="1" thickBot="1" x14ac:dyDescent="0.25">
      <c r="B65" s="201"/>
      <c r="D65" s="191"/>
      <c r="E65" s="193"/>
      <c r="F65" s="195"/>
      <c r="G65" s="193"/>
      <c r="H65" s="65"/>
      <c r="I65" s="65"/>
      <c r="J65" s="127"/>
      <c r="K65" s="65"/>
      <c r="L65" s="136"/>
      <c r="M65" s="65"/>
      <c r="O65" s="160"/>
      <c r="P65" s="160"/>
      <c r="Q65" s="150"/>
      <c r="R65" s="150"/>
      <c r="S65" s="150"/>
      <c r="T65" s="150"/>
      <c r="V65" s="150"/>
      <c r="W65" s="150"/>
      <c r="X65" s="160"/>
      <c r="Y65" s="160"/>
      <c r="AA65" s="65"/>
      <c r="AB65" s="141"/>
      <c r="AC65" s="65"/>
      <c r="AD65" s="130"/>
      <c r="AE65" s="65"/>
      <c r="AF65" s="65"/>
      <c r="AH65" s="191"/>
      <c r="AI65" s="193"/>
      <c r="AJ65" s="195"/>
      <c r="AK65" s="193"/>
      <c r="AL65" s="201"/>
      <c r="AO65" s="201"/>
      <c r="AQ65" s="191"/>
      <c r="AR65" s="193"/>
      <c r="AS65" s="195"/>
      <c r="AT65" s="193"/>
      <c r="AU65" s="66"/>
      <c r="AV65" s="66"/>
      <c r="AW65" s="77"/>
      <c r="AX65" s="65"/>
      <c r="AY65" s="136"/>
      <c r="AZ65" s="65"/>
      <c r="BN65" s="65"/>
      <c r="BO65" s="141"/>
      <c r="BP65" s="68"/>
      <c r="BQ65" s="77"/>
      <c r="BR65" s="66"/>
      <c r="BS65" s="66"/>
      <c r="BU65" s="191"/>
      <c r="BV65" s="193"/>
      <c r="BW65" s="195"/>
      <c r="BX65" s="193"/>
      <c r="BY65" s="201"/>
    </row>
    <row r="66" spans="2:77" ht="11.7" customHeight="1" thickTop="1" thickBot="1" x14ac:dyDescent="0.25">
      <c r="B66" s="201">
        <v>31</v>
      </c>
      <c r="D66" s="190" t="s">
        <v>120</v>
      </c>
      <c r="E66" s="192" t="s">
        <v>47</v>
      </c>
      <c r="F66" s="194" t="s">
        <v>188</v>
      </c>
      <c r="G66" s="192" t="s">
        <v>48</v>
      </c>
      <c r="H66" s="72"/>
      <c r="I66" s="71"/>
      <c r="J66" s="70"/>
      <c r="K66" s="77"/>
      <c r="L66" s="136"/>
      <c r="M66" s="65"/>
      <c r="O66" s="160"/>
      <c r="P66" s="160"/>
      <c r="Q66" s="150"/>
      <c r="R66" s="150"/>
      <c r="S66" s="150"/>
      <c r="T66" s="150"/>
      <c r="V66" s="150"/>
      <c r="W66" s="150"/>
      <c r="X66" s="160"/>
      <c r="Y66" s="160"/>
      <c r="AA66" s="65"/>
      <c r="AB66" s="141"/>
      <c r="AC66" s="68"/>
      <c r="AD66" s="70"/>
      <c r="AE66" s="76"/>
      <c r="AF66" s="72"/>
      <c r="AH66" s="190" t="s">
        <v>236</v>
      </c>
      <c r="AI66" s="192" t="s">
        <v>47</v>
      </c>
      <c r="AJ66" s="194" t="s">
        <v>181</v>
      </c>
      <c r="AK66" s="192" t="s">
        <v>48</v>
      </c>
      <c r="AL66" s="200">
        <v>64</v>
      </c>
      <c r="AO66" s="200">
        <v>98</v>
      </c>
      <c r="AQ66" s="190" t="s">
        <v>254</v>
      </c>
      <c r="AR66" s="192" t="s">
        <v>47</v>
      </c>
      <c r="AS66" s="194" t="s">
        <v>183</v>
      </c>
      <c r="AT66" s="192" t="s">
        <v>48</v>
      </c>
      <c r="AU66" s="125"/>
      <c r="AV66" s="125"/>
      <c r="AW66" s="134"/>
      <c r="AX66" s="65"/>
      <c r="AY66" s="136"/>
      <c r="AZ66" s="65"/>
      <c r="BN66" s="65"/>
      <c r="BO66" s="141"/>
      <c r="BP66" s="129"/>
      <c r="BQ66" s="65"/>
      <c r="BR66" s="65"/>
      <c r="BS66" s="72"/>
      <c r="BU66" s="190" t="s">
        <v>272</v>
      </c>
      <c r="BV66" s="192" t="s">
        <v>47</v>
      </c>
      <c r="BW66" s="194" t="s">
        <v>67</v>
      </c>
      <c r="BX66" s="192" t="s">
        <v>48</v>
      </c>
      <c r="BY66" s="200">
        <v>132</v>
      </c>
    </row>
    <row r="67" spans="2:77" ht="11.7" customHeight="1" thickTop="1" thickBot="1" x14ac:dyDescent="0.25">
      <c r="B67" s="201"/>
      <c r="D67" s="191"/>
      <c r="E67" s="193"/>
      <c r="F67" s="195"/>
      <c r="G67" s="193"/>
      <c r="H67" s="65"/>
      <c r="I67" s="65"/>
      <c r="J67" s="65"/>
      <c r="K67" s="126"/>
      <c r="L67" s="136"/>
      <c r="M67" s="65"/>
      <c r="O67" s="161" t="str">
        <f>IF(Q61="","",IF(Q61&gt;V61,1,0)+IF(Q63&gt;V63,1,0)+IF(Q65&gt;V65,1,0)+IF(Q67&gt;V67,1,0)+IF(Q69&gt;V69,1,0))</f>
        <v/>
      </c>
      <c r="P67" s="161"/>
      <c r="Q67" s="150"/>
      <c r="R67" s="150"/>
      <c r="S67" s="150"/>
      <c r="T67" s="150"/>
      <c r="V67" s="150"/>
      <c r="W67" s="150"/>
      <c r="X67" s="161" t="str">
        <f>IF(Q61="","",IF(Q61&lt;V61,1,0)+IF(Q63&lt;V63,1,0)+IF(Q65&lt;V65,1,0)+IF(Q67&lt;V67,1,0)+IF(Q69&lt;V69,1,0))</f>
        <v/>
      </c>
      <c r="Y67" s="161"/>
      <c r="AA67" s="65"/>
      <c r="AB67" s="141"/>
      <c r="AC67" s="68"/>
      <c r="AD67" s="77"/>
      <c r="AE67" s="66"/>
      <c r="AF67" s="66"/>
      <c r="AH67" s="191"/>
      <c r="AI67" s="193"/>
      <c r="AJ67" s="195"/>
      <c r="AK67" s="193"/>
      <c r="AL67" s="201"/>
      <c r="AO67" s="201"/>
      <c r="AQ67" s="191"/>
      <c r="AR67" s="193"/>
      <c r="AS67" s="195"/>
      <c r="AT67" s="193"/>
      <c r="AU67" s="65"/>
      <c r="AV67" s="65"/>
      <c r="AW67" s="68"/>
      <c r="AX67" s="77"/>
      <c r="AY67" s="136"/>
      <c r="AZ67" s="65"/>
      <c r="BN67" s="65"/>
      <c r="BO67" s="65"/>
      <c r="BP67" s="141"/>
      <c r="BQ67" s="65"/>
      <c r="BR67" s="68"/>
      <c r="BS67" s="66"/>
      <c r="BU67" s="191"/>
      <c r="BV67" s="193"/>
      <c r="BW67" s="195"/>
      <c r="BX67" s="193"/>
      <c r="BY67" s="201"/>
    </row>
    <row r="68" spans="2:77" ht="11.7" customHeight="1" thickTop="1" thickBot="1" x14ac:dyDescent="0.25">
      <c r="B68" s="201">
        <v>32</v>
      </c>
      <c r="D68" s="190" t="s">
        <v>215</v>
      </c>
      <c r="E68" s="192" t="s">
        <v>47</v>
      </c>
      <c r="F68" s="194" t="s">
        <v>66</v>
      </c>
      <c r="G68" s="192" t="s">
        <v>48</v>
      </c>
      <c r="H68" s="65"/>
      <c r="I68" s="65"/>
      <c r="J68" s="65"/>
      <c r="K68" s="136"/>
      <c r="L68" s="65"/>
      <c r="M68" s="65"/>
      <c r="O68" s="161"/>
      <c r="P68" s="161"/>
      <c r="Q68" s="150"/>
      <c r="R68" s="150"/>
      <c r="S68" s="150"/>
      <c r="T68" s="150"/>
      <c r="V68" s="150"/>
      <c r="W68" s="150"/>
      <c r="X68" s="161"/>
      <c r="Y68" s="161"/>
      <c r="AA68" s="65"/>
      <c r="AB68" s="141"/>
      <c r="AC68" s="129"/>
      <c r="AD68" s="65"/>
      <c r="AE68" s="65"/>
      <c r="AF68" s="125"/>
      <c r="AH68" s="190" t="s">
        <v>237</v>
      </c>
      <c r="AI68" s="192" t="s">
        <v>47</v>
      </c>
      <c r="AJ68" s="194" t="s">
        <v>65</v>
      </c>
      <c r="AK68" s="192" t="s">
        <v>48</v>
      </c>
      <c r="AL68" s="200">
        <v>65</v>
      </c>
      <c r="AO68" s="200">
        <v>99</v>
      </c>
      <c r="AQ68" s="190" t="s">
        <v>121</v>
      </c>
      <c r="AR68" s="192" t="s">
        <v>47</v>
      </c>
      <c r="AS68" s="194" t="s">
        <v>190</v>
      </c>
      <c r="AT68" s="192" t="s">
        <v>48</v>
      </c>
      <c r="AU68" s="125"/>
      <c r="AV68" s="65"/>
      <c r="AW68" s="65"/>
      <c r="AX68" s="126"/>
      <c r="AY68" s="136"/>
      <c r="AZ68" s="65"/>
      <c r="BN68" s="65"/>
      <c r="BO68" s="65"/>
      <c r="BP68" s="141"/>
      <c r="BQ68" s="65"/>
      <c r="BR68" s="135"/>
      <c r="BS68" s="125"/>
      <c r="BU68" s="190" t="s">
        <v>167</v>
      </c>
      <c r="BV68" s="192" t="s">
        <v>47</v>
      </c>
      <c r="BW68" s="194" t="s">
        <v>57</v>
      </c>
      <c r="BX68" s="192" t="s">
        <v>48</v>
      </c>
      <c r="BY68" s="200">
        <v>133</v>
      </c>
    </row>
    <row r="69" spans="2:77" ht="11.7" customHeight="1" thickTop="1" thickBot="1" x14ac:dyDescent="0.25">
      <c r="B69" s="201"/>
      <c r="D69" s="191"/>
      <c r="E69" s="193"/>
      <c r="F69" s="195"/>
      <c r="G69" s="193"/>
      <c r="H69" s="66"/>
      <c r="I69" s="66"/>
      <c r="J69" s="126"/>
      <c r="K69" s="136"/>
      <c r="L69" s="65"/>
      <c r="M69" s="65"/>
      <c r="Q69" s="150"/>
      <c r="R69" s="150"/>
      <c r="S69" s="150"/>
      <c r="T69" s="150"/>
      <c r="V69" s="150"/>
      <c r="W69" s="150"/>
      <c r="AA69" s="65"/>
      <c r="AB69" s="65"/>
      <c r="AC69" s="141"/>
      <c r="AD69" s="65"/>
      <c r="AE69" s="130"/>
      <c r="AF69" s="65"/>
      <c r="AH69" s="191"/>
      <c r="AI69" s="193"/>
      <c r="AJ69" s="195"/>
      <c r="AK69" s="193"/>
      <c r="AL69" s="201"/>
      <c r="AO69" s="201"/>
      <c r="AQ69" s="191"/>
      <c r="AR69" s="193"/>
      <c r="AS69" s="195"/>
      <c r="AT69" s="193"/>
      <c r="AU69" s="65"/>
      <c r="AV69" s="127"/>
      <c r="AW69" s="65"/>
      <c r="AX69" s="136"/>
      <c r="AY69" s="65"/>
      <c r="AZ69" s="65"/>
      <c r="BN69" s="65"/>
      <c r="BO69" s="65"/>
      <c r="BP69" s="141"/>
      <c r="BQ69" s="129"/>
      <c r="BR69" s="65"/>
      <c r="BS69" s="65"/>
      <c r="BU69" s="191"/>
      <c r="BV69" s="193"/>
      <c r="BW69" s="195"/>
      <c r="BX69" s="193"/>
      <c r="BY69" s="201"/>
    </row>
    <row r="70" spans="2:77" ht="11.7" customHeight="1" thickTop="1" thickBot="1" x14ac:dyDescent="0.25">
      <c r="B70" s="201">
        <v>33</v>
      </c>
      <c r="D70" s="190" t="s">
        <v>216</v>
      </c>
      <c r="E70" s="192" t="s">
        <v>47</v>
      </c>
      <c r="F70" s="194" t="s">
        <v>187</v>
      </c>
      <c r="G70" s="192" t="s">
        <v>48</v>
      </c>
      <c r="H70" s="125"/>
      <c r="I70" s="125"/>
      <c r="J70" s="136"/>
      <c r="K70" s="65"/>
      <c r="L70" s="65"/>
      <c r="M70" s="65"/>
      <c r="Q70" s="150"/>
      <c r="R70" s="150"/>
      <c r="S70" s="150"/>
      <c r="T70" s="150"/>
      <c r="V70" s="150"/>
      <c r="W70" s="150"/>
      <c r="AA70" s="65"/>
      <c r="AB70" s="65"/>
      <c r="AC70" s="141"/>
      <c r="AD70" s="68"/>
      <c r="AE70" s="70"/>
      <c r="AF70" s="76"/>
      <c r="AH70" s="190" t="s">
        <v>238</v>
      </c>
      <c r="AI70" s="192" t="s">
        <v>47</v>
      </c>
      <c r="AJ70" s="194" t="s">
        <v>60</v>
      </c>
      <c r="AK70" s="192" t="s">
        <v>48</v>
      </c>
      <c r="AL70" s="200">
        <v>66</v>
      </c>
      <c r="AO70" s="200">
        <v>100</v>
      </c>
      <c r="AQ70" s="190" t="s">
        <v>255</v>
      </c>
      <c r="AR70" s="192" t="s">
        <v>47</v>
      </c>
      <c r="AS70" s="194" t="s">
        <v>62</v>
      </c>
      <c r="AT70" s="192" t="s">
        <v>48</v>
      </c>
      <c r="AU70" s="71"/>
      <c r="AV70" s="70"/>
      <c r="AW70" s="77"/>
      <c r="AX70" s="136"/>
      <c r="AY70" s="65"/>
      <c r="AZ70" s="65"/>
      <c r="BN70" s="65"/>
      <c r="BO70" s="65"/>
      <c r="BP70" s="65"/>
      <c r="BQ70" s="141"/>
      <c r="BR70" s="125"/>
      <c r="BS70" s="125"/>
      <c r="BU70" s="190" t="s">
        <v>151</v>
      </c>
      <c r="BV70" s="192" t="s">
        <v>47</v>
      </c>
      <c r="BW70" s="194" t="s">
        <v>73</v>
      </c>
      <c r="BX70" s="192" t="s">
        <v>48</v>
      </c>
      <c r="BY70" s="200">
        <v>134</v>
      </c>
    </row>
    <row r="71" spans="2:77" ht="11.7" customHeight="1" thickTop="1" thickBot="1" x14ac:dyDescent="0.25">
      <c r="B71" s="201"/>
      <c r="D71" s="191"/>
      <c r="E71" s="193"/>
      <c r="F71" s="195"/>
      <c r="G71" s="193"/>
      <c r="H71" s="65"/>
      <c r="I71" s="65"/>
      <c r="J71" s="65"/>
      <c r="K71" s="65"/>
      <c r="L71" s="65"/>
      <c r="M71" s="65"/>
      <c r="AA71" s="65"/>
      <c r="AB71" s="65"/>
      <c r="AC71" s="141"/>
      <c r="AD71" s="129"/>
      <c r="AE71" s="65"/>
      <c r="AF71" s="66"/>
      <c r="AH71" s="191"/>
      <c r="AI71" s="193"/>
      <c r="AJ71" s="195"/>
      <c r="AK71" s="193"/>
      <c r="AL71" s="201"/>
      <c r="AO71" s="201"/>
      <c r="AQ71" s="191"/>
      <c r="AR71" s="193"/>
      <c r="AS71" s="195"/>
      <c r="AT71" s="193"/>
      <c r="AU71" s="65"/>
      <c r="AV71" s="65"/>
      <c r="AW71" s="126"/>
      <c r="AX71" s="136"/>
      <c r="AY71" s="65"/>
      <c r="AZ71" s="65"/>
      <c r="BN71" s="65"/>
      <c r="BO71" s="65"/>
      <c r="BP71" s="65"/>
      <c r="BQ71" s="65"/>
      <c r="BR71" s="65"/>
      <c r="BS71" s="65"/>
      <c r="BU71" s="191"/>
      <c r="BV71" s="193"/>
      <c r="BW71" s="195"/>
      <c r="BX71" s="193"/>
      <c r="BY71" s="201"/>
    </row>
    <row r="72" spans="2:77" ht="11.7" customHeight="1" thickTop="1" thickBot="1" x14ac:dyDescent="0.25">
      <c r="O72" s="162"/>
      <c r="P72" s="163"/>
      <c r="Q72" s="163"/>
      <c r="R72" s="163"/>
      <c r="S72" s="163"/>
      <c r="T72" s="163"/>
      <c r="U72" s="163"/>
      <c r="V72" s="163"/>
      <c r="W72" s="163"/>
      <c r="X72" s="163"/>
      <c r="Y72" s="162"/>
      <c r="AA72" s="65"/>
      <c r="AB72" s="65"/>
      <c r="AC72" s="65"/>
      <c r="AD72" s="141"/>
      <c r="AE72" s="125"/>
      <c r="AF72" s="125"/>
      <c r="AH72" s="190" t="s">
        <v>152</v>
      </c>
      <c r="AI72" s="192" t="s">
        <v>47</v>
      </c>
      <c r="AJ72" s="194" t="s">
        <v>183</v>
      </c>
      <c r="AK72" s="192" t="s">
        <v>48</v>
      </c>
      <c r="AL72" s="200">
        <v>67</v>
      </c>
      <c r="AO72" s="200">
        <v>101</v>
      </c>
      <c r="AQ72" s="190" t="s">
        <v>134</v>
      </c>
      <c r="AR72" s="192" t="s">
        <v>47</v>
      </c>
      <c r="AS72" s="194" t="s">
        <v>73</v>
      </c>
      <c r="AT72" s="192" t="s">
        <v>48</v>
      </c>
      <c r="AU72" s="125"/>
      <c r="AV72" s="125"/>
      <c r="AW72" s="136"/>
      <c r="AX72" s="65"/>
      <c r="AY72" s="65"/>
      <c r="AZ72" s="65"/>
    </row>
    <row r="73" spans="2:77" ht="11.7" customHeight="1" thickTop="1" x14ac:dyDescent="0.2">
      <c r="O73" s="162"/>
      <c r="P73" s="163"/>
      <c r="Q73" s="163"/>
      <c r="R73" s="163"/>
      <c r="S73" s="163"/>
      <c r="T73" s="163"/>
      <c r="U73" s="163"/>
      <c r="V73" s="163"/>
      <c r="W73" s="163"/>
      <c r="X73" s="163"/>
      <c r="Y73" s="162"/>
      <c r="AA73" s="65"/>
      <c r="AB73" s="65"/>
      <c r="AC73" s="65"/>
      <c r="AD73" s="65"/>
      <c r="AE73" s="65"/>
      <c r="AF73" s="65"/>
      <c r="AH73" s="191"/>
      <c r="AI73" s="193"/>
      <c r="AJ73" s="195"/>
      <c r="AK73" s="193"/>
      <c r="AL73" s="201"/>
      <c r="AO73" s="201"/>
      <c r="AQ73" s="191"/>
      <c r="AR73" s="193"/>
      <c r="AS73" s="195"/>
      <c r="AT73" s="193"/>
      <c r="AU73" s="65"/>
      <c r="AV73" s="65"/>
      <c r="AW73" s="65"/>
      <c r="AX73" s="65"/>
      <c r="AY73" s="65"/>
      <c r="AZ73" s="65"/>
    </row>
    <row r="74" spans="2:77" ht="11.7" customHeight="1" x14ac:dyDescent="0.2"/>
    <row r="75" spans="2:77" ht="11.7" customHeight="1" x14ac:dyDescent="0.2"/>
    <row r="76" spans="2:77" ht="11.7" customHeight="1" x14ac:dyDescent="0.2"/>
    <row r="77" spans="2:77" ht="11.7" customHeight="1" x14ac:dyDescent="0.2"/>
    <row r="78" spans="2:77" ht="11.7" customHeight="1" x14ac:dyDescent="0.2"/>
    <row r="79" spans="2:77" ht="30" customHeight="1" x14ac:dyDescent="0.2">
      <c r="D79" s="196" t="s">
        <v>345</v>
      </c>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7"/>
      <c r="BE79" s="197"/>
      <c r="BF79" s="197"/>
      <c r="BG79" s="197"/>
      <c r="BH79" s="197"/>
      <c r="BI79" s="197"/>
      <c r="BJ79" s="197"/>
      <c r="BK79" s="197"/>
      <c r="BL79" s="197"/>
      <c r="BM79" s="197"/>
      <c r="BN79" s="197"/>
      <c r="BO79" s="197"/>
      <c r="BP79" s="197"/>
      <c r="BQ79" s="197"/>
      <c r="BR79" s="197"/>
      <c r="BS79" s="197"/>
      <c r="BT79" s="197"/>
      <c r="BU79" s="197"/>
      <c r="BV79" s="197"/>
      <c r="BW79" s="202">
        <v>2</v>
      </c>
      <c r="BX79" s="174"/>
      <c r="BY79" s="174"/>
    </row>
    <row r="81" spans="2:77" ht="25.05" customHeight="1" x14ac:dyDescent="0.2">
      <c r="AG81" s="199" t="s">
        <v>179</v>
      </c>
      <c r="AH81" s="197"/>
      <c r="AI81" s="197"/>
      <c r="AJ81" s="197"/>
      <c r="AK81" s="197"/>
      <c r="AL81" s="197"/>
      <c r="AM81" s="197"/>
      <c r="AN81" s="197"/>
      <c r="AO81" s="197"/>
      <c r="AP81" s="197"/>
      <c r="AQ81" s="197"/>
      <c r="AR81" s="197"/>
      <c r="AS81" s="197"/>
      <c r="BQ81" s="198" t="s">
        <v>346</v>
      </c>
      <c r="BR81" s="197"/>
      <c r="BS81" s="197"/>
      <c r="BT81" s="197"/>
      <c r="BU81" s="197"/>
      <c r="BV81" s="197"/>
      <c r="BW81" s="197"/>
      <c r="BX81" s="197"/>
      <c r="BY81" s="197"/>
    </row>
    <row r="82" spans="2:77" x14ac:dyDescent="0.2">
      <c r="BQ82" s="198" t="s">
        <v>64</v>
      </c>
      <c r="BR82" s="197"/>
      <c r="BS82" s="197"/>
      <c r="BT82" s="197"/>
      <c r="BU82" s="197"/>
      <c r="BV82" s="197"/>
      <c r="BW82" s="197"/>
      <c r="BX82" s="197"/>
      <c r="BY82" s="197"/>
    </row>
    <row r="84" spans="2:77" ht="11.7" customHeight="1" thickBot="1" x14ac:dyDescent="0.25">
      <c r="B84" s="201">
        <v>135</v>
      </c>
      <c r="D84" s="190" t="s">
        <v>166</v>
      </c>
      <c r="E84" s="192" t="s">
        <v>47</v>
      </c>
      <c r="F84" s="194" t="s">
        <v>71</v>
      </c>
      <c r="G84" s="192" t="s">
        <v>48</v>
      </c>
      <c r="H84" s="125"/>
      <c r="I84" s="125"/>
      <c r="J84" s="65"/>
      <c r="K84" s="65"/>
      <c r="L84" s="65"/>
      <c r="M84" s="65"/>
      <c r="AA84" s="65"/>
      <c r="AB84" s="65"/>
      <c r="AC84" s="65"/>
      <c r="AD84" s="65"/>
      <c r="AE84" s="125"/>
      <c r="AF84" s="125"/>
      <c r="AH84" s="190" t="s">
        <v>252</v>
      </c>
      <c r="AI84" s="192" t="s">
        <v>47</v>
      </c>
      <c r="AJ84" s="194" t="s">
        <v>73</v>
      </c>
      <c r="AK84" s="192" t="s">
        <v>48</v>
      </c>
      <c r="AL84" s="200">
        <v>168</v>
      </c>
      <c r="AO84" s="200">
        <v>202</v>
      </c>
      <c r="AQ84" s="190" t="s">
        <v>308</v>
      </c>
      <c r="AR84" s="192" t="s">
        <v>47</v>
      </c>
      <c r="AS84" s="194" t="s">
        <v>187</v>
      </c>
      <c r="AT84" s="192" t="s">
        <v>48</v>
      </c>
      <c r="AU84" s="125"/>
      <c r="AV84" s="125"/>
      <c r="AW84" s="65"/>
      <c r="AX84" s="65"/>
      <c r="AY84" s="65"/>
      <c r="AZ84" s="65"/>
      <c r="BN84" s="65"/>
      <c r="BO84" s="65"/>
      <c r="BP84" s="65"/>
      <c r="BQ84" s="65"/>
      <c r="BR84" s="125"/>
      <c r="BS84" s="125"/>
      <c r="BU84" s="190" t="s">
        <v>326</v>
      </c>
      <c r="BV84" s="192" t="s">
        <v>47</v>
      </c>
      <c r="BW84" s="194" t="s">
        <v>55</v>
      </c>
      <c r="BX84" s="192" t="s">
        <v>48</v>
      </c>
      <c r="BY84" s="200">
        <v>236</v>
      </c>
    </row>
    <row r="85" spans="2:77" ht="11.7" customHeight="1" thickTop="1" thickBot="1" x14ac:dyDescent="0.25">
      <c r="B85" s="201"/>
      <c r="D85" s="191"/>
      <c r="E85" s="193"/>
      <c r="F85" s="195"/>
      <c r="G85" s="193"/>
      <c r="H85" s="65"/>
      <c r="I85" s="65"/>
      <c r="J85" s="127"/>
      <c r="K85" s="65"/>
      <c r="L85" s="65"/>
      <c r="M85" s="65"/>
      <c r="AA85" s="65"/>
      <c r="AB85" s="65"/>
      <c r="AC85" s="65"/>
      <c r="AD85" s="130"/>
      <c r="AE85" s="65"/>
      <c r="AF85" s="65"/>
      <c r="AH85" s="191"/>
      <c r="AI85" s="193"/>
      <c r="AJ85" s="195"/>
      <c r="AK85" s="193"/>
      <c r="AL85" s="201"/>
      <c r="AO85" s="201"/>
      <c r="AQ85" s="191"/>
      <c r="AR85" s="193"/>
      <c r="AS85" s="195"/>
      <c r="AT85" s="193"/>
      <c r="AU85" s="65"/>
      <c r="AV85" s="65"/>
      <c r="AW85" s="127"/>
      <c r="AX85" s="65"/>
      <c r="AY85" s="65"/>
      <c r="AZ85" s="65"/>
      <c r="BN85" s="65"/>
      <c r="BO85" s="65"/>
      <c r="BP85" s="65"/>
      <c r="BQ85" s="130"/>
      <c r="BR85" s="65"/>
      <c r="BS85" s="65"/>
      <c r="BU85" s="191"/>
      <c r="BV85" s="193"/>
      <c r="BW85" s="195"/>
      <c r="BX85" s="193"/>
      <c r="BY85" s="201"/>
    </row>
    <row r="86" spans="2:77" ht="11.7" customHeight="1" thickTop="1" thickBot="1" x14ac:dyDescent="0.25">
      <c r="B86" s="201">
        <v>136</v>
      </c>
      <c r="D86" s="190" t="s">
        <v>273</v>
      </c>
      <c r="E86" s="192" t="s">
        <v>47</v>
      </c>
      <c r="F86" s="194" t="s">
        <v>187</v>
      </c>
      <c r="G86" s="192" t="s">
        <v>48</v>
      </c>
      <c r="H86" s="125"/>
      <c r="I86" s="68"/>
      <c r="J86" s="77"/>
      <c r="K86" s="136"/>
      <c r="L86" s="65"/>
      <c r="M86" s="65"/>
      <c r="AA86" s="65"/>
      <c r="AB86" s="65"/>
      <c r="AC86" s="141"/>
      <c r="AD86" s="68"/>
      <c r="AE86" s="77"/>
      <c r="AF86" s="125"/>
      <c r="AH86" s="190" t="s">
        <v>292</v>
      </c>
      <c r="AI86" s="192" t="s">
        <v>47</v>
      </c>
      <c r="AJ86" s="194" t="s">
        <v>57</v>
      </c>
      <c r="AK86" s="192" t="s">
        <v>48</v>
      </c>
      <c r="AL86" s="200">
        <v>169</v>
      </c>
      <c r="AO86" s="200">
        <v>203</v>
      </c>
      <c r="AQ86" s="190" t="s">
        <v>309</v>
      </c>
      <c r="AR86" s="192" t="s">
        <v>47</v>
      </c>
      <c r="AS86" s="194" t="s">
        <v>63</v>
      </c>
      <c r="AT86" s="192" t="s">
        <v>48</v>
      </c>
      <c r="AU86" s="65"/>
      <c r="AV86" s="68"/>
      <c r="AW86" s="77"/>
      <c r="AX86" s="136"/>
      <c r="AY86" s="65"/>
      <c r="AZ86" s="65"/>
      <c r="BN86" s="65"/>
      <c r="BO86" s="65"/>
      <c r="BP86" s="141"/>
      <c r="BQ86" s="68"/>
      <c r="BR86" s="76"/>
      <c r="BS86" s="72"/>
      <c r="BU86" s="190" t="s">
        <v>327</v>
      </c>
      <c r="BV86" s="192" t="s">
        <v>47</v>
      </c>
      <c r="BW86" s="194" t="s">
        <v>67</v>
      </c>
      <c r="BX86" s="192" t="s">
        <v>48</v>
      </c>
      <c r="BY86" s="200">
        <v>237</v>
      </c>
    </row>
    <row r="87" spans="2:77" ht="11.7" customHeight="1" thickTop="1" thickBot="1" x14ac:dyDescent="0.25">
      <c r="B87" s="201"/>
      <c r="D87" s="191"/>
      <c r="E87" s="193"/>
      <c r="F87" s="195"/>
      <c r="G87" s="193"/>
      <c r="H87" s="65"/>
      <c r="I87" s="128"/>
      <c r="J87" s="65"/>
      <c r="K87" s="136"/>
      <c r="L87" s="65"/>
      <c r="M87" s="65"/>
      <c r="AA87" s="65"/>
      <c r="AB87" s="65"/>
      <c r="AC87" s="141"/>
      <c r="AD87" s="65"/>
      <c r="AE87" s="131"/>
      <c r="AF87" s="65"/>
      <c r="AH87" s="191"/>
      <c r="AI87" s="193"/>
      <c r="AJ87" s="195"/>
      <c r="AK87" s="193"/>
      <c r="AL87" s="201"/>
      <c r="AO87" s="201"/>
      <c r="AQ87" s="191"/>
      <c r="AR87" s="193"/>
      <c r="AS87" s="195"/>
      <c r="AT87" s="193"/>
      <c r="AU87" s="67"/>
      <c r="AV87" s="69"/>
      <c r="AW87" s="77"/>
      <c r="AX87" s="136"/>
      <c r="AY87" s="65"/>
      <c r="AZ87" s="65"/>
      <c r="BN87" s="65"/>
      <c r="BO87" s="65"/>
      <c r="BP87" s="130"/>
      <c r="BQ87" s="65"/>
      <c r="BR87" s="66"/>
      <c r="BS87" s="66"/>
      <c r="BU87" s="191"/>
      <c r="BV87" s="193"/>
      <c r="BW87" s="195"/>
      <c r="BX87" s="193"/>
      <c r="BY87" s="201"/>
    </row>
    <row r="88" spans="2:77" ht="11.7" customHeight="1" thickTop="1" thickBot="1" x14ac:dyDescent="0.25">
      <c r="B88" s="201">
        <v>137</v>
      </c>
      <c r="D88" s="190" t="s">
        <v>274</v>
      </c>
      <c r="E88" s="192" t="s">
        <v>47</v>
      </c>
      <c r="F88" s="194" t="s">
        <v>59</v>
      </c>
      <c r="G88" s="192" t="s">
        <v>48</v>
      </c>
      <c r="H88" s="71"/>
      <c r="I88" s="65"/>
      <c r="J88" s="65"/>
      <c r="K88" s="127"/>
      <c r="L88" s="65"/>
      <c r="M88" s="65"/>
      <c r="AA88" s="65"/>
      <c r="AB88" s="65"/>
      <c r="AC88" s="130"/>
      <c r="AD88" s="65"/>
      <c r="AE88" s="68"/>
      <c r="AF88" s="76"/>
      <c r="AH88" s="190" t="s">
        <v>293</v>
      </c>
      <c r="AI88" s="192" t="s">
        <v>47</v>
      </c>
      <c r="AJ88" s="194" t="s">
        <v>180</v>
      </c>
      <c r="AK88" s="192" t="s">
        <v>48</v>
      </c>
      <c r="AL88" s="200">
        <v>170</v>
      </c>
      <c r="AO88" s="200">
        <v>204</v>
      </c>
      <c r="AQ88" s="190" t="s">
        <v>310</v>
      </c>
      <c r="AR88" s="192" t="s">
        <v>47</v>
      </c>
      <c r="AS88" s="194" t="s">
        <v>182</v>
      </c>
      <c r="AT88" s="192" t="s">
        <v>48</v>
      </c>
      <c r="AU88" s="71"/>
      <c r="AV88" s="65"/>
      <c r="AW88" s="65"/>
      <c r="AX88" s="127"/>
      <c r="AY88" s="65"/>
      <c r="AZ88" s="65"/>
      <c r="BN88" s="65"/>
      <c r="BO88" s="65"/>
      <c r="BP88" s="70"/>
      <c r="BQ88" s="77"/>
      <c r="BR88" s="125"/>
      <c r="BS88" s="125"/>
      <c r="BU88" s="190" t="s">
        <v>230</v>
      </c>
      <c r="BV88" s="192" t="s">
        <v>47</v>
      </c>
      <c r="BW88" s="194" t="s">
        <v>57</v>
      </c>
      <c r="BX88" s="192" t="s">
        <v>48</v>
      </c>
      <c r="BY88" s="200">
        <v>238</v>
      </c>
    </row>
    <row r="89" spans="2:77" ht="11.7" customHeight="1" thickTop="1" thickBot="1" x14ac:dyDescent="0.25">
      <c r="B89" s="201"/>
      <c r="D89" s="191"/>
      <c r="E89" s="193"/>
      <c r="F89" s="195"/>
      <c r="G89" s="193"/>
      <c r="H89" s="65"/>
      <c r="I89" s="65"/>
      <c r="J89" s="68"/>
      <c r="K89" s="77"/>
      <c r="L89" s="136"/>
      <c r="M89" s="65"/>
      <c r="AA89" s="65"/>
      <c r="AB89" s="141"/>
      <c r="AC89" s="68"/>
      <c r="AD89" s="77"/>
      <c r="AE89" s="65"/>
      <c r="AF89" s="66"/>
      <c r="AH89" s="191"/>
      <c r="AI89" s="193"/>
      <c r="AJ89" s="195"/>
      <c r="AK89" s="193"/>
      <c r="AL89" s="201"/>
      <c r="AO89" s="201"/>
      <c r="AQ89" s="191"/>
      <c r="AR89" s="193"/>
      <c r="AS89" s="195"/>
      <c r="AT89" s="193"/>
      <c r="AU89" s="65"/>
      <c r="AV89" s="65"/>
      <c r="AW89" s="68"/>
      <c r="AX89" s="77"/>
      <c r="AY89" s="136"/>
      <c r="AZ89" s="65"/>
      <c r="BN89" s="65"/>
      <c r="BO89" s="65"/>
      <c r="BP89" s="77"/>
      <c r="BQ89" s="131"/>
      <c r="BR89" s="65"/>
      <c r="BS89" s="65"/>
      <c r="BU89" s="191"/>
      <c r="BV89" s="193"/>
      <c r="BW89" s="195"/>
      <c r="BX89" s="193"/>
      <c r="BY89" s="201"/>
    </row>
    <row r="90" spans="2:77" ht="11.7" customHeight="1" thickTop="1" thickBot="1" x14ac:dyDescent="0.25">
      <c r="B90" s="201">
        <v>138</v>
      </c>
      <c r="D90" s="190" t="s">
        <v>275</v>
      </c>
      <c r="E90" s="192" t="s">
        <v>47</v>
      </c>
      <c r="F90" s="194" t="s">
        <v>65</v>
      </c>
      <c r="G90" s="192" t="s">
        <v>48</v>
      </c>
      <c r="H90" s="65"/>
      <c r="I90" s="65"/>
      <c r="J90" s="68"/>
      <c r="K90" s="77"/>
      <c r="L90" s="136"/>
      <c r="M90" s="65"/>
      <c r="AA90" s="65"/>
      <c r="AB90" s="141"/>
      <c r="AC90" s="68"/>
      <c r="AD90" s="77"/>
      <c r="AE90" s="125"/>
      <c r="AF90" s="125"/>
      <c r="AH90" s="190" t="s">
        <v>294</v>
      </c>
      <c r="AI90" s="192" t="s">
        <v>47</v>
      </c>
      <c r="AJ90" s="194" t="s">
        <v>70</v>
      </c>
      <c r="AK90" s="192" t="s">
        <v>48</v>
      </c>
      <c r="AL90" s="200">
        <v>171</v>
      </c>
      <c r="AO90" s="200">
        <v>205</v>
      </c>
      <c r="AQ90" s="190" t="s">
        <v>168</v>
      </c>
      <c r="AR90" s="192" t="s">
        <v>47</v>
      </c>
      <c r="AS90" s="194" t="s">
        <v>57</v>
      </c>
      <c r="AT90" s="192" t="s">
        <v>48</v>
      </c>
      <c r="AU90" s="125"/>
      <c r="AV90" s="125"/>
      <c r="AW90" s="68"/>
      <c r="AX90" s="77"/>
      <c r="AY90" s="136"/>
      <c r="AZ90" s="65"/>
      <c r="BN90" s="65"/>
      <c r="BO90" s="65"/>
      <c r="BP90" s="77"/>
      <c r="BQ90" s="68"/>
      <c r="BR90" s="76"/>
      <c r="BS90" s="72"/>
      <c r="BU90" s="190" t="s">
        <v>164</v>
      </c>
      <c r="BV90" s="192" t="s">
        <v>47</v>
      </c>
      <c r="BW90" s="194" t="s">
        <v>65</v>
      </c>
      <c r="BX90" s="192" t="s">
        <v>48</v>
      </c>
      <c r="BY90" s="200">
        <v>239</v>
      </c>
    </row>
    <row r="91" spans="2:77" ht="11.7" customHeight="1" thickTop="1" thickBot="1" x14ac:dyDescent="0.25">
      <c r="B91" s="201"/>
      <c r="D91" s="191"/>
      <c r="E91" s="193"/>
      <c r="F91" s="195"/>
      <c r="G91" s="193"/>
      <c r="H91" s="66"/>
      <c r="I91" s="66"/>
      <c r="J91" s="70"/>
      <c r="K91" s="65"/>
      <c r="L91" s="136"/>
      <c r="M91" s="65"/>
      <c r="AA91" s="65"/>
      <c r="AB91" s="141"/>
      <c r="AC91" s="65"/>
      <c r="AD91" s="131"/>
      <c r="AE91" s="65"/>
      <c r="AF91" s="65"/>
      <c r="AH91" s="191"/>
      <c r="AI91" s="193"/>
      <c r="AJ91" s="195"/>
      <c r="AK91" s="193"/>
      <c r="AL91" s="201"/>
      <c r="AO91" s="201"/>
      <c r="AQ91" s="191"/>
      <c r="AR91" s="193"/>
      <c r="AS91" s="195"/>
      <c r="AT91" s="193"/>
      <c r="AU91" s="65"/>
      <c r="AV91" s="65"/>
      <c r="AW91" s="128"/>
      <c r="AX91" s="65"/>
      <c r="AY91" s="136"/>
      <c r="AZ91" s="65"/>
      <c r="BN91" s="65"/>
      <c r="BO91" s="68"/>
      <c r="BP91" s="65"/>
      <c r="BQ91" s="65"/>
      <c r="BR91" s="66"/>
      <c r="BS91" s="66"/>
      <c r="BU91" s="191"/>
      <c r="BV91" s="193"/>
      <c r="BW91" s="195"/>
      <c r="BX91" s="193"/>
      <c r="BY91" s="201"/>
    </row>
    <row r="92" spans="2:77" ht="11.7" customHeight="1" thickTop="1" thickBot="1" x14ac:dyDescent="0.25">
      <c r="B92" s="201">
        <v>139</v>
      </c>
      <c r="D92" s="190" t="s">
        <v>227</v>
      </c>
      <c r="E92" s="192" t="s">
        <v>47</v>
      </c>
      <c r="F92" s="194" t="s">
        <v>128</v>
      </c>
      <c r="G92" s="192" t="s">
        <v>48</v>
      </c>
      <c r="H92" s="125"/>
      <c r="I92" s="125"/>
      <c r="J92" s="133"/>
      <c r="K92" s="65"/>
      <c r="L92" s="136"/>
      <c r="M92" s="65"/>
      <c r="AA92" s="65"/>
      <c r="AB92" s="141"/>
      <c r="AC92" s="65"/>
      <c r="AD92" s="68"/>
      <c r="AE92" s="76"/>
      <c r="AF92" s="72"/>
      <c r="AH92" s="190" t="s">
        <v>295</v>
      </c>
      <c r="AI92" s="192" t="s">
        <v>47</v>
      </c>
      <c r="AJ92" s="194" t="s">
        <v>65</v>
      </c>
      <c r="AK92" s="192" t="s">
        <v>48</v>
      </c>
      <c r="AL92" s="200">
        <v>172</v>
      </c>
      <c r="AO92" s="200">
        <v>206</v>
      </c>
      <c r="AQ92" s="190" t="s">
        <v>311</v>
      </c>
      <c r="AR92" s="192" t="s">
        <v>47</v>
      </c>
      <c r="AS92" s="194" t="s">
        <v>55</v>
      </c>
      <c r="AT92" s="192" t="s">
        <v>48</v>
      </c>
      <c r="AU92" s="72"/>
      <c r="AV92" s="71"/>
      <c r="AW92" s="65"/>
      <c r="AX92" s="65"/>
      <c r="AY92" s="136"/>
      <c r="AZ92" s="65"/>
      <c r="BN92" s="65"/>
      <c r="BO92" s="135"/>
      <c r="BP92" s="65"/>
      <c r="BQ92" s="65"/>
      <c r="BR92" s="72"/>
      <c r="BS92" s="72"/>
      <c r="BU92" s="190" t="s">
        <v>328</v>
      </c>
      <c r="BV92" s="192" t="s">
        <v>47</v>
      </c>
      <c r="BW92" s="194" t="s">
        <v>59</v>
      </c>
      <c r="BX92" s="192" t="s">
        <v>48</v>
      </c>
      <c r="BY92" s="200">
        <v>240</v>
      </c>
    </row>
    <row r="93" spans="2:77" ht="11.7" customHeight="1" thickTop="1" thickBot="1" x14ac:dyDescent="0.25">
      <c r="B93" s="201"/>
      <c r="D93" s="191"/>
      <c r="E93" s="193"/>
      <c r="F93" s="195"/>
      <c r="G93" s="193"/>
      <c r="H93" s="65"/>
      <c r="I93" s="65"/>
      <c r="J93" s="65"/>
      <c r="K93" s="65"/>
      <c r="L93" s="127"/>
      <c r="M93" s="65"/>
      <c r="AA93" s="65"/>
      <c r="AB93" s="130"/>
      <c r="AC93" s="65"/>
      <c r="AD93" s="65"/>
      <c r="AE93" s="66"/>
      <c r="AF93" s="66"/>
      <c r="AH93" s="191"/>
      <c r="AI93" s="193"/>
      <c r="AJ93" s="195"/>
      <c r="AK93" s="193"/>
      <c r="AL93" s="201"/>
      <c r="AO93" s="201"/>
      <c r="AQ93" s="191"/>
      <c r="AR93" s="193"/>
      <c r="AS93" s="195"/>
      <c r="AT93" s="193"/>
      <c r="AU93" s="65"/>
      <c r="AV93" s="65"/>
      <c r="AW93" s="65"/>
      <c r="AX93" s="65"/>
      <c r="AY93" s="127"/>
      <c r="AZ93" s="65"/>
      <c r="BN93" s="65"/>
      <c r="BO93" s="142"/>
      <c r="BP93" s="65"/>
      <c r="BQ93" s="129"/>
      <c r="BR93" s="66"/>
      <c r="BS93" s="66"/>
      <c r="BU93" s="191"/>
      <c r="BV93" s="193"/>
      <c r="BW93" s="195"/>
      <c r="BX93" s="193"/>
      <c r="BY93" s="201"/>
    </row>
    <row r="94" spans="2:77" ht="11.7" customHeight="1" thickTop="1" thickBot="1" x14ac:dyDescent="0.25">
      <c r="B94" s="201">
        <v>140</v>
      </c>
      <c r="D94" s="190" t="s">
        <v>149</v>
      </c>
      <c r="E94" s="192" t="s">
        <v>47</v>
      </c>
      <c r="F94" s="194" t="s">
        <v>70</v>
      </c>
      <c r="G94" s="192" t="s">
        <v>48</v>
      </c>
      <c r="H94" s="65"/>
      <c r="I94" s="65"/>
      <c r="J94" s="65"/>
      <c r="K94" s="68"/>
      <c r="L94" s="77"/>
      <c r="M94" s="136"/>
      <c r="AA94" s="141"/>
      <c r="AB94" s="68"/>
      <c r="AC94" s="77"/>
      <c r="AD94" s="65"/>
      <c r="AE94" s="125"/>
      <c r="AF94" s="125"/>
      <c r="AH94" s="190" t="s">
        <v>296</v>
      </c>
      <c r="AI94" s="192" t="s">
        <v>47</v>
      </c>
      <c r="AJ94" s="194" t="s">
        <v>67</v>
      </c>
      <c r="AK94" s="192" t="s">
        <v>48</v>
      </c>
      <c r="AL94" s="200">
        <v>173</v>
      </c>
      <c r="AO94" s="200">
        <v>207</v>
      </c>
      <c r="AQ94" s="190" t="s">
        <v>312</v>
      </c>
      <c r="AR94" s="192" t="s">
        <v>47</v>
      </c>
      <c r="AS94" s="194" t="s">
        <v>188</v>
      </c>
      <c r="AT94" s="192" t="s">
        <v>48</v>
      </c>
      <c r="AU94" s="65"/>
      <c r="AV94" s="65"/>
      <c r="AW94" s="65"/>
      <c r="AX94" s="68"/>
      <c r="AY94" s="77"/>
      <c r="AZ94" s="136"/>
      <c r="BN94" s="65"/>
      <c r="BO94" s="142"/>
      <c r="BP94" s="141"/>
      <c r="BQ94" s="141"/>
      <c r="BR94" s="125"/>
      <c r="BS94" s="125"/>
      <c r="BU94" s="190" t="s">
        <v>291</v>
      </c>
      <c r="BV94" s="192" t="s">
        <v>47</v>
      </c>
      <c r="BW94" s="194" t="s">
        <v>73</v>
      </c>
      <c r="BX94" s="192" t="s">
        <v>48</v>
      </c>
      <c r="BY94" s="200">
        <v>241</v>
      </c>
    </row>
    <row r="95" spans="2:77" ht="11.7" customHeight="1" thickTop="1" thickBot="1" x14ac:dyDescent="0.25">
      <c r="B95" s="201"/>
      <c r="D95" s="191"/>
      <c r="E95" s="193"/>
      <c r="F95" s="195"/>
      <c r="G95" s="193"/>
      <c r="H95" s="66"/>
      <c r="I95" s="66"/>
      <c r="J95" s="77"/>
      <c r="K95" s="68"/>
      <c r="L95" s="77"/>
      <c r="M95" s="136"/>
      <c r="AA95" s="141"/>
      <c r="AB95" s="68"/>
      <c r="AC95" s="77"/>
      <c r="AD95" s="130"/>
      <c r="AE95" s="65"/>
      <c r="AF95" s="65"/>
      <c r="AH95" s="191"/>
      <c r="AI95" s="193"/>
      <c r="AJ95" s="195"/>
      <c r="AK95" s="193"/>
      <c r="AL95" s="201"/>
      <c r="AO95" s="201"/>
      <c r="AQ95" s="191"/>
      <c r="AR95" s="193"/>
      <c r="AS95" s="195"/>
      <c r="AT95" s="193"/>
      <c r="AU95" s="66"/>
      <c r="AV95" s="66"/>
      <c r="AW95" s="77"/>
      <c r="AX95" s="68"/>
      <c r="AY95" s="77"/>
      <c r="AZ95" s="136"/>
      <c r="BN95" s="65"/>
      <c r="BO95" s="142"/>
      <c r="BP95" s="130"/>
      <c r="BQ95" s="65"/>
      <c r="BR95" s="65"/>
      <c r="BS95" s="65"/>
      <c r="BU95" s="191"/>
      <c r="BV95" s="193"/>
      <c r="BW95" s="195"/>
      <c r="BX95" s="193"/>
      <c r="BY95" s="201"/>
    </row>
    <row r="96" spans="2:77" ht="11.7" customHeight="1" thickTop="1" thickBot="1" x14ac:dyDescent="0.25">
      <c r="B96" s="201">
        <v>141</v>
      </c>
      <c r="D96" s="190" t="s">
        <v>276</v>
      </c>
      <c r="E96" s="192" t="s">
        <v>47</v>
      </c>
      <c r="F96" s="194" t="s">
        <v>66</v>
      </c>
      <c r="G96" s="192" t="s">
        <v>48</v>
      </c>
      <c r="H96" s="125"/>
      <c r="I96" s="125"/>
      <c r="J96" s="134"/>
      <c r="K96" s="68"/>
      <c r="L96" s="77"/>
      <c r="M96" s="136"/>
      <c r="AA96" s="141"/>
      <c r="AB96" s="68"/>
      <c r="AC96" s="70"/>
      <c r="AD96" s="70"/>
      <c r="AE96" s="76"/>
      <c r="AF96" s="72"/>
      <c r="AH96" s="190" t="s">
        <v>297</v>
      </c>
      <c r="AI96" s="192" t="s">
        <v>47</v>
      </c>
      <c r="AJ96" s="194" t="s">
        <v>184</v>
      </c>
      <c r="AK96" s="192" t="s">
        <v>48</v>
      </c>
      <c r="AL96" s="200">
        <v>174</v>
      </c>
      <c r="AO96" s="200">
        <v>208</v>
      </c>
      <c r="AQ96" s="190" t="s">
        <v>267</v>
      </c>
      <c r="AR96" s="192" t="s">
        <v>47</v>
      </c>
      <c r="AS96" s="194" t="s">
        <v>183</v>
      </c>
      <c r="AT96" s="192" t="s">
        <v>48</v>
      </c>
      <c r="AU96" s="125"/>
      <c r="AV96" s="125"/>
      <c r="AW96" s="134"/>
      <c r="AX96" s="68"/>
      <c r="AY96" s="77"/>
      <c r="AZ96" s="136"/>
      <c r="BN96" s="65"/>
      <c r="BO96" s="77"/>
      <c r="BP96" s="68"/>
      <c r="BQ96" s="77"/>
      <c r="BR96" s="72"/>
      <c r="BS96" s="72"/>
      <c r="BU96" s="190" t="s">
        <v>354</v>
      </c>
      <c r="BV96" s="192" t="s">
        <v>47</v>
      </c>
      <c r="BW96" s="194" t="s">
        <v>58</v>
      </c>
      <c r="BX96" s="192" t="s">
        <v>48</v>
      </c>
      <c r="BY96" s="200">
        <v>242</v>
      </c>
    </row>
    <row r="97" spans="2:77" ht="11.7" customHeight="1" thickTop="1" thickBot="1" x14ac:dyDescent="0.25">
      <c r="B97" s="201"/>
      <c r="D97" s="191"/>
      <c r="E97" s="193"/>
      <c r="F97" s="195"/>
      <c r="G97" s="193"/>
      <c r="H97" s="65"/>
      <c r="I97" s="65"/>
      <c r="J97" s="65"/>
      <c r="K97" s="70"/>
      <c r="L97" s="65"/>
      <c r="M97" s="136"/>
      <c r="AA97" s="141"/>
      <c r="AB97" s="65"/>
      <c r="AC97" s="70"/>
      <c r="AD97" s="65"/>
      <c r="AE97" s="66"/>
      <c r="AF97" s="66"/>
      <c r="AH97" s="191"/>
      <c r="AI97" s="193"/>
      <c r="AJ97" s="195"/>
      <c r="AK97" s="193"/>
      <c r="AL97" s="201"/>
      <c r="AO97" s="201"/>
      <c r="AQ97" s="191"/>
      <c r="AR97" s="193"/>
      <c r="AS97" s="195"/>
      <c r="AT97" s="193"/>
      <c r="AU97" s="65"/>
      <c r="AV97" s="65"/>
      <c r="AW97" s="65"/>
      <c r="AX97" s="70"/>
      <c r="AY97" s="65"/>
      <c r="AZ97" s="136"/>
      <c r="BN97" s="65"/>
      <c r="BO97" s="77"/>
      <c r="BP97" s="65"/>
      <c r="BQ97" s="70"/>
      <c r="BR97" s="66"/>
      <c r="BS97" s="66"/>
      <c r="BU97" s="191"/>
      <c r="BV97" s="193"/>
      <c r="BW97" s="195"/>
      <c r="BX97" s="193"/>
      <c r="BY97" s="201"/>
    </row>
    <row r="98" spans="2:77" ht="11.7" customHeight="1" thickTop="1" thickBot="1" x14ac:dyDescent="0.25">
      <c r="B98" s="201">
        <v>142</v>
      </c>
      <c r="D98" s="190" t="s">
        <v>277</v>
      </c>
      <c r="E98" s="192" t="s">
        <v>47</v>
      </c>
      <c r="F98" s="194" t="s">
        <v>72</v>
      </c>
      <c r="G98" s="192" t="s">
        <v>48</v>
      </c>
      <c r="H98" s="125"/>
      <c r="I98" s="125"/>
      <c r="J98" s="65"/>
      <c r="K98" s="133"/>
      <c r="L98" s="65"/>
      <c r="M98" s="136"/>
      <c r="AA98" s="141"/>
      <c r="AB98" s="65"/>
      <c r="AC98" s="132"/>
      <c r="AD98" s="65"/>
      <c r="AE98" s="125"/>
      <c r="AF98" s="125"/>
      <c r="AH98" s="190" t="s">
        <v>298</v>
      </c>
      <c r="AI98" s="192" t="s">
        <v>47</v>
      </c>
      <c r="AJ98" s="194" t="s">
        <v>72</v>
      </c>
      <c r="AK98" s="192" t="s">
        <v>48</v>
      </c>
      <c r="AL98" s="200">
        <v>175</v>
      </c>
      <c r="AO98" s="200">
        <v>209</v>
      </c>
      <c r="AQ98" s="190" t="s">
        <v>313</v>
      </c>
      <c r="AR98" s="192" t="s">
        <v>47</v>
      </c>
      <c r="AS98" s="194" t="s">
        <v>61</v>
      </c>
      <c r="AT98" s="192" t="s">
        <v>48</v>
      </c>
      <c r="AU98" s="125"/>
      <c r="AV98" s="125"/>
      <c r="AW98" s="65"/>
      <c r="AX98" s="133"/>
      <c r="AY98" s="65"/>
      <c r="AZ98" s="136"/>
      <c r="BN98" s="65"/>
      <c r="BO98" s="77"/>
      <c r="BP98" s="65"/>
      <c r="BQ98" s="132"/>
      <c r="BR98" s="125"/>
      <c r="BS98" s="125"/>
      <c r="BU98" s="190" t="s">
        <v>329</v>
      </c>
      <c r="BV98" s="192" t="s">
        <v>47</v>
      </c>
      <c r="BW98" s="194" t="s">
        <v>63</v>
      </c>
      <c r="BX98" s="192" t="s">
        <v>48</v>
      </c>
      <c r="BY98" s="200">
        <v>243</v>
      </c>
    </row>
    <row r="99" spans="2:77" ht="11.7" customHeight="1" thickTop="1" thickBot="1" x14ac:dyDescent="0.25">
      <c r="B99" s="201"/>
      <c r="D99" s="191"/>
      <c r="E99" s="193"/>
      <c r="F99" s="195"/>
      <c r="G99" s="193"/>
      <c r="H99" s="65"/>
      <c r="I99" s="65"/>
      <c r="J99" s="127"/>
      <c r="K99" s="136"/>
      <c r="L99" s="65"/>
      <c r="M99" s="136"/>
      <c r="AA99" s="141"/>
      <c r="AB99" s="65"/>
      <c r="AC99" s="141"/>
      <c r="AD99" s="130"/>
      <c r="AE99" s="65"/>
      <c r="AF99" s="65"/>
      <c r="AH99" s="191"/>
      <c r="AI99" s="193"/>
      <c r="AJ99" s="195"/>
      <c r="AK99" s="193"/>
      <c r="AL99" s="201"/>
      <c r="AO99" s="201"/>
      <c r="AQ99" s="191"/>
      <c r="AR99" s="193"/>
      <c r="AS99" s="195"/>
      <c r="AT99" s="193"/>
      <c r="AU99" s="65"/>
      <c r="AV99" s="65"/>
      <c r="AW99" s="127"/>
      <c r="AX99" s="136"/>
      <c r="AY99" s="65"/>
      <c r="AZ99" s="136"/>
      <c r="BN99" s="68"/>
      <c r="BO99" s="65"/>
      <c r="BP99" s="65"/>
      <c r="BQ99" s="65"/>
      <c r="BR99" s="65"/>
      <c r="BS99" s="65"/>
      <c r="BU99" s="191"/>
      <c r="BV99" s="193"/>
      <c r="BW99" s="195"/>
      <c r="BX99" s="193"/>
      <c r="BY99" s="201"/>
    </row>
    <row r="100" spans="2:77" ht="11.7" customHeight="1" thickTop="1" x14ac:dyDescent="0.2">
      <c r="B100" s="201">
        <v>143</v>
      </c>
      <c r="D100" s="190" t="s">
        <v>278</v>
      </c>
      <c r="E100" s="192" t="s">
        <v>47</v>
      </c>
      <c r="F100" s="194" t="s">
        <v>188</v>
      </c>
      <c r="G100" s="192" t="s">
        <v>48</v>
      </c>
      <c r="H100" s="72"/>
      <c r="I100" s="71"/>
      <c r="J100" s="65"/>
      <c r="K100" s="65"/>
      <c r="L100" s="65"/>
      <c r="M100" s="136"/>
      <c r="AA100" s="141"/>
      <c r="AB100" s="65"/>
      <c r="AC100" s="65"/>
      <c r="AD100" s="68"/>
      <c r="AE100" s="76"/>
      <c r="AF100" s="72"/>
      <c r="AH100" s="190" t="s">
        <v>299</v>
      </c>
      <c r="AI100" s="192" t="s">
        <v>47</v>
      </c>
      <c r="AJ100" s="194" t="s">
        <v>128</v>
      </c>
      <c r="AK100" s="192" t="s">
        <v>48</v>
      </c>
      <c r="AL100" s="200">
        <v>176</v>
      </c>
      <c r="AO100" s="200">
        <v>210</v>
      </c>
      <c r="AQ100" s="190" t="s">
        <v>314</v>
      </c>
      <c r="AR100" s="192" t="s">
        <v>47</v>
      </c>
      <c r="AS100" s="194" t="s">
        <v>185</v>
      </c>
      <c r="AT100" s="192" t="s">
        <v>48</v>
      </c>
      <c r="AU100" s="72"/>
      <c r="AV100" s="71"/>
      <c r="AW100" s="65"/>
      <c r="AX100" s="65"/>
      <c r="AY100" s="65"/>
      <c r="AZ100" s="136"/>
      <c r="BN100" s="135"/>
      <c r="BO100" s="65"/>
      <c r="BP100" s="65"/>
      <c r="BQ100" s="65"/>
      <c r="BR100" s="72"/>
      <c r="BS100" s="72"/>
      <c r="BU100" s="190" t="s">
        <v>330</v>
      </c>
      <c r="BV100" s="192" t="s">
        <v>47</v>
      </c>
      <c r="BW100" s="194" t="s">
        <v>180</v>
      </c>
      <c r="BX100" s="192" t="s">
        <v>48</v>
      </c>
      <c r="BY100" s="200">
        <v>244</v>
      </c>
    </row>
    <row r="101" spans="2:77" ht="11.7" customHeight="1" thickBot="1" x14ac:dyDescent="0.25">
      <c r="B101" s="201"/>
      <c r="D101" s="191"/>
      <c r="E101" s="193"/>
      <c r="F101" s="195"/>
      <c r="G101" s="193"/>
      <c r="H101" s="65"/>
      <c r="I101" s="65"/>
      <c r="J101" s="65"/>
      <c r="K101" s="65"/>
      <c r="L101" s="65"/>
      <c r="M101" s="127"/>
      <c r="AA101" s="130"/>
      <c r="AB101" s="65"/>
      <c r="AC101" s="65"/>
      <c r="AD101" s="65"/>
      <c r="AE101" s="66"/>
      <c r="AF101" s="66"/>
      <c r="AH101" s="191"/>
      <c r="AI101" s="193"/>
      <c r="AJ101" s="195"/>
      <c r="AK101" s="193"/>
      <c r="AL101" s="201"/>
      <c r="AO101" s="201"/>
      <c r="AQ101" s="191"/>
      <c r="AR101" s="193"/>
      <c r="AS101" s="195"/>
      <c r="AT101" s="193"/>
      <c r="AU101" s="65"/>
      <c r="AV101" s="65"/>
      <c r="AW101" s="65"/>
      <c r="AX101" s="65"/>
      <c r="AY101" s="65"/>
      <c r="AZ101" s="127"/>
      <c r="BN101" s="142"/>
      <c r="BO101" s="65"/>
      <c r="BP101" s="65"/>
      <c r="BQ101" s="68"/>
      <c r="BR101" s="66"/>
      <c r="BS101" s="66"/>
      <c r="BU101" s="191"/>
      <c r="BV101" s="193"/>
      <c r="BW101" s="195"/>
      <c r="BX101" s="193"/>
      <c r="BY101" s="201"/>
    </row>
    <row r="102" spans="2:77" ht="11.7" customHeight="1" thickTop="1" thickBot="1" x14ac:dyDescent="0.25">
      <c r="B102" s="201">
        <v>144</v>
      </c>
      <c r="D102" s="190" t="s">
        <v>279</v>
      </c>
      <c r="E102" s="192" t="s">
        <v>47</v>
      </c>
      <c r="F102" s="194" t="s">
        <v>55</v>
      </c>
      <c r="G102" s="192" t="s">
        <v>48</v>
      </c>
      <c r="H102" s="125"/>
      <c r="I102" s="125"/>
      <c r="J102" s="65"/>
      <c r="K102" s="65"/>
      <c r="L102" s="68"/>
      <c r="M102" s="77"/>
      <c r="N102" s="144"/>
      <c r="Z102" s="143"/>
      <c r="AA102" s="68"/>
      <c r="AB102" s="77"/>
      <c r="AC102" s="65"/>
      <c r="AD102" s="65"/>
      <c r="AE102" s="125"/>
      <c r="AF102" s="125"/>
      <c r="AH102" s="190" t="s">
        <v>300</v>
      </c>
      <c r="AI102" s="192" t="s">
        <v>47</v>
      </c>
      <c r="AJ102" s="194" t="s">
        <v>61</v>
      </c>
      <c r="AK102" s="192" t="s">
        <v>48</v>
      </c>
      <c r="AL102" s="200">
        <v>177</v>
      </c>
      <c r="AO102" s="200">
        <v>211</v>
      </c>
      <c r="AQ102" s="190" t="s">
        <v>122</v>
      </c>
      <c r="AR102" s="192" t="s">
        <v>47</v>
      </c>
      <c r="AS102" s="194" t="s">
        <v>67</v>
      </c>
      <c r="AT102" s="192" t="s">
        <v>48</v>
      </c>
      <c r="AU102" s="65"/>
      <c r="AV102" s="65"/>
      <c r="AW102" s="65"/>
      <c r="AX102" s="65"/>
      <c r="AY102" s="68"/>
      <c r="AZ102" s="77"/>
      <c r="BA102" s="144"/>
      <c r="BN102" s="142"/>
      <c r="BO102" s="65"/>
      <c r="BP102" s="65"/>
      <c r="BQ102" s="135"/>
      <c r="BR102" s="125"/>
      <c r="BS102" s="125"/>
      <c r="BU102" s="190" t="s">
        <v>171</v>
      </c>
      <c r="BV102" s="192" t="s">
        <v>47</v>
      </c>
      <c r="BW102" s="194" t="s">
        <v>188</v>
      </c>
      <c r="BX102" s="192" t="s">
        <v>48</v>
      </c>
      <c r="BY102" s="200">
        <v>245</v>
      </c>
    </row>
    <row r="103" spans="2:77" ht="11.7" customHeight="1" thickTop="1" thickBot="1" x14ac:dyDescent="0.25">
      <c r="B103" s="201"/>
      <c r="D103" s="191"/>
      <c r="E103" s="193"/>
      <c r="F103" s="195"/>
      <c r="G103" s="193"/>
      <c r="H103" s="65"/>
      <c r="I103" s="65"/>
      <c r="J103" s="127"/>
      <c r="K103" s="65"/>
      <c r="L103" s="68"/>
      <c r="M103" s="77"/>
      <c r="N103" s="144"/>
      <c r="Z103" s="143"/>
      <c r="AA103" s="68"/>
      <c r="AB103" s="77"/>
      <c r="AC103" s="65"/>
      <c r="AD103" s="130"/>
      <c r="AE103" s="65"/>
      <c r="AF103" s="65"/>
      <c r="AH103" s="191"/>
      <c r="AI103" s="193"/>
      <c r="AJ103" s="195"/>
      <c r="AK103" s="193"/>
      <c r="AL103" s="201"/>
      <c r="AO103" s="201"/>
      <c r="AQ103" s="191"/>
      <c r="AR103" s="193"/>
      <c r="AS103" s="195"/>
      <c r="AT103" s="193"/>
      <c r="AU103" s="66"/>
      <c r="AV103" s="66"/>
      <c r="AW103" s="77"/>
      <c r="AX103" s="65"/>
      <c r="AY103" s="68"/>
      <c r="AZ103" s="77"/>
      <c r="BA103" s="144"/>
      <c r="BN103" s="142"/>
      <c r="BO103" s="65"/>
      <c r="BP103" s="68"/>
      <c r="BQ103" s="65"/>
      <c r="BR103" s="65"/>
      <c r="BS103" s="65"/>
      <c r="BU103" s="191"/>
      <c r="BV103" s="193"/>
      <c r="BW103" s="195"/>
      <c r="BX103" s="193"/>
      <c r="BY103" s="201"/>
    </row>
    <row r="104" spans="2:77" ht="11.7" customHeight="1" thickTop="1" thickBot="1" x14ac:dyDescent="0.25">
      <c r="B104" s="201">
        <v>145</v>
      </c>
      <c r="D104" s="190" t="s">
        <v>155</v>
      </c>
      <c r="E104" s="192" t="s">
        <v>47</v>
      </c>
      <c r="F104" s="194" t="s">
        <v>183</v>
      </c>
      <c r="G104" s="192" t="s">
        <v>48</v>
      </c>
      <c r="H104" s="72"/>
      <c r="I104" s="71"/>
      <c r="J104" s="70"/>
      <c r="K104" s="65"/>
      <c r="L104" s="68"/>
      <c r="M104" s="77"/>
      <c r="N104" s="144"/>
      <c r="Z104" s="143"/>
      <c r="AA104" s="68"/>
      <c r="AB104" s="77"/>
      <c r="AC104" s="145"/>
      <c r="AD104" s="68"/>
      <c r="AE104" s="76"/>
      <c r="AF104" s="72"/>
      <c r="AH104" s="190" t="s">
        <v>301</v>
      </c>
      <c r="AI104" s="192" t="s">
        <v>47</v>
      </c>
      <c r="AJ104" s="194" t="s">
        <v>59</v>
      </c>
      <c r="AK104" s="192" t="s">
        <v>48</v>
      </c>
      <c r="AL104" s="200">
        <v>178</v>
      </c>
      <c r="AO104" s="200">
        <v>212</v>
      </c>
      <c r="AQ104" s="190" t="s">
        <v>172</v>
      </c>
      <c r="AR104" s="192" t="s">
        <v>47</v>
      </c>
      <c r="AS104" s="194" t="s">
        <v>191</v>
      </c>
      <c r="AT104" s="192" t="s">
        <v>48</v>
      </c>
      <c r="AU104" s="125"/>
      <c r="AV104" s="125"/>
      <c r="AW104" s="134"/>
      <c r="AX104" s="65"/>
      <c r="AY104" s="68"/>
      <c r="AZ104" s="77"/>
      <c r="BA104" s="144"/>
      <c r="BN104" s="142"/>
      <c r="BO104" s="65"/>
      <c r="BP104" s="135"/>
      <c r="BQ104" s="65"/>
      <c r="BR104" s="125"/>
      <c r="BS104" s="125"/>
      <c r="BU104" s="190" t="s">
        <v>331</v>
      </c>
      <c r="BV104" s="192" t="s">
        <v>47</v>
      </c>
      <c r="BW104" s="194" t="s">
        <v>66</v>
      </c>
      <c r="BX104" s="192" t="s">
        <v>48</v>
      </c>
      <c r="BY104" s="200">
        <v>246</v>
      </c>
    </row>
    <row r="105" spans="2:77" ht="11.7" customHeight="1" thickTop="1" thickBot="1" x14ac:dyDescent="0.25">
      <c r="B105" s="201"/>
      <c r="D105" s="191"/>
      <c r="E105" s="193"/>
      <c r="F105" s="195"/>
      <c r="G105" s="193"/>
      <c r="H105" s="65"/>
      <c r="I105" s="65"/>
      <c r="J105" s="65"/>
      <c r="K105" s="126"/>
      <c r="L105" s="68"/>
      <c r="M105" s="77"/>
      <c r="N105" s="144"/>
      <c r="Z105" s="143"/>
      <c r="AA105" s="68"/>
      <c r="AB105" s="77"/>
      <c r="AC105" s="145"/>
      <c r="AD105" s="65"/>
      <c r="AE105" s="66"/>
      <c r="AF105" s="66"/>
      <c r="AH105" s="191"/>
      <c r="AI105" s="193"/>
      <c r="AJ105" s="195"/>
      <c r="AK105" s="193"/>
      <c r="AL105" s="201"/>
      <c r="AO105" s="201"/>
      <c r="AQ105" s="191"/>
      <c r="AR105" s="193"/>
      <c r="AS105" s="195"/>
      <c r="AT105" s="193"/>
      <c r="AU105" s="65"/>
      <c r="AV105" s="65"/>
      <c r="AW105" s="65"/>
      <c r="AX105" s="77"/>
      <c r="AY105" s="68"/>
      <c r="AZ105" s="77"/>
      <c r="BA105" s="144"/>
      <c r="BN105" s="142"/>
      <c r="BO105" s="65"/>
      <c r="BP105" s="142"/>
      <c r="BQ105" s="130"/>
      <c r="BR105" s="65"/>
      <c r="BS105" s="65"/>
      <c r="BU105" s="191"/>
      <c r="BV105" s="193"/>
      <c r="BW105" s="195"/>
      <c r="BX105" s="193"/>
      <c r="BY105" s="201"/>
    </row>
    <row r="106" spans="2:77" ht="11.7" customHeight="1" thickTop="1" thickBot="1" x14ac:dyDescent="0.25">
      <c r="B106" s="201">
        <v>146</v>
      </c>
      <c r="D106" s="190" t="s">
        <v>280</v>
      </c>
      <c r="E106" s="192" t="s">
        <v>47</v>
      </c>
      <c r="F106" s="194" t="s">
        <v>73</v>
      </c>
      <c r="G106" s="192" t="s">
        <v>48</v>
      </c>
      <c r="H106" s="125"/>
      <c r="I106" s="125"/>
      <c r="J106" s="65"/>
      <c r="K106" s="136"/>
      <c r="L106" s="137"/>
      <c r="M106" s="65"/>
      <c r="N106" s="144"/>
      <c r="Z106" s="143"/>
      <c r="AA106" s="68"/>
      <c r="AB106" s="77"/>
      <c r="AC106" s="135"/>
      <c r="AD106" s="65"/>
      <c r="AE106" s="72"/>
      <c r="AF106" s="72"/>
      <c r="AH106" s="190" t="s">
        <v>302</v>
      </c>
      <c r="AI106" s="192" t="s">
        <v>47</v>
      </c>
      <c r="AJ106" s="194" t="s">
        <v>55</v>
      </c>
      <c r="AK106" s="192" t="s">
        <v>48</v>
      </c>
      <c r="AL106" s="200">
        <v>179</v>
      </c>
      <c r="AO106" s="200">
        <v>213</v>
      </c>
      <c r="AQ106" s="190" t="s">
        <v>157</v>
      </c>
      <c r="AR106" s="192" t="s">
        <v>47</v>
      </c>
      <c r="AS106" s="194" t="s">
        <v>60</v>
      </c>
      <c r="AT106" s="192" t="s">
        <v>48</v>
      </c>
      <c r="AU106" s="65"/>
      <c r="AV106" s="65"/>
      <c r="AW106" s="65"/>
      <c r="AX106" s="134"/>
      <c r="AY106" s="68"/>
      <c r="AZ106" s="77"/>
      <c r="BA106" s="144"/>
      <c r="BN106" s="142"/>
      <c r="BO106" s="68"/>
      <c r="BP106" s="77"/>
      <c r="BQ106" s="68"/>
      <c r="BR106" s="76"/>
      <c r="BS106" s="72"/>
      <c r="BU106" s="190" t="s">
        <v>175</v>
      </c>
      <c r="BV106" s="192" t="s">
        <v>47</v>
      </c>
      <c r="BW106" s="194" t="s">
        <v>181</v>
      </c>
      <c r="BX106" s="192" t="s">
        <v>48</v>
      </c>
      <c r="BY106" s="200">
        <v>247</v>
      </c>
    </row>
    <row r="107" spans="2:77" ht="11.7" customHeight="1" thickTop="1" thickBot="1" x14ac:dyDescent="0.25">
      <c r="B107" s="201"/>
      <c r="D107" s="191"/>
      <c r="E107" s="193"/>
      <c r="F107" s="195"/>
      <c r="G107" s="193"/>
      <c r="H107" s="65"/>
      <c r="I107" s="65"/>
      <c r="J107" s="127"/>
      <c r="K107" s="136"/>
      <c r="L107" s="137"/>
      <c r="M107" s="65"/>
      <c r="N107" s="144"/>
      <c r="Z107" s="143"/>
      <c r="AA107" s="68"/>
      <c r="AB107" s="77"/>
      <c r="AC107" s="142"/>
      <c r="AD107" s="129"/>
      <c r="AE107" s="66"/>
      <c r="AF107" s="66"/>
      <c r="AH107" s="191"/>
      <c r="AI107" s="193"/>
      <c r="AJ107" s="195"/>
      <c r="AK107" s="193"/>
      <c r="AL107" s="201"/>
      <c r="AO107" s="201"/>
      <c r="AQ107" s="191"/>
      <c r="AR107" s="193"/>
      <c r="AS107" s="195"/>
      <c r="AT107" s="193"/>
      <c r="AU107" s="66"/>
      <c r="AV107" s="66"/>
      <c r="AW107" s="126"/>
      <c r="AX107" s="137"/>
      <c r="AY107" s="68"/>
      <c r="AZ107" s="77"/>
      <c r="BA107" s="144"/>
      <c r="BN107" s="142"/>
      <c r="BO107" s="129"/>
      <c r="BP107" s="65"/>
      <c r="BQ107" s="65"/>
      <c r="BR107" s="66"/>
      <c r="BS107" s="66"/>
      <c r="BU107" s="191"/>
      <c r="BV107" s="193"/>
      <c r="BW107" s="195"/>
      <c r="BX107" s="193"/>
      <c r="BY107" s="201"/>
    </row>
    <row r="108" spans="2:77" ht="11.7" customHeight="1" thickTop="1" thickBot="1" x14ac:dyDescent="0.25">
      <c r="B108" s="201">
        <v>147</v>
      </c>
      <c r="D108" s="190" t="s">
        <v>281</v>
      </c>
      <c r="E108" s="192" t="s">
        <v>47</v>
      </c>
      <c r="F108" s="194" t="s">
        <v>63</v>
      </c>
      <c r="G108" s="192" t="s">
        <v>48</v>
      </c>
      <c r="H108" s="72"/>
      <c r="I108" s="71"/>
      <c r="J108" s="65"/>
      <c r="K108" s="65"/>
      <c r="L108" s="137"/>
      <c r="M108" s="65"/>
      <c r="N108" s="144"/>
      <c r="Z108" s="143"/>
      <c r="AA108" s="68"/>
      <c r="AB108" s="70"/>
      <c r="AC108" s="77"/>
      <c r="AD108" s="141"/>
      <c r="AE108" s="125"/>
      <c r="AF108" s="125"/>
      <c r="AH108" s="190" t="s">
        <v>169</v>
      </c>
      <c r="AI108" s="192" t="s">
        <v>47</v>
      </c>
      <c r="AJ108" s="194" t="s">
        <v>49</v>
      </c>
      <c r="AK108" s="192" t="s">
        <v>48</v>
      </c>
      <c r="AL108" s="200">
        <v>180</v>
      </c>
      <c r="AO108" s="200">
        <v>214</v>
      </c>
      <c r="AQ108" s="190" t="s">
        <v>139</v>
      </c>
      <c r="AR108" s="192" t="s">
        <v>47</v>
      </c>
      <c r="AS108" s="194" t="s">
        <v>186</v>
      </c>
      <c r="AT108" s="192" t="s">
        <v>48</v>
      </c>
      <c r="AU108" s="125"/>
      <c r="AV108" s="125"/>
      <c r="AW108" s="136"/>
      <c r="AX108" s="68"/>
      <c r="AY108" s="70"/>
      <c r="AZ108" s="77"/>
      <c r="BA108" s="144"/>
      <c r="BN108" s="77"/>
      <c r="BO108" s="141"/>
      <c r="BP108" s="65"/>
      <c r="BQ108" s="65"/>
      <c r="BR108" s="125"/>
      <c r="BS108" s="125"/>
      <c r="BU108" s="190" t="s">
        <v>332</v>
      </c>
      <c r="BV108" s="192" t="s">
        <v>47</v>
      </c>
      <c r="BW108" s="194" t="s">
        <v>128</v>
      </c>
      <c r="BX108" s="192" t="s">
        <v>48</v>
      </c>
      <c r="BY108" s="200">
        <v>248</v>
      </c>
    </row>
    <row r="109" spans="2:77" ht="11.7" customHeight="1" thickTop="1" thickBot="1" x14ac:dyDescent="0.25">
      <c r="B109" s="201"/>
      <c r="D109" s="191"/>
      <c r="E109" s="193"/>
      <c r="F109" s="195"/>
      <c r="G109" s="193"/>
      <c r="H109" s="65"/>
      <c r="I109" s="65"/>
      <c r="J109" s="65"/>
      <c r="K109" s="65"/>
      <c r="L109" s="128"/>
      <c r="M109" s="65"/>
      <c r="N109" s="144"/>
      <c r="Z109" s="143"/>
      <c r="AA109" s="65"/>
      <c r="AB109" s="70"/>
      <c r="AC109" s="65"/>
      <c r="AD109" s="65"/>
      <c r="AE109" s="65"/>
      <c r="AF109" s="65"/>
      <c r="AH109" s="191"/>
      <c r="AI109" s="193"/>
      <c r="AJ109" s="195"/>
      <c r="AK109" s="193"/>
      <c r="AL109" s="201"/>
      <c r="AO109" s="201"/>
      <c r="AQ109" s="191"/>
      <c r="AR109" s="193"/>
      <c r="AS109" s="195"/>
      <c r="AT109" s="193"/>
      <c r="AU109" s="65"/>
      <c r="AV109" s="65"/>
      <c r="AW109" s="65"/>
      <c r="AX109" s="65"/>
      <c r="AY109" s="70"/>
      <c r="AZ109" s="65"/>
      <c r="BA109" s="144"/>
      <c r="BN109" s="77"/>
      <c r="BO109" s="141"/>
      <c r="BP109" s="65"/>
      <c r="BQ109" s="130"/>
      <c r="BR109" s="65"/>
      <c r="BS109" s="65"/>
      <c r="BU109" s="191"/>
      <c r="BV109" s="193"/>
      <c r="BW109" s="195"/>
      <c r="BX109" s="193"/>
      <c r="BY109" s="201"/>
    </row>
    <row r="110" spans="2:77" ht="11.7" customHeight="1" thickTop="1" thickBot="1" x14ac:dyDescent="0.25">
      <c r="B110" s="201">
        <v>148</v>
      </c>
      <c r="D110" s="190" t="s">
        <v>195</v>
      </c>
      <c r="E110" s="192" t="s">
        <v>47</v>
      </c>
      <c r="F110" s="194" t="s">
        <v>57</v>
      </c>
      <c r="G110" s="192" t="s">
        <v>48</v>
      </c>
      <c r="H110" s="125"/>
      <c r="I110" s="125"/>
      <c r="J110" s="65"/>
      <c r="K110" s="68"/>
      <c r="L110" s="65"/>
      <c r="M110" s="65"/>
      <c r="N110" s="144"/>
      <c r="Z110" s="143"/>
      <c r="AA110" s="65"/>
      <c r="AB110" s="132"/>
      <c r="AC110" s="65"/>
      <c r="AD110" s="65"/>
      <c r="AE110" s="125"/>
      <c r="AF110" s="125"/>
      <c r="AH110" s="190" t="s">
        <v>177</v>
      </c>
      <c r="AI110" s="192" t="s">
        <v>47</v>
      </c>
      <c r="AJ110" s="194" t="s">
        <v>183</v>
      </c>
      <c r="AK110" s="192" t="s">
        <v>48</v>
      </c>
      <c r="AL110" s="200">
        <v>181</v>
      </c>
      <c r="AO110" s="200">
        <v>215</v>
      </c>
      <c r="AQ110" s="190" t="s">
        <v>315</v>
      </c>
      <c r="AR110" s="192" t="s">
        <v>47</v>
      </c>
      <c r="AS110" s="194" t="s">
        <v>128</v>
      </c>
      <c r="AT110" s="192" t="s">
        <v>48</v>
      </c>
      <c r="AU110" s="125"/>
      <c r="AV110" s="125"/>
      <c r="AW110" s="65"/>
      <c r="AX110" s="65"/>
      <c r="AY110" s="133"/>
      <c r="AZ110" s="65"/>
      <c r="BA110" s="144"/>
      <c r="BN110" s="77"/>
      <c r="BO110" s="141"/>
      <c r="BP110" s="68"/>
      <c r="BQ110" s="70"/>
      <c r="BR110" s="76"/>
      <c r="BS110" s="72"/>
      <c r="BU110" s="190" t="s">
        <v>333</v>
      </c>
      <c r="BV110" s="192" t="s">
        <v>47</v>
      </c>
      <c r="BW110" s="194" t="s">
        <v>56</v>
      </c>
      <c r="BX110" s="192" t="s">
        <v>48</v>
      </c>
      <c r="BY110" s="200">
        <v>249</v>
      </c>
    </row>
    <row r="111" spans="2:77" ht="11.7" customHeight="1" thickTop="1" thickBot="1" x14ac:dyDescent="0.25">
      <c r="B111" s="201"/>
      <c r="D111" s="191"/>
      <c r="E111" s="193"/>
      <c r="F111" s="195"/>
      <c r="G111" s="193"/>
      <c r="H111" s="65"/>
      <c r="I111" s="65"/>
      <c r="J111" s="127"/>
      <c r="K111" s="68"/>
      <c r="L111" s="65"/>
      <c r="M111" s="65"/>
      <c r="N111" s="144"/>
      <c r="Z111" s="143"/>
      <c r="AA111" s="65"/>
      <c r="AB111" s="141"/>
      <c r="AC111" s="65"/>
      <c r="AD111" s="130"/>
      <c r="AE111" s="65"/>
      <c r="AF111" s="65"/>
      <c r="AH111" s="191"/>
      <c r="AI111" s="193"/>
      <c r="AJ111" s="195"/>
      <c r="AK111" s="193"/>
      <c r="AL111" s="201"/>
      <c r="AO111" s="201"/>
      <c r="AQ111" s="191"/>
      <c r="AR111" s="193"/>
      <c r="AS111" s="195"/>
      <c r="AT111" s="193"/>
      <c r="AU111" s="65"/>
      <c r="AV111" s="65"/>
      <c r="AW111" s="127"/>
      <c r="AX111" s="65"/>
      <c r="AY111" s="136"/>
      <c r="AZ111" s="65"/>
      <c r="BA111" s="144"/>
      <c r="BN111" s="77"/>
      <c r="BO111" s="141"/>
      <c r="BP111" s="129"/>
      <c r="BQ111" s="65"/>
      <c r="BR111" s="66"/>
      <c r="BS111" s="66"/>
      <c r="BU111" s="191"/>
      <c r="BV111" s="193"/>
      <c r="BW111" s="195"/>
      <c r="BX111" s="193"/>
      <c r="BY111" s="201"/>
    </row>
    <row r="112" spans="2:77" ht="11.7" customHeight="1" thickTop="1" x14ac:dyDescent="0.2">
      <c r="B112" s="201">
        <v>149</v>
      </c>
      <c r="D112" s="190" t="s">
        <v>282</v>
      </c>
      <c r="E112" s="192" t="s">
        <v>47</v>
      </c>
      <c r="F112" s="194" t="s">
        <v>65</v>
      </c>
      <c r="G112" s="192" t="s">
        <v>48</v>
      </c>
      <c r="H112" s="72"/>
      <c r="I112" s="71"/>
      <c r="J112" s="70"/>
      <c r="K112" s="70"/>
      <c r="L112" s="65"/>
      <c r="M112" s="65"/>
      <c r="N112" s="144"/>
      <c r="Q112" s="150"/>
      <c r="R112" s="151"/>
      <c r="S112" s="151"/>
      <c r="T112" s="151"/>
      <c r="V112" s="150"/>
      <c r="W112" s="151"/>
      <c r="Z112" s="143"/>
      <c r="AA112" s="65"/>
      <c r="AB112" s="141"/>
      <c r="AC112" s="68"/>
      <c r="AD112" s="70"/>
      <c r="AE112" s="76"/>
      <c r="AF112" s="72"/>
      <c r="AH112" s="190" t="s">
        <v>303</v>
      </c>
      <c r="AI112" s="192" t="s">
        <v>47</v>
      </c>
      <c r="AJ112" s="194" t="s">
        <v>188</v>
      </c>
      <c r="AK112" s="192" t="s">
        <v>48</v>
      </c>
      <c r="AL112" s="200">
        <v>182</v>
      </c>
      <c r="AO112" s="200">
        <v>216</v>
      </c>
      <c r="AQ112" s="190" t="s">
        <v>311</v>
      </c>
      <c r="AR112" s="192" t="s">
        <v>47</v>
      </c>
      <c r="AS112" s="194" t="s">
        <v>70</v>
      </c>
      <c r="AT112" s="192" t="s">
        <v>48</v>
      </c>
      <c r="AU112" s="72"/>
      <c r="AV112" s="71"/>
      <c r="AW112" s="70"/>
      <c r="AX112" s="77"/>
      <c r="AY112" s="136"/>
      <c r="AZ112" s="65"/>
      <c r="BA112" s="144"/>
      <c r="BD112" s="150"/>
      <c r="BE112" s="151"/>
      <c r="BF112" s="151"/>
      <c r="BG112" s="151"/>
      <c r="BI112" s="150"/>
      <c r="BJ112" s="151"/>
      <c r="BN112" s="77"/>
      <c r="BO112" s="65"/>
      <c r="BP112" s="141"/>
      <c r="BQ112" s="65"/>
      <c r="BR112" s="72"/>
      <c r="BS112" s="72"/>
      <c r="BU112" s="190" t="s">
        <v>334</v>
      </c>
      <c r="BV112" s="192" t="s">
        <v>47</v>
      </c>
      <c r="BW112" s="194" t="s">
        <v>65</v>
      </c>
      <c r="BX112" s="192" t="s">
        <v>48</v>
      </c>
      <c r="BY112" s="200">
        <v>250</v>
      </c>
    </row>
    <row r="113" spans="2:77" ht="11.7" customHeight="1" thickBot="1" x14ac:dyDescent="0.25">
      <c r="B113" s="201"/>
      <c r="D113" s="191"/>
      <c r="E113" s="193"/>
      <c r="F113" s="195"/>
      <c r="G113" s="193"/>
      <c r="H113" s="65"/>
      <c r="I113" s="65"/>
      <c r="J113" s="65"/>
      <c r="K113" s="70"/>
      <c r="L113" s="65"/>
      <c r="M113" s="65"/>
      <c r="N113" s="144"/>
      <c r="Q113" s="151"/>
      <c r="R113" s="151"/>
      <c r="S113" s="151"/>
      <c r="T113" s="151"/>
      <c r="V113" s="151"/>
      <c r="W113" s="151"/>
      <c r="Z113" s="143"/>
      <c r="AA113" s="65"/>
      <c r="AB113" s="141"/>
      <c r="AC113" s="129"/>
      <c r="AD113" s="65"/>
      <c r="AE113" s="66"/>
      <c r="AF113" s="66"/>
      <c r="AH113" s="191"/>
      <c r="AI113" s="193"/>
      <c r="AJ113" s="195"/>
      <c r="AK113" s="193"/>
      <c r="AL113" s="201"/>
      <c r="AO113" s="201"/>
      <c r="AQ113" s="191"/>
      <c r="AR113" s="193"/>
      <c r="AS113" s="195"/>
      <c r="AT113" s="193"/>
      <c r="AU113" s="65"/>
      <c r="AV113" s="65"/>
      <c r="AW113" s="65"/>
      <c r="AX113" s="126"/>
      <c r="AY113" s="136"/>
      <c r="AZ113" s="65"/>
      <c r="BA113" s="144"/>
      <c r="BD113" s="151"/>
      <c r="BE113" s="151"/>
      <c r="BF113" s="151"/>
      <c r="BG113" s="151"/>
      <c r="BI113" s="151"/>
      <c r="BJ113" s="151"/>
      <c r="BN113" s="77"/>
      <c r="BO113" s="65"/>
      <c r="BP113" s="141"/>
      <c r="BQ113" s="129"/>
      <c r="BR113" s="66"/>
      <c r="BS113" s="66"/>
      <c r="BU113" s="191"/>
      <c r="BV113" s="193"/>
      <c r="BW113" s="195"/>
      <c r="BX113" s="193"/>
      <c r="BY113" s="201"/>
    </row>
    <row r="114" spans="2:77" ht="11.7" customHeight="1" thickTop="1" thickBot="1" x14ac:dyDescent="0.25">
      <c r="B114" s="201">
        <v>150</v>
      </c>
      <c r="D114" s="190" t="s">
        <v>283</v>
      </c>
      <c r="E114" s="192" t="s">
        <v>47</v>
      </c>
      <c r="F114" s="194" t="s">
        <v>186</v>
      </c>
      <c r="G114" s="192" t="s">
        <v>48</v>
      </c>
      <c r="H114" s="65"/>
      <c r="I114" s="65"/>
      <c r="J114" s="65"/>
      <c r="K114" s="133"/>
      <c r="L114" s="65"/>
      <c r="M114" s="65"/>
      <c r="N114" s="144"/>
      <c r="O114" s="203">
        <v>3</v>
      </c>
      <c r="P114" s="80"/>
      <c r="Q114" s="153"/>
      <c r="R114" s="154"/>
      <c r="S114" s="148"/>
      <c r="T114" s="148"/>
      <c r="V114" s="203">
        <v>6</v>
      </c>
      <c r="W114" s="80"/>
      <c r="X114" s="153"/>
      <c r="Y114" s="154"/>
      <c r="Z114" s="143"/>
      <c r="AA114" s="65"/>
      <c r="AB114" s="65"/>
      <c r="AC114" s="141"/>
      <c r="AD114" s="65"/>
      <c r="AE114" s="72"/>
      <c r="AF114" s="72"/>
      <c r="AH114" s="190" t="s">
        <v>165</v>
      </c>
      <c r="AI114" s="192" t="s">
        <v>47</v>
      </c>
      <c r="AJ114" s="194" t="s">
        <v>56</v>
      </c>
      <c r="AK114" s="192" t="s">
        <v>48</v>
      </c>
      <c r="AL114" s="200">
        <v>183</v>
      </c>
      <c r="AO114" s="200">
        <v>217</v>
      </c>
      <c r="AQ114" s="190" t="s">
        <v>140</v>
      </c>
      <c r="AR114" s="192" t="s">
        <v>47</v>
      </c>
      <c r="AS114" s="194" t="s">
        <v>66</v>
      </c>
      <c r="AT114" s="192" t="s">
        <v>48</v>
      </c>
      <c r="AU114" s="65"/>
      <c r="AV114" s="65"/>
      <c r="AW114" s="65"/>
      <c r="AX114" s="136"/>
      <c r="AY114" s="65"/>
      <c r="AZ114" s="65"/>
      <c r="BA114" s="144"/>
      <c r="BB114" s="203">
        <v>7</v>
      </c>
      <c r="BC114" s="80"/>
      <c r="BD114" s="153"/>
      <c r="BE114" s="154"/>
      <c r="BF114" s="148"/>
      <c r="BG114" s="148"/>
      <c r="BI114" s="203">
        <v>2</v>
      </c>
      <c r="BJ114" s="80"/>
      <c r="BK114" s="153"/>
      <c r="BL114" s="154"/>
      <c r="BN114" s="77"/>
      <c r="BO114" s="65"/>
      <c r="BP114" s="65"/>
      <c r="BQ114" s="141"/>
      <c r="BR114" s="125"/>
      <c r="BS114" s="125"/>
      <c r="BU114" s="190" t="s">
        <v>335</v>
      </c>
      <c r="BV114" s="192" t="s">
        <v>47</v>
      </c>
      <c r="BW114" s="194" t="s">
        <v>72</v>
      </c>
      <c r="BX114" s="192" t="s">
        <v>48</v>
      </c>
      <c r="BY114" s="200">
        <v>251</v>
      </c>
    </row>
    <row r="115" spans="2:77" ht="11.7" customHeight="1" thickTop="1" thickBot="1" x14ac:dyDescent="0.25">
      <c r="B115" s="201"/>
      <c r="D115" s="191"/>
      <c r="E115" s="193"/>
      <c r="F115" s="195"/>
      <c r="G115" s="193"/>
      <c r="H115" s="66"/>
      <c r="I115" s="66"/>
      <c r="J115" s="126"/>
      <c r="K115" s="136"/>
      <c r="L115" s="65"/>
      <c r="M115" s="65"/>
      <c r="N115" s="144"/>
      <c r="O115" s="204"/>
      <c r="P115" s="155"/>
      <c r="Q115" s="156"/>
      <c r="R115" s="157"/>
      <c r="S115" s="156"/>
      <c r="T115" s="156"/>
      <c r="V115" s="204"/>
      <c r="W115" s="155"/>
      <c r="X115" s="156"/>
      <c r="Y115" s="157"/>
      <c r="Z115" s="143"/>
      <c r="AA115" s="65"/>
      <c r="AB115" s="65"/>
      <c r="AC115" s="141"/>
      <c r="AD115" s="129"/>
      <c r="AE115" s="66"/>
      <c r="AF115" s="66"/>
      <c r="AH115" s="191"/>
      <c r="AI115" s="193"/>
      <c r="AJ115" s="195"/>
      <c r="AK115" s="193"/>
      <c r="AL115" s="201"/>
      <c r="AO115" s="201"/>
      <c r="AQ115" s="191"/>
      <c r="AR115" s="193"/>
      <c r="AS115" s="195"/>
      <c r="AT115" s="193"/>
      <c r="AU115" s="66"/>
      <c r="AV115" s="66"/>
      <c r="AW115" s="126"/>
      <c r="AX115" s="136"/>
      <c r="AY115" s="65"/>
      <c r="AZ115" s="65"/>
      <c r="BA115" s="144"/>
      <c r="BB115" s="204"/>
      <c r="BC115" s="155"/>
      <c r="BD115" s="156"/>
      <c r="BE115" s="157"/>
      <c r="BF115" s="156"/>
      <c r="BG115" s="156"/>
      <c r="BI115" s="204"/>
      <c r="BJ115" s="155"/>
      <c r="BK115" s="156"/>
      <c r="BL115" s="157"/>
      <c r="BN115" s="77"/>
      <c r="BO115" s="65"/>
      <c r="BP115" s="65"/>
      <c r="BQ115" s="65"/>
      <c r="BR115" s="65"/>
      <c r="BS115" s="65"/>
      <c r="BU115" s="191"/>
      <c r="BV115" s="193"/>
      <c r="BW115" s="195"/>
      <c r="BX115" s="193"/>
      <c r="BY115" s="201"/>
    </row>
    <row r="116" spans="2:77" ht="11.7" customHeight="1" thickTop="1" thickBot="1" x14ac:dyDescent="0.25">
      <c r="B116" s="201">
        <v>151</v>
      </c>
      <c r="D116" s="190" t="s">
        <v>351</v>
      </c>
      <c r="E116" s="192" t="s">
        <v>47</v>
      </c>
      <c r="F116" s="194" t="s">
        <v>56</v>
      </c>
      <c r="G116" s="192" t="s">
        <v>48</v>
      </c>
      <c r="H116" s="125"/>
      <c r="I116" s="125"/>
      <c r="J116" s="136"/>
      <c r="K116" s="65"/>
      <c r="L116" s="65"/>
      <c r="M116" s="65"/>
      <c r="N116" s="144"/>
      <c r="O116" s="205" t="s">
        <v>453</v>
      </c>
      <c r="P116" s="206"/>
      <c r="Q116" s="206"/>
      <c r="R116" s="207"/>
      <c r="S116" s="158"/>
      <c r="T116" s="158"/>
      <c r="V116" s="205" t="s">
        <v>455</v>
      </c>
      <c r="W116" s="206"/>
      <c r="X116" s="206"/>
      <c r="Y116" s="207"/>
      <c r="Z116" s="143"/>
      <c r="AA116" s="65"/>
      <c r="AB116" s="65"/>
      <c r="AC116" s="65"/>
      <c r="AD116" s="141"/>
      <c r="AE116" s="125"/>
      <c r="AF116" s="125"/>
      <c r="AH116" s="190" t="s">
        <v>132</v>
      </c>
      <c r="AI116" s="192" t="s">
        <v>47</v>
      </c>
      <c r="AJ116" s="194" t="s">
        <v>66</v>
      </c>
      <c r="AK116" s="192" t="s">
        <v>48</v>
      </c>
      <c r="AL116" s="200">
        <v>184</v>
      </c>
      <c r="AO116" s="200">
        <v>218</v>
      </c>
      <c r="AQ116" s="190" t="s">
        <v>316</v>
      </c>
      <c r="AR116" s="192" t="s">
        <v>47</v>
      </c>
      <c r="AS116" s="194" t="s">
        <v>65</v>
      </c>
      <c r="AT116" s="192" t="s">
        <v>48</v>
      </c>
      <c r="AU116" s="125"/>
      <c r="AV116" s="125"/>
      <c r="AW116" s="136"/>
      <c r="AX116" s="65"/>
      <c r="AY116" s="65"/>
      <c r="AZ116" s="65"/>
      <c r="BA116" s="144"/>
      <c r="BB116" s="205" t="s">
        <v>456</v>
      </c>
      <c r="BC116" s="206"/>
      <c r="BD116" s="206"/>
      <c r="BE116" s="207"/>
      <c r="BF116" s="158"/>
      <c r="BG116" s="158"/>
      <c r="BI116" s="205" t="s">
        <v>458</v>
      </c>
      <c r="BJ116" s="206"/>
      <c r="BK116" s="206"/>
      <c r="BL116" s="207"/>
      <c r="BM116" s="105"/>
      <c r="BN116" s="65"/>
      <c r="BO116" s="65"/>
      <c r="BP116" s="65"/>
      <c r="BQ116" s="65"/>
      <c r="BR116" s="125"/>
      <c r="BS116" s="125"/>
      <c r="BU116" s="190" t="s">
        <v>336</v>
      </c>
      <c r="BV116" s="192" t="s">
        <v>47</v>
      </c>
      <c r="BW116" s="194" t="s">
        <v>59</v>
      </c>
      <c r="BX116" s="192" t="s">
        <v>48</v>
      </c>
      <c r="BY116" s="200">
        <v>252</v>
      </c>
    </row>
    <row r="117" spans="2:77" ht="11.7" customHeight="1" thickTop="1" thickBot="1" x14ac:dyDescent="0.25">
      <c r="B117" s="201"/>
      <c r="D117" s="191"/>
      <c r="E117" s="193"/>
      <c r="F117" s="195"/>
      <c r="G117" s="193"/>
      <c r="H117" s="65"/>
      <c r="I117" s="65"/>
      <c r="J117" s="65"/>
      <c r="K117" s="65"/>
      <c r="L117" s="65"/>
      <c r="M117" s="68"/>
      <c r="N117" s="164"/>
      <c r="O117" s="205"/>
      <c r="P117" s="206"/>
      <c r="Q117" s="206"/>
      <c r="R117" s="207"/>
      <c r="S117" s="158"/>
      <c r="T117" s="158"/>
      <c r="V117" s="205"/>
      <c r="W117" s="206"/>
      <c r="X117" s="206"/>
      <c r="Y117" s="207"/>
      <c r="Z117" s="165"/>
      <c r="AA117" s="77"/>
      <c r="AB117" s="65"/>
      <c r="AC117" s="65"/>
      <c r="AD117" s="65"/>
      <c r="AE117" s="65"/>
      <c r="AF117" s="65"/>
      <c r="AH117" s="191"/>
      <c r="AI117" s="193"/>
      <c r="AJ117" s="195"/>
      <c r="AK117" s="193"/>
      <c r="AL117" s="201"/>
      <c r="AO117" s="201"/>
      <c r="AQ117" s="191"/>
      <c r="AR117" s="193"/>
      <c r="AS117" s="195"/>
      <c r="AT117" s="193"/>
      <c r="AU117" s="65"/>
      <c r="AV117" s="65"/>
      <c r="AW117" s="65"/>
      <c r="AX117" s="65"/>
      <c r="AY117" s="65"/>
      <c r="AZ117" s="68"/>
      <c r="BA117" s="164"/>
      <c r="BB117" s="205"/>
      <c r="BC117" s="206"/>
      <c r="BD117" s="206"/>
      <c r="BE117" s="207"/>
      <c r="BF117" s="158"/>
      <c r="BG117" s="158"/>
      <c r="BI117" s="205"/>
      <c r="BJ117" s="206"/>
      <c r="BK117" s="206"/>
      <c r="BL117" s="207"/>
      <c r="BM117" s="166"/>
      <c r="BN117" s="65"/>
      <c r="BO117" s="65"/>
      <c r="BP117" s="65"/>
      <c r="BQ117" s="130"/>
      <c r="BR117" s="65"/>
      <c r="BS117" s="65"/>
      <c r="BU117" s="191"/>
      <c r="BV117" s="193"/>
      <c r="BW117" s="195"/>
      <c r="BX117" s="193"/>
      <c r="BY117" s="201"/>
    </row>
    <row r="118" spans="2:77" ht="11.7" customHeight="1" thickTop="1" thickBot="1" x14ac:dyDescent="0.25">
      <c r="B118" s="201">
        <v>152</v>
      </c>
      <c r="D118" s="190" t="s">
        <v>178</v>
      </c>
      <c r="E118" s="192" t="s">
        <v>47</v>
      </c>
      <c r="F118" s="194" t="s">
        <v>73</v>
      </c>
      <c r="G118" s="192" t="s">
        <v>48</v>
      </c>
      <c r="H118" s="125"/>
      <c r="I118" s="125"/>
      <c r="J118" s="65"/>
      <c r="K118" s="65"/>
      <c r="L118" s="65"/>
      <c r="M118" s="68"/>
      <c r="O118" s="208" t="s">
        <v>454</v>
      </c>
      <c r="P118" s="209"/>
      <c r="Q118" s="209"/>
      <c r="R118" s="210"/>
      <c r="S118" s="159"/>
      <c r="T118" s="159"/>
      <c r="V118" s="208" t="s">
        <v>448</v>
      </c>
      <c r="W118" s="209"/>
      <c r="X118" s="209"/>
      <c r="Y118" s="210"/>
      <c r="AA118" s="77"/>
      <c r="AB118" s="65"/>
      <c r="AC118" s="65"/>
      <c r="AD118" s="65"/>
      <c r="AE118" s="125"/>
      <c r="AF118" s="125"/>
      <c r="AH118" s="190" t="s">
        <v>164</v>
      </c>
      <c r="AI118" s="192" t="s">
        <v>47</v>
      </c>
      <c r="AJ118" s="194" t="s">
        <v>72</v>
      </c>
      <c r="AK118" s="192" t="s">
        <v>48</v>
      </c>
      <c r="AL118" s="200">
        <v>185</v>
      </c>
      <c r="AO118" s="200">
        <v>219</v>
      </c>
      <c r="AQ118" s="190" t="s">
        <v>317</v>
      </c>
      <c r="AR118" s="192" t="s">
        <v>47</v>
      </c>
      <c r="AS118" s="194" t="s">
        <v>66</v>
      </c>
      <c r="AT118" s="192" t="s">
        <v>48</v>
      </c>
      <c r="AU118" s="125"/>
      <c r="AV118" s="125"/>
      <c r="AW118" s="65"/>
      <c r="AX118" s="65"/>
      <c r="AY118" s="65"/>
      <c r="AZ118" s="68"/>
      <c r="BB118" s="208" t="s">
        <v>457</v>
      </c>
      <c r="BC118" s="209"/>
      <c r="BD118" s="209"/>
      <c r="BE118" s="210"/>
      <c r="BF118" s="159"/>
      <c r="BG118" s="159"/>
      <c r="BI118" s="208" t="s">
        <v>448</v>
      </c>
      <c r="BJ118" s="209"/>
      <c r="BK118" s="209"/>
      <c r="BL118" s="210"/>
      <c r="BM118" s="143"/>
      <c r="BN118" s="65"/>
      <c r="BO118" s="65"/>
      <c r="BP118" s="141"/>
      <c r="BQ118" s="68"/>
      <c r="BR118" s="76"/>
      <c r="BS118" s="72"/>
      <c r="BU118" s="190" t="s">
        <v>337</v>
      </c>
      <c r="BV118" s="192" t="s">
        <v>47</v>
      </c>
      <c r="BW118" s="194" t="s">
        <v>56</v>
      </c>
      <c r="BX118" s="192" t="s">
        <v>48</v>
      </c>
      <c r="BY118" s="200">
        <v>253</v>
      </c>
    </row>
    <row r="119" spans="2:77" ht="11.7" customHeight="1" thickTop="1" thickBot="1" x14ac:dyDescent="0.25">
      <c r="B119" s="201"/>
      <c r="D119" s="191"/>
      <c r="E119" s="193"/>
      <c r="F119" s="195"/>
      <c r="G119" s="193"/>
      <c r="H119" s="65"/>
      <c r="I119" s="65"/>
      <c r="J119" s="127"/>
      <c r="K119" s="65"/>
      <c r="L119" s="65"/>
      <c r="M119" s="68"/>
      <c r="O119" s="211"/>
      <c r="P119" s="212"/>
      <c r="Q119" s="212"/>
      <c r="R119" s="213"/>
      <c r="S119" s="159"/>
      <c r="T119" s="159"/>
      <c r="V119" s="211"/>
      <c r="W119" s="212"/>
      <c r="X119" s="212"/>
      <c r="Y119" s="213"/>
      <c r="AA119" s="77"/>
      <c r="AB119" s="65"/>
      <c r="AC119" s="65"/>
      <c r="AD119" s="130"/>
      <c r="AE119" s="65"/>
      <c r="AF119" s="65"/>
      <c r="AH119" s="191"/>
      <c r="AI119" s="193"/>
      <c r="AJ119" s="195"/>
      <c r="AK119" s="193"/>
      <c r="AL119" s="201"/>
      <c r="AO119" s="201"/>
      <c r="AQ119" s="191"/>
      <c r="AR119" s="193"/>
      <c r="AS119" s="195"/>
      <c r="AT119" s="193"/>
      <c r="AU119" s="65"/>
      <c r="AV119" s="65"/>
      <c r="AW119" s="127"/>
      <c r="AX119" s="65"/>
      <c r="AY119" s="65"/>
      <c r="AZ119" s="68"/>
      <c r="BB119" s="211"/>
      <c r="BC119" s="212"/>
      <c r="BD119" s="212"/>
      <c r="BE119" s="213"/>
      <c r="BF119" s="159"/>
      <c r="BG119" s="159"/>
      <c r="BI119" s="211"/>
      <c r="BJ119" s="212"/>
      <c r="BK119" s="212"/>
      <c r="BL119" s="213"/>
      <c r="BM119" s="143"/>
      <c r="BN119" s="65"/>
      <c r="BO119" s="65"/>
      <c r="BP119" s="130"/>
      <c r="BQ119" s="65"/>
      <c r="BR119" s="66"/>
      <c r="BS119" s="66"/>
      <c r="BU119" s="191"/>
      <c r="BV119" s="193"/>
      <c r="BW119" s="195"/>
      <c r="BX119" s="193"/>
      <c r="BY119" s="201"/>
    </row>
    <row r="120" spans="2:77" ht="11.7" customHeight="1" thickTop="1" thickBot="1" x14ac:dyDescent="0.25">
      <c r="B120" s="201">
        <v>153</v>
      </c>
      <c r="D120" s="190" t="s">
        <v>284</v>
      </c>
      <c r="E120" s="192" t="s">
        <v>47</v>
      </c>
      <c r="F120" s="194" t="s">
        <v>70</v>
      </c>
      <c r="G120" s="192" t="s">
        <v>48</v>
      </c>
      <c r="H120" s="72"/>
      <c r="I120" s="71"/>
      <c r="J120" s="70"/>
      <c r="K120" s="65"/>
      <c r="L120" s="65"/>
      <c r="M120" s="68"/>
      <c r="Q120" s="150"/>
      <c r="R120" s="151"/>
      <c r="S120" s="151"/>
      <c r="T120" s="151"/>
      <c r="V120" s="150"/>
      <c r="W120" s="151"/>
      <c r="AA120" s="77"/>
      <c r="AB120" s="65"/>
      <c r="AC120" s="141"/>
      <c r="AD120" s="68"/>
      <c r="AE120" s="76"/>
      <c r="AF120" s="72"/>
      <c r="AH120" s="190" t="s">
        <v>353</v>
      </c>
      <c r="AI120" s="192" t="s">
        <v>47</v>
      </c>
      <c r="AJ120" s="194" t="s">
        <v>57</v>
      </c>
      <c r="AK120" s="192" t="s">
        <v>48</v>
      </c>
      <c r="AL120" s="200">
        <v>186</v>
      </c>
      <c r="AO120" s="200">
        <v>220</v>
      </c>
      <c r="AQ120" s="190" t="s">
        <v>318</v>
      </c>
      <c r="AR120" s="192" t="s">
        <v>47</v>
      </c>
      <c r="AS120" s="194" t="s">
        <v>57</v>
      </c>
      <c r="AT120" s="192" t="s">
        <v>48</v>
      </c>
      <c r="AU120" s="72"/>
      <c r="AV120" s="71"/>
      <c r="AW120" s="77"/>
      <c r="AX120" s="136"/>
      <c r="AY120" s="65"/>
      <c r="AZ120" s="68"/>
      <c r="BD120" s="150"/>
      <c r="BE120" s="151"/>
      <c r="BF120" s="151"/>
      <c r="BG120" s="151"/>
      <c r="BI120" s="150"/>
      <c r="BJ120" s="151"/>
      <c r="BM120" s="143"/>
      <c r="BN120" s="65"/>
      <c r="BO120" s="141"/>
      <c r="BP120" s="68"/>
      <c r="BQ120" s="77"/>
      <c r="BR120" s="125"/>
      <c r="BS120" s="125"/>
      <c r="BU120" s="190" t="s">
        <v>144</v>
      </c>
      <c r="BV120" s="192" t="s">
        <v>47</v>
      </c>
      <c r="BW120" s="194" t="s">
        <v>72</v>
      </c>
      <c r="BX120" s="192" t="s">
        <v>48</v>
      </c>
      <c r="BY120" s="200">
        <v>254</v>
      </c>
    </row>
    <row r="121" spans="2:77" ht="11.7" customHeight="1" thickTop="1" thickBot="1" x14ac:dyDescent="0.25">
      <c r="B121" s="201"/>
      <c r="D121" s="191"/>
      <c r="E121" s="193"/>
      <c r="F121" s="195"/>
      <c r="G121" s="193"/>
      <c r="H121" s="65"/>
      <c r="I121" s="65"/>
      <c r="J121" s="65"/>
      <c r="K121" s="77"/>
      <c r="L121" s="65"/>
      <c r="M121" s="68"/>
      <c r="Q121" s="151"/>
      <c r="R121" s="151"/>
      <c r="S121" s="151"/>
      <c r="T121" s="151"/>
      <c r="V121" s="151"/>
      <c r="W121" s="151"/>
      <c r="AA121" s="77"/>
      <c r="AB121" s="65"/>
      <c r="AC121" s="130"/>
      <c r="AD121" s="65"/>
      <c r="AE121" s="66"/>
      <c r="AF121" s="66"/>
      <c r="AH121" s="191"/>
      <c r="AI121" s="193"/>
      <c r="AJ121" s="195"/>
      <c r="AK121" s="193"/>
      <c r="AL121" s="201"/>
      <c r="AO121" s="201"/>
      <c r="AQ121" s="191"/>
      <c r="AR121" s="193"/>
      <c r="AS121" s="195"/>
      <c r="AT121" s="193"/>
      <c r="AU121" s="65"/>
      <c r="AV121" s="65"/>
      <c r="AW121" s="65"/>
      <c r="AX121" s="127"/>
      <c r="AY121" s="65"/>
      <c r="AZ121" s="68"/>
      <c r="BD121" s="151"/>
      <c r="BE121" s="151"/>
      <c r="BF121" s="151"/>
      <c r="BG121" s="151"/>
      <c r="BI121" s="151"/>
      <c r="BJ121" s="151"/>
      <c r="BM121" s="143"/>
      <c r="BN121" s="65"/>
      <c r="BO121" s="141"/>
      <c r="BP121" s="65"/>
      <c r="BQ121" s="131"/>
      <c r="BR121" s="65"/>
      <c r="BS121" s="65"/>
      <c r="BU121" s="191"/>
      <c r="BV121" s="193"/>
      <c r="BW121" s="195"/>
      <c r="BX121" s="193"/>
      <c r="BY121" s="201"/>
    </row>
    <row r="122" spans="2:77" ht="11.7" customHeight="1" thickTop="1" x14ac:dyDescent="0.2">
      <c r="B122" s="201">
        <v>154</v>
      </c>
      <c r="D122" s="190" t="s">
        <v>285</v>
      </c>
      <c r="E122" s="192" t="s">
        <v>47</v>
      </c>
      <c r="F122" s="194" t="s">
        <v>57</v>
      </c>
      <c r="G122" s="192" t="s">
        <v>48</v>
      </c>
      <c r="H122" s="65"/>
      <c r="I122" s="65"/>
      <c r="J122" s="65"/>
      <c r="K122" s="134"/>
      <c r="L122" s="65"/>
      <c r="M122" s="68"/>
      <c r="AA122" s="77"/>
      <c r="AB122" s="141"/>
      <c r="AC122" s="68"/>
      <c r="AD122" s="77"/>
      <c r="AE122" s="72"/>
      <c r="AF122" s="72"/>
      <c r="AH122" s="190" t="s">
        <v>304</v>
      </c>
      <c r="AI122" s="192" t="s">
        <v>47</v>
      </c>
      <c r="AJ122" s="194" t="s">
        <v>56</v>
      </c>
      <c r="AK122" s="192" t="s">
        <v>48</v>
      </c>
      <c r="AL122" s="200">
        <v>187</v>
      </c>
      <c r="AO122" s="200">
        <v>221</v>
      </c>
      <c r="AQ122" s="190" t="s">
        <v>151</v>
      </c>
      <c r="AR122" s="192" t="s">
        <v>47</v>
      </c>
      <c r="AS122" s="194" t="s">
        <v>184</v>
      </c>
      <c r="AT122" s="192" t="s">
        <v>48</v>
      </c>
      <c r="AU122" s="65"/>
      <c r="AV122" s="65"/>
      <c r="AW122" s="68"/>
      <c r="AX122" s="77"/>
      <c r="AY122" s="136"/>
      <c r="AZ122" s="68"/>
      <c r="BM122" s="143"/>
      <c r="BN122" s="65"/>
      <c r="BO122" s="141"/>
      <c r="BP122" s="65"/>
      <c r="BQ122" s="68"/>
      <c r="BR122" s="76"/>
      <c r="BS122" s="72"/>
      <c r="BU122" s="190" t="s">
        <v>159</v>
      </c>
      <c r="BV122" s="192" t="s">
        <v>47</v>
      </c>
      <c r="BW122" s="194" t="s">
        <v>65</v>
      </c>
      <c r="BX122" s="192" t="s">
        <v>48</v>
      </c>
      <c r="BY122" s="200">
        <v>255</v>
      </c>
    </row>
    <row r="123" spans="2:77" ht="11.7" customHeight="1" thickBot="1" x14ac:dyDescent="0.25">
      <c r="B123" s="201"/>
      <c r="D123" s="191"/>
      <c r="E123" s="193"/>
      <c r="F123" s="195"/>
      <c r="G123" s="193"/>
      <c r="H123" s="66"/>
      <c r="I123" s="66"/>
      <c r="J123" s="126"/>
      <c r="K123" s="137"/>
      <c r="L123" s="65"/>
      <c r="M123" s="68"/>
      <c r="AA123" s="77"/>
      <c r="AB123" s="141"/>
      <c r="AC123" s="65"/>
      <c r="AD123" s="70"/>
      <c r="AE123" s="66"/>
      <c r="AF123" s="66"/>
      <c r="AH123" s="191"/>
      <c r="AI123" s="193"/>
      <c r="AJ123" s="195"/>
      <c r="AK123" s="193"/>
      <c r="AL123" s="201"/>
      <c r="AO123" s="201"/>
      <c r="AQ123" s="191"/>
      <c r="AR123" s="193"/>
      <c r="AS123" s="195"/>
      <c r="AT123" s="193"/>
      <c r="AU123" s="66"/>
      <c r="AV123" s="66"/>
      <c r="AW123" s="70"/>
      <c r="AX123" s="65"/>
      <c r="AY123" s="136"/>
      <c r="AZ123" s="68"/>
      <c r="BM123" s="143"/>
      <c r="BN123" s="65"/>
      <c r="BO123" s="130"/>
      <c r="BP123" s="65"/>
      <c r="BQ123" s="65"/>
      <c r="BR123" s="66"/>
      <c r="BS123" s="66"/>
      <c r="BU123" s="191"/>
      <c r="BV123" s="193"/>
      <c r="BW123" s="195"/>
      <c r="BX123" s="193"/>
      <c r="BY123" s="201"/>
    </row>
    <row r="124" spans="2:77" ht="11.7" customHeight="1" thickTop="1" thickBot="1" x14ac:dyDescent="0.25">
      <c r="B124" s="201">
        <v>155</v>
      </c>
      <c r="D124" s="190" t="s">
        <v>141</v>
      </c>
      <c r="E124" s="192" t="s">
        <v>47</v>
      </c>
      <c r="F124" s="194" t="s">
        <v>60</v>
      </c>
      <c r="G124" s="192" t="s">
        <v>48</v>
      </c>
      <c r="H124" s="125"/>
      <c r="I124" s="125"/>
      <c r="J124" s="136"/>
      <c r="K124" s="68"/>
      <c r="L124" s="65"/>
      <c r="M124" s="68"/>
      <c r="AA124" s="77"/>
      <c r="AB124" s="141"/>
      <c r="AC124" s="65"/>
      <c r="AD124" s="132"/>
      <c r="AE124" s="125"/>
      <c r="AF124" s="125"/>
      <c r="AH124" s="190" t="s">
        <v>305</v>
      </c>
      <c r="AI124" s="192" t="s">
        <v>47</v>
      </c>
      <c r="AJ124" s="194" t="s">
        <v>65</v>
      </c>
      <c r="AK124" s="192" t="s">
        <v>48</v>
      </c>
      <c r="AL124" s="200">
        <v>188</v>
      </c>
      <c r="AO124" s="200">
        <v>222</v>
      </c>
      <c r="AQ124" s="190" t="s">
        <v>280</v>
      </c>
      <c r="AR124" s="192" t="s">
        <v>47</v>
      </c>
      <c r="AS124" s="194" t="s">
        <v>55</v>
      </c>
      <c r="AT124" s="192" t="s">
        <v>48</v>
      </c>
      <c r="AU124" s="125"/>
      <c r="AV124" s="125"/>
      <c r="AW124" s="133"/>
      <c r="AX124" s="65"/>
      <c r="AY124" s="136"/>
      <c r="AZ124" s="68"/>
      <c r="BM124" s="143"/>
      <c r="BN124" s="68"/>
      <c r="BO124" s="70"/>
      <c r="BP124" s="77"/>
      <c r="BQ124" s="65"/>
      <c r="BR124" s="72"/>
      <c r="BS124" s="72"/>
      <c r="BU124" s="190" t="s">
        <v>153</v>
      </c>
      <c r="BV124" s="192" t="s">
        <v>47</v>
      </c>
      <c r="BW124" s="194" t="s">
        <v>60</v>
      </c>
      <c r="BX124" s="192" t="s">
        <v>48</v>
      </c>
      <c r="BY124" s="200">
        <v>256</v>
      </c>
    </row>
    <row r="125" spans="2:77" ht="11.7" customHeight="1" thickTop="1" thickBot="1" x14ac:dyDescent="0.25">
      <c r="B125" s="201"/>
      <c r="D125" s="191"/>
      <c r="E125" s="193"/>
      <c r="F125" s="195"/>
      <c r="G125" s="193"/>
      <c r="H125" s="65"/>
      <c r="I125" s="65"/>
      <c r="J125" s="65"/>
      <c r="K125" s="65"/>
      <c r="L125" s="126"/>
      <c r="M125" s="68"/>
      <c r="AA125" s="77"/>
      <c r="AB125" s="130"/>
      <c r="AC125" s="65"/>
      <c r="AD125" s="65"/>
      <c r="AE125" s="65"/>
      <c r="AF125" s="65"/>
      <c r="AH125" s="191"/>
      <c r="AI125" s="193"/>
      <c r="AJ125" s="195"/>
      <c r="AK125" s="193"/>
      <c r="AL125" s="201"/>
      <c r="AO125" s="201"/>
      <c r="AQ125" s="191"/>
      <c r="AR125" s="193"/>
      <c r="AS125" s="195"/>
      <c r="AT125" s="193"/>
      <c r="AU125" s="65"/>
      <c r="AV125" s="65"/>
      <c r="AW125" s="65"/>
      <c r="AX125" s="65"/>
      <c r="AY125" s="127"/>
      <c r="AZ125" s="68"/>
      <c r="BM125" s="143"/>
      <c r="BN125" s="68"/>
      <c r="BO125" s="70"/>
      <c r="BP125" s="77"/>
      <c r="BQ125" s="68"/>
      <c r="BR125" s="66"/>
      <c r="BS125" s="66"/>
      <c r="BU125" s="191"/>
      <c r="BV125" s="193"/>
      <c r="BW125" s="195"/>
      <c r="BX125" s="193"/>
      <c r="BY125" s="201"/>
    </row>
    <row r="126" spans="2:77" ht="11.7" customHeight="1" thickTop="1" thickBot="1" x14ac:dyDescent="0.25">
      <c r="B126" s="201">
        <v>156</v>
      </c>
      <c r="D126" s="190" t="s">
        <v>154</v>
      </c>
      <c r="E126" s="192" t="s">
        <v>47</v>
      </c>
      <c r="F126" s="194" t="s">
        <v>185</v>
      </c>
      <c r="G126" s="192" t="s">
        <v>48</v>
      </c>
      <c r="H126" s="125"/>
      <c r="I126" s="125"/>
      <c r="J126" s="65"/>
      <c r="K126" s="65"/>
      <c r="L126" s="136"/>
      <c r="M126" s="137"/>
      <c r="AA126" s="70"/>
      <c r="AB126" s="70"/>
      <c r="AC126" s="77"/>
      <c r="AD126" s="65"/>
      <c r="AE126" s="125"/>
      <c r="AF126" s="125"/>
      <c r="AH126" s="190" t="s">
        <v>286</v>
      </c>
      <c r="AI126" s="192" t="s">
        <v>47</v>
      </c>
      <c r="AJ126" s="194" t="s">
        <v>59</v>
      </c>
      <c r="AK126" s="192" t="s">
        <v>48</v>
      </c>
      <c r="AL126" s="200">
        <v>189</v>
      </c>
      <c r="AO126" s="200">
        <v>223</v>
      </c>
      <c r="AQ126" s="190" t="s">
        <v>319</v>
      </c>
      <c r="AR126" s="192" t="s">
        <v>47</v>
      </c>
      <c r="AS126" s="194" t="s">
        <v>181</v>
      </c>
      <c r="AT126" s="192" t="s">
        <v>48</v>
      </c>
      <c r="AU126" s="65"/>
      <c r="AV126" s="65"/>
      <c r="AW126" s="65"/>
      <c r="AX126" s="68"/>
      <c r="AY126" s="70"/>
      <c r="AZ126" s="70"/>
      <c r="BM126" s="143"/>
      <c r="BN126" s="68"/>
      <c r="BO126" s="70"/>
      <c r="BP126" s="77"/>
      <c r="BQ126" s="135"/>
      <c r="BR126" s="125"/>
      <c r="BS126" s="125"/>
      <c r="BU126" s="190" t="s">
        <v>338</v>
      </c>
      <c r="BV126" s="192" t="s">
        <v>47</v>
      </c>
      <c r="BW126" s="194" t="s">
        <v>183</v>
      </c>
      <c r="BX126" s="192" t="s">
        <v>48</v>
      </c>
      <c r="BY126" s="200">
        <v>257</v>
      </c>
    </row>
    <row r="127" spans="2:77" ht="11.7" customHeight="1" thickTop="1" thickBot="1" x14ac:dyDescent="0.25">
      <c r="B127" s="201"/>
      <c r="D127" s="191"/>
      <c r="E127" s="193"/>
      <c r="F127" s="195"/>
      <c r="G127" s="193"/>
      <c r="H127" s="65"/>
      <c r="I127" s="65"/>
      <c r="J127" s="127"/>
      <c r="K127" s="65"/>
      <c r="L127" s="136"/>
      <c r="M127" s="137"/>
      <c r="AA127" s="70"/>
      <c r="AB127" s="70"/>
      <c r="AC127" s="77"/>
      <c r="AD127" s="130"/>
      <c r="AE127" s="65"/>
      <c r="AF127" s="65"/>
      <c r="AH127" s="191"/>
      <c r="AI127" s="193"/>
      <c r="AJ127" s="195"/>
      <c r="AK127" s="193"/>
      <c r="AL127" s="201"/>
      <c r="AO127" s="201"/>
      <c r="AQ127" s="191"/>
      <c r="AR127" s="193"/>
      <c r="AS127" s="195"/>
      <c r="AT127" s="193"/>
      <c r="AU127" s="66"/>
      <c r="AV127" s="66"/>
      <c r="AW127" s="126"/>
      <c r="AX127" s="68"/>
      <c r="AY127" s="70"/>
      <c r="AZ127" s="70"/>
      <c r="BM127" s="143"/>
      <c r="BN127" s="68"/>
      <c r="BO127" s="77"/>
      <c r="BP127" s="70"/>
      <c r="BQ127" s="65"/>
      <c r="BR127" s="65"/>
      <c r="BS127" s="65"/>
      <c r="BU127" s="191"/>
      <c r="BV127" s="193"/>
      <c r="BW127" s="195"/>
      <c r="BX127" s="193"/>
      <c r="BY127" s="201"/>
    </row>
    <row r="128" spans="2:77" ht="11.7" customHeight="1" thickTop="1" thickBot="1" x14ac:dyDescent="0.25">
      <c r="B128" s="201">
        <v>157</v>
      </c>
      <c r="D128" s="190" t="s">
        <v>184</v>
      </c>
      <c r="E128" s="192" t="s">
        <v>47</v>
      </c>
      <c r="F128" s="194" t="s">
        <v>65</v>
      </c>
      <c r="G128" s="192" t="s">
        <v>48</v>
      </c>
      <c r="H128" s="72"/>
      <c r="I128" s="71"/>
      <c r="J128" s="70"/>
      <c r="K128" s="77"/>
      <c r="L128" s="136"/>
      <c r="M128" s="137"/>
      <c r="AA128" s="70"/>
      <c r="AB128" s="70"/>
      <c r="AC128" s="70"/>
      <c r="AD128" s="70"/>
      <c r="AE128" s="76"/>
      <c r="AF128" s="72"/>
      <c r="AH128" s="190" t="s">
        <v>161</v>
      </c>
      <c r="AI128" s="192" t="s">
        <v>47</v>
      </c>
      <c r="AJ128" s="194" t="s">
        <v>63</v>
      </c>
      <c r="AK128" s="192" t="s">
        <v>48</v>
      </c>
      <c r="AL128" s="200">
        <v>190</v>
      </c>
      <c r="AO128" s="200">
        <v>224</v>
      </c>
      <c r="AQ128" s="190" t="s">
        <v>201</v>
      </c>
      <c r="AR128" s="192" t="s">
        <v>47</v>
      </c>
      <c r="AS128" s="194" t="s">
        <v>59</v>
      </c>
      <c r="AT128" s="192" t="s">
        <v>48</v>
      </c>
      <c r="AU128" s="125"/>
      <c r="AV128" s="125"/>
      <c r="AW128" s="136"/>
      <c r="AX128" s="137"/>
      <c r="AY128" s="68"/>
      <c r="AZ128" s="70"/>
      <c r="BM128" s="143"/>
      <c r="BN128" s="68"/>
      <c r="BO128" s="77"/>
      <c r="BP128" s="132"/>
      <c r="BQ128" s="65"/>
      <c r="BR128" s="72"/>
      <c r="BS128" s="72"/>
      <c r="BU128" s="190" t="s">
        <v>307</v>
      </c>
      <c r="BV128" s="192" t="s">
        <v>47</v>
      </c>
      <c r="BW128" s="194" t="s">
        <v>57</v>
      </c>
      <c r="BX128" s="192" t="s">
        <v>48</v>
      </c>
      <c r="BY128" s="200">
        <v>258</v>
      </c>
    </row>
    <row r="129" spans="2:77" ht="11.7" customHeight="1" thickTop="1" thickBot="1" x14ac:dyDescent="0.25">
      <c r="B129" s="201"/>
      <c r="D129" s="191"/>
      <c r="E129" s="193"/>
      <c r="F129" s="195"/>
      <c r="G129" s="193"/>
      <c r="H129" s="65"/>
      <c r="I129" s="65"/>
      <c r="J129" s="65"/>
      <c r="K129" s="126"/>
      <c r="L129" s="136"/>
      <c r="M129" s="137"/>
      <c r="AA129" s="70"/>
      <c r="AB129" s="77"/>
      <c r="AC129" s="70"/>
      <c r="AD129" s="65"/>
      <c r="AE129" s="66"/>
      <c r="AF129" s="66"/>
      <c r="AH129" s="191"/>
      <c r="AI129" s="193"/>
      <c r="AJ129" s="195"/>
      <c r="AK129" s="193"/>
      <c r="AL129" s="201"/>
      <c r="AO129" s="201"/>
      <c r="AQ129" s="191"/>
      <c r="AR129" s="193"/>
      <c r="AS129" s="195"/>
      <c r="AT129" s="193"/>
      <c r="AU129" s="65"/>
      <c r="AV129" s="65"/>
      <c r="AW129" s="65"/>
      <c r="AX129" s="128"/>
      <c r="AY129" s="68"/>
      <c r="AZ129" s="70"/>
      <c r="BM129" s="143"/>
      <c r="BN129" s="68"/>
      <c r="BO129" s="77"/>
      <c r="BP129" s="141"/>
      <c r="BQ129" s="129"/>
      <c r="BR129" s="66"/>
      <c r="BS129" s="66"/>
      <c r="BU129" s="191"/>
      <c r="BV129" s="193"/>
      <c r="BW129" s="195"/>
      <c r="BX129" s="193"/>
      <c r="BY129" s="201"/>
    </row>
    <row r="130" spans="2:77" ht="11.7" customHeight="1" thickTop="1" thickBot="1" x14ac:dyDescent="0.25">
      <c r="B130" s="201">
        <v>158</v>
      </c>
      <c r="D130" s="190" t="s">
        <v>286</v>
      </c>
      <c r="E130" s="192" t="s">
        <v>47</v>
      </c>
      <c r="F130" s="194" t="s">
        <v>49</v>
      </c>
      <c r="G130" s="192" t="s">
        <v>48</v>
      </c>
      <c r="H130" s="65"/>
      <c r="I130" s="65"/>
      <c r="J130" s="65"/>
      <c r="K130" s="136"/>
      <c r="L130" s="65"/>
      <c r="M130" s="137"/>
      <c r="AA130" s="70"/>
      <c r="AB130" s="77"/>
      <c r="AC130" s="132"/>
      <c r="AD130" s="65"/>
      <c r="AE130" s="72"/>
      <c r="AF130" s="72"/>
      <c r="AH130" s="190" t="s">
        <v>162</v>
      </c>
      <c r="AI130" s="192" t="s">
        <v>47</v>
      </c>
      <c r="AJ130" s="194" t="s">
        <v>60</v>
      </c>
      <c r="AK130" s="192" t="s">
        <v>48</v>
      </c>
      <c r="AL130" s="200">
        <v>191</v>
      </c>
      <c r="AO130" s="200">
        <v>225</v>
      </c>
      <c r="AQ130" s="190" t="s">
        <v>320</v>
      </c>
      <c r="AR130" s="192" t="s">
        <v>47</v>
      </c>
      <c r="AS130" s="194" t="s">
        <v>188</v>
      </c>
      <c r="AT130" s="192" t="s">
        <v>48</v>
      </c>
      <c r="AU130" s="65"/>
      <c r="AV130" s="65"/>
      <c r="AW130" s="68"/>
      <c r="AX130" s="65"/>
      <c r="AY130" s="68"/>
      <c r="AZ130" s="70"/>
      <c r="BM130" s="143"/>
      <c r="BN130" s="68"/>
      <c r="BO130" s="77"/>
      <c r="BP130" s="65"/>
      <c r="BQ130" s="141"/>
      <c r="BR130" s="125"/>
      <c r="BS130" s="125"/>
      <c r="BU130" s="190" t="s">
        <v>339</v>
      </c>
      <c r="BV130" s="192" t="s">
        <v>47</v>
      </c>
      <c r="BW130" s="194" t="s">
        <v>70</v>
      </c>
      <c r="BX130" s="192" t="s">
        <v>48</v>
      </c>
      <c r="BY130" s="200">
        <v>259</v>
      </c>
    </row>
    <row r="131" spans="2:77" ht="11.7" customHeight="1" thickTop="1" thickBot="1" x14ac:dyDescent="0.25">
      <c r="B131" s="201"/>
      <c r="D131" s="191"/>
      <c r="E131" s="193"/>
      <c r="F131" s="195"/>
      <c r="G131" s="193"/>
      <c r="H131" s="66"/>
      <c r="I131" s="66"/>
      <c r="J131" s="126"/>
      <c r="K131" s="136"/>
      <c r="L131" s="65"/>
      <c r="M131" s="137"/>
      <c r="AA131" s="70"/>
      <c r="AB131" s="77"/>
      <c r="AC131" s="141"/>
      <c r="AD131" s="129"/>
      <c r="AE131" s="66"/>
      <c r="AF131" s="66"/>
      <c r="AH131" s="191"/>
      <c r="AI131" s="193"/>
      <c r="AJ131" s="195"/>
      <c r="AK131" s="193"/>
      <c r="AL131" s="201"/>
      <c r="AO131" s="201"/>
      <c r="AQ131" s="191"/>
      <c r="AR131" s="193"/>
      <c r="AS131" s="195"/>
      <c r="AT131" s="193"/>
      <c r="AU131" s="66"/>
      <c r="AV131" s="66"/>
      <c r="AW131" s="70"/>
      <c r="AX131" s="65"/>
      <c r="AY131" s="68"/>
      <c r="AZ131" s="70"/>
      <c r="BM131" s="143"/>
      <c r="BN131" s="129"/>
      <c r="BO131" s="65"/>
      <c r="BP131" s="65"/>
      <c r="BQ131" s="65"/>
      <c r="BR131" s="65"/>
      <c r="BS131" s="65"/>
      <c r="BU131" s="191"/>
      <c r="BV131" s="193"/>
      <c r="BW131" s="195"/>
      <c r="BX131" s="193"/>
      <c r="BY131" s="201"/>
    </row>
    <row r="132" spans="2:77" ht="11.7" customHeight="1" thickTop="1" thickBot="1" x14ac:dyDescent="0.25">
      <c r="B132" s="201">
        <v>159</v>
      </c>
      <c r="D132" s="190" t="s">
        <v>125</v>
      </c>
      <c r="E132" s="192" t="s">
        <v>47</v>
      </c>
      <c r="F132" s="194" t="s">
        <v>72</v>
      </c>
      <c r="G132" s="192" t="s">
        <v>48</v>
      </c>
      <c r="H132" s="125"/>
      <c r="I132" s="125"/>
      <c r="J132" s="136"/>
      <c r="K132" s="65"/>
      <c r="L132" s="65"/>
      <c r="M132" s="137"/>
      <c r="AA132" s="70"/>
      <c r="AB132" s="77"/>
      <c r="AC132" s="65"/>
      <c r="AD132" s="141"/>
      <c r="AE132" s="125"/>
      <c r="AF132" s="125"/>
      <c r="AH132" s="190" t="s">
        <v>306</v>
      </c>
      <c r="AI132" s="192" t="s">
        <v>47</v>
      </c>
      <c r="AJ132" s="194" t="s">
        <v>187</v>
      </c>
      <c r="AK132" s="192" t="s">
        <v>48</v>
      </c>
      <c r="AL132" s="200">
        <v>192</v>
      </c>
      <c r="AO132" s="200">
        <v>226</v>
      </c>
      <c r="AQ132" s="190" t="s">
        <v>154</v>
      </c>
      <c r="AR132" s="192" t="s">
        <v>47</v>
      </c>
      <c r="AS132" s="194" t="s">
        <v>49</v>
      </c>
      <c r="AT132" s="192" t="s">
        <v>48</v>
      </c>
      <c r="AU132" s="125"/>
      <c r="AV132" s="125"/>
      <c r="AW132" s="133"/>
      <c r="AX132" s="65"/>
      <c r="AY132" s="68"/>
      <c r="AZ132" s="70"/>
      <c r="BN132" s="141"/>
      <c r="BO132" s="65"/>
      <c r="BP132" s="65"/>
      <c r="BQ132" s="65"/>
      <c r="BR132" s="125"/>
      <c r="BS132" s="125"/>
      <c r="BU132" s="190" t="s">
        <v>340</v>
      </c>
      <c r="BV132" s="192" t="s">
        <v>47</v>
      </c>
      <c r="BW132" s="194" t="s">
        <v>184</v>
      </c>
      <c r="BX132" s="192" t="s">
        <v>48</v>
      </c>
      <c r="BY132" s="200">
        <v>260</v>
      </c>
    </row>
    <row r="133" spans="2:77" ht="11.7" customHeight="1" thickTop="1" thickBot="1" x14ac:dyDescent="0.25">
      <c r="B133" s="201"/>
      <c r="D133" s="191"/>
      <c r="E133" s="193"/>
      <c r="F133" s="195"/>
      <c r="G133" s="193"/>
      <c r="H133" s="65"/>
      <c r="I133" s="65"/>
      <c r="J133" s="65"/>
      <c r="K133" s="65"/>
      <c r="L133" s="65"/>
      <c r="M133" s="128"/>
      <c r="AA133" s="70"/>
      <c r="AB133" s="65"/>
      <c r="AC133" s="65"/>
      <c r="AD133" s="65"/>
      <c r="AE133" s="65"/>
      <c r="AF133" s="65"/>
      <c r="AH133" s="191"/>
      <c r="AI133" s="193"/>
      <c r="AJ133" s="195"/>
      <c r="AK133" s="193"/>
      <c r="AL133" s="201"/>
      <c r="AO133" s="201"/>
      <c r="AQ133" s="191"/>
      <c r="AR133" s="193"/>
      <c r="AS133" s="195"/>
      <c r="AT133" s="193"/>
      <c r="AU133" s="65"/>
      <c r="AV133" s="65"/>
      <c r="AW133" s="65"/>
      <c r="AX133" s="65"/>
      <c r="AY133" s="65"/>
      <c r="AZ133" s="70"/>
      <c r="BN133" s="141"/>
      <c r="BO133" s="65"/>
      <c r="BP133" s="65"/>
      <c r="BQ133" s="130"/>
      <c r="BR133" s="65"/>
      <c r="BS133" s="65"/>
      <c r="BU133" s="191"/>
      <c r="BV133" s="193"/>
      <c r="BW133" s="195"/>
      <c r="BX133" s="193"/>
      <c r="BY133" s="201"/>
    </row>
    <row r="134" spans="2:77" ht="11.7" customHeight="1" thickTop="1" thickBot="1" x14ac:dyDescent="0.25">
      <c r="B134" s="201">
        <v>160</v>
      </c>
      <c r="D134" s="190" t="s">
        <v>287</v>
      </c>
      <c r="E134" s="192" t="s">
        <v>47</v>
      </c>
      <c r="F134" s="194" t="s">
        <v>190</v>
      </c>
      <c r="G134" s="192" t="s">
        <v>48</v>
      </c>
      <c r="H134" s="125"/>
      <c r="I134" s="125"/>
      <c r="J134" s="65"/>
      <c r="K134" s="65"/>
      <c r="L134" s="68"/>
      <c r="M134" s="65"/>
      <c r="AA134" s="132"/>
      <c r="AB134" s="65"/>
      <c r="AC134" s="65"/>
      <c r="AD134" s="65"/>
      <c r="AE134" s="125"/>
      <c r="AF134" s="125"/>
      <c r="AH134" s="190" t="s">
        <v>142</v>
      </c>
      <c r="AI134" s="192" t="s">
        <v>47</v>
      </c>
      <c r="AJ134" s="194" t="s">
        <v>69</v>
      </c>
      <c r="AK134" s="192" t="s">
        <v>48</v>
      </c>
      <c r="AL134" s="200">
        <v>193</v>
      </c>
      <c r="AO134" s="200">
        <v>227</v>
      </c>
      <c r="AQ134" s="190" t="s">
        <v>321</v>
      </c>
      <c r="AR134" s="192" t="s">
        <v>47</v>
      </c>
      <c r="AS134" s="194" t="s">
        <v>72</v>
      </c>
      <c r="AT134" s="192" t="s">
        <v>48</v>
      </c>
      <c r="AU134" s="125"/>
      <c r="AV134" s="125"/>
      <c r="AW134" s="65"/>
      <c r="AX134" s="65"/>
      <c r="AY134" s="65"/>
      <c r="AZ134" s="133"/>
      <c r="BN134" s="141"/>
      <c r="BO134" s="65"/>
      <c r="BP134" s="141"/>
      <c r="BQ134" s="68"/>
      <c r="BR134" s="76"/>
      <c r="BS134" s="72"/>
      <c r="BU134" s="190" t="s">
        <v>319</v>
      </c>
      <c r="BV134" s="192" t="s">
        <v>47</v>
      </c>
      <c r="BW134" s="194" t="s">
        <v>71</v>
      </c>
      <c r="BX134" s="192" t="s">
        <v>48</v>
      </c>
      <c r="BY134" s="200">
        <v>261</v>
      </c>
    </row>
    <row r="135" spans="2:77" ht="11.7" customHeight="1" thickTop="1" thickBot="1" x14ac:dyDescent="0.25">
      <c r="B135" s="201"/>
      <c r="D135" s="191"/>
      <c r="E135" s="193"/>
      <c r="F135" s="195"/>
      <c r="G135" s="193"/>
      <c r="H135" s="65"/>
      <c r="I135" s="65"/>
      <c r="J135" s="127"/>
      <c r="K135" s="65"/>
      <c r="L135" s="68"/>
      <c r="M135" s="65"/>
      <c r="AA135" s="141"/>
      <c r="AB135" s="65"/>
      <c r="AC135" s="65"/>
      <c r="AD135" s="130"/>
      <c r="AE135" s="65"/>
      <c r="AF135" s="65"/>
      <c r="AH135" s="191"/>
      <c r="AI135" s="193"/>
      <c r="AJ135" s="195"/>
      <c r="AK135" s="193"/>
      <c r="AL135" s="201"/>
      <c r="AO135" s="201"/>
      <c r="AQ135" s="191"/>
      <c r="AR135" s="193"/>
      <c r="AS135" s="195"/>
      <c r="AT135" s="193"/>
      <c r="AU135" s="65"/>
      <c r="AV135" s="65"/>
      <c r="AW135" s="127"/>
      <c r="AX135" s="65"/>
      <c r="AY135" s="65"/>
      <c r="AZ135" s="136"/>
      <c r="BN135" s="141"/>
      <c r="BO135" s="65"/>
      <c r="BP135" s="130"/>
      <c r="BQ135" s="65"/>
      <c r="BR135" s="66"/>
      <c r="BS135" s="66"/>
      <c r="BU135" s="191"/>
      <c r="BV135" s="193"/>
      <c r="BW135" s="195"/>
      <c r="BX135" s="193"/>
      <c r="BY135" s="201"/>
    </row>
    <row r="136" spans="2:77" ht="11.7" customHeight="1" thickTop="1" x14ac:dyDescent="0.2">
      <c r="B136" s="201">
        <v>161</v>
      </c>
      <c r="D136" s="190" t="s">
        <v>140</v>
      </c>
      <c r="E136" s="192" t="s">
        <v>47</v>
      </c>
      <c r="F136" s="194" t="s">
        <v>182</v>
      </c>
      <c r="G136" s="192" t="s">
        <v>48</v>
      </c>
      <c r="H136" s="72"/>
      <c r="I136" s="71"/>
      <c r="J136" s="77"/>
      <c r="K136" s="136"/>
      <c r="L136" s="68"/>
      <c r="M136" s="65"/>
      <c r="AA136" s="141"/>
      <c r="AB136" s="65"/>
      <c r="AC136" s="141"/>
      <c r="AD136" s="68"/>
      <c r="AE136" s="76"/>
      <c r="AF136" s="72"/>
      <c r="AH136" s="190" t="s">
        <v>165</v>
      </c>
      <c r="AI136" s="192" t="s">
        <v>47</v>
      </c>
      <c r="AJ136" s="194" t="s">
        <v>181</v>
      </c>
      <c r="AK136" s="192" t="s">
        <v>48</v>
      </c>
      <c r="AL136" s="200">
        <v>194</v>
      </c>
      <c r="AO136" s="200">
        <v>228</v>
      </c>
      <c r="AQ136" s="190" t="s">
        <v>322</v>
      </c>
      <c r="AR136" s="192" t="s">
        <v>47</v>
      </c>
      <c r="AS136" s="194" t="s">
        <v>71</v>
      </c>
      <c r="AT136" s="192" t="s">
        <v>48</v>
      </c>
      <c r="AU136" s="72"/>
      <c r="AV136" s="71"/>
      <c r="AW136" s="77"/>
      <c r="AX136" s="136"/>
      <c r="AY136" s="65"/>
      <c r="AZ136" s="136"/>
      <c r="BN136" s="141"/>
      <c r="BO136" s="68"/>
      <c r="BP136" s="70"/>
      <c r="BQ136" s="77"/>
      <c r="BR136" s="72"/>
      <c r="BS136" s="72"/>
      <c r="BU136" s="190" t="s">
        <v>341</v>
      </c>
      <c r="BV136" s="192" t="s">
        <v>47</v>
      </c>
      <c r="BW136" s="194" t="s">
        <v>66</v>
      </c>
      <c r="BX136" s="192" t="s">
        <v>48</v>
      </c>
      <c r="BY136" s="200">
        <v>262</v>
      </c>
    </row>
    <row r="137" spans="2:77" ht="11.7" customHeight="1" thickBot="1" x14ac:dyDescent="0.25">
      <c r="B137" s="201"/>
      <c r="D137" s="191"/>
      <c r="E137" s="193"/>
      <c r="F137" s="195"/>
      <c r="G137" s="193"/>
      <c r="H137" s="65"/>
      <c r="I137" s="65"/>
      <c r="J137" s="65"/>
      <c r="K137" s="127"/>
      <c r="L137" s="68"/>
      <c r="M137" s="65"/>
      <c r="AA137" s="141"/>
      <c r="AB137" s="65"/>
      <c r="AC137" s="130"/>
      <c r="AD137" s="65"/>
      <c r="AE137" s="66"/>
      <c r="AF137" s="66"/>
      <c r="AH137" s="191"/>
      <c r="AI137" s="193"/>
      <c r="AJ137" s="195"/>
      <c r="AK137" s="193"/>
      <c r="AL137" s="201"/>
      <c r="AO137" s="201"/>
      <c r="AQ137" s="191"/>
      <c r="AR137" s="193"/>
      <c r="AS137" s="195"/>
      <c r="AT137" s="193"/>
      <c r="AU137" s="65"/>
      <c r="AV137" s="65"/>
      <c r="AW137" s="65"/>
      <c r="AX137" s="127"/>
      <c r="AY137" s="65"/>
      <c r="AZ137" s="136"/>
      <c r="BN137" s="141"/>
      <c r="BO137" s="68"/>
      <c r="BP137" s="77"/>
      <c r="BQ137" s="70"/>
      <c r="BR137" s="66"/>
      <c r="BS137" s="66"/>
      <c r="BU137" s="191"/>
      <c r="BV137" s="193"/>
      <c r="BW137" s="195"/>
      <c r="BX137" s="193"/>
      <c r="BY137" s="201"/>
    </row>
    <row r="138" spans="2:77" ht="11.7" customHeight="1" thickTop="1" thickBot="1" x14ac:dyDescent="0.25">
      <c r="B138" s="201">
        <v>162</v>
      </c>
      <c r="D138" s="190" t="s">
        <v>352</v>
      </c>
      <c r="E138" s="192" t="s">
        <v>47</v>
      </c>
      <c r="F138" s="194" t="s">
        <v>188</v>
      </c>
      <c r="G138" s="192" t="s">
        <v>48</v>
      </c>
      <c r="H138" s="65"/>
      <c r="I138" s="65"/>
      <c r="J138" s="68"/>
      <c r="K138" s="70"/>
      <c r="L138" s="70"/>
      <c r="M138" s="65"/>
      <c r="AA138" s="141"/>
      <c r="AB138" s="68"/>
      <c r="AC138" s="70"/>
      <c r="AD138" s="77"/>
      <c r="AE138" s="72"/>
      <c r="AF138" s="72"/>
      <c r="AH138" s="190" t="s">
        <v>145</v>
      </c>
      <c r="AI138" s="192" t="s">
        <v>47</v>
      </c>
      <c r="AJ138" s="194" t="s">
        <v>62</v>
      </c>
      <c r="AK138" s="192" t="s">
        <v>48</v>
      </c>
      <c r="AL138" s="200">
        <v>195</v>
      </c>
      <c r="AO138" s="200">
        <v>229</v>
      </c>
      <c r="AQ138" s="190" t="s">
        <v>323</v>
      </c>
      <c r="AR138" s="192" t="s">
        <v>47</v>
      </c>
      <c r="AS138" s="194" t="s">
        <v>68</v>
      </c>
      <c r="AT138" s="192" t="s">
        <v>48</v>
      </c>
      <c r="AU138" s="125"/>
      <c r="AV138" s="125"/>
      <c r="AW138" s="68"/>
      <c r="AX138" s="70"/>
      <c r="AY138" s="77"/>
      <c r="AZ138" s="136"/>
      <c r="BN138" s="141"/>
      <c r="BO138" s="68"/>
      <c r="BP138" s="77"/>
      <c r="BQ138" s="132"/>
      <c r="BR138" s="125"/>
      <c r="BS138" s="125"/>
      <c r="BU138" s="190" t="s">
        <v>163</v>
      </c>
      <c r="BV138" s="192" t="s">
        <v>47</v>
      </c>
      <c r="BW138" s="194" t="s">
        <v>182</v>
      </c>
      <c r="BX138" s="192" t="s">
        <v>48</v>
      </c>
      <c r="BY138" s="200">
        <v>263</v>
      </c>
    </row>
    <row r="139" spans="2:77" ht="11.7" customHeight="1" thickTop="1" thickBot="1" x14ac:dyDescent="0.25">
      <c r="B139" s="201"/>
      <c r="D139" s="191"/>
      <c r="E139" s="193"/>
      <c r="F139" s="195"/>
      <c r="G139" s="193"/>
      <c r="H139" s="66"/>
      <c r="I139" s="66"/>
      <c r="J139" s="70"/>
      <c r="K139" s="68"/>
      <c r="L139" s="70"/>
      <c r="M139" s="65"/>
      <c r="O139" s="160"/>
      <c r="P139" s="160"/>
      <c r="Q139" s="150"/>
      <c r="R139" s="151"/>
      <c r="S139" s="151"/>
      <c r="T139" s="151"/>
      <c r="V139" s="150"/>
      <c r="W139" s="151"/>
      <c r="X139" s="160"/>
      <c r="Y139" s="160"/>
      <c r="AA139" s="141"/>
      <c r="AB139" s="68"/>
      <c r="AC139" s="77"/>
      <c r="AD139" s="70"/>
      <c r="AE139" s="66"/>
      <c r="AF139" s="66"/>
      <c r="AH139" s="191"/>
      <c r="AI139" s="193"/>
      <c r="AJ139" s="195"/>
      <c r="AK139" s="193"/>
      <c r="AL139" s="201"/>
      <c r="AO139" s="201"/>
      <c r="AQ139" s="191"/>
      <c r="AR139" s="193"/>
      <c r="AS139" s="195"/>
      <c r="AT139" s="193"/>
      <c r="AU139" s="65"/>
      <c r="AV139" s="65"/>
      <c r="AW139" s="128"/>
      <c r="AX139" s="68"/>
      <c r="AY139" s="77"/>
      <c r="AZ139" s="136"/>
      <c r="BN139" s="141"/>
      <c r="BO139" s="129"/>
      <c r="BP139" s="65"/>
      <c r="BQ139" s="65"/>
      <c r="BR139" s="65"/>
      <c r="BS139" s="65"/>
      <c r="BU139" s="191"/>
      <c r="BV139" s="193"/>
      <c r="BW139" s="195"/>
      <c r="BX139" s="193"/>
      <c r="BY139" s="201"/>
    </row>
    <row r="140" spans="2:77" ht="11.7" customHeight="1" thickTop="1" thickBot="1" x14ac:dyDescent="0.25">
      <c r="B140" s="201">
        <v>163</v>
      </c>
      <c r="D140" s="190" t="s">
        <v>239</v>
      </c>
      <c r="E140" s="192" t="s">
        <v>47</v>
      </c>
      <c r="F140" s="194" t="s">
        <v>55</v>
      </c>
      <c r="G140" s="192" t="s">
        <v>48</v>
      </c>
      <c r="H140" s="125"/>
      <c r="I140" s="125"/>
      <c r="J140" s="133"/>
      <c r="K140" s="68"/>
      <c r="L140" s="70"/>
      <c r="M140" s="65"/>
      <c r="O140" s="160"/>
      <c r="P140" s="160"/>
      <c r="Q140" s="151"/>
      <c r="R140" s="151"/>
      <c r="S140" s="151"/>
      <c r="T140" s="151"/>
      <c r="V140" s="151"/>
      <c r="W140" s="151"/>
      <c r="X140" s="160"/>
      <c r="Y140" s="160"/>
      <c r="AA140" s="141"/>
      <c r="AB140" s="68"/>
      <c r="AC140" s="77"/>
      <c r="AD140" s="132"/>
      <c r="AE140" s="125"/>
      <c r="AF140" s="125"/>
      <c r="AH140" s="190" t="s">
        <v>173</v>
      </c>
      <c r="AI140" s="192" t="s">
        <v>47</v>
      </c>
      <c r="AJ140" s="194" t="s">
        <v>58</v>
      </c>
      <c r="AK140" s="192" t="s">
        <v>48</v>
      </c>
      <c r="AL140" s="200">
        <v>196</v>
      </c>
      <c r="AO140" s="200">
        <v>230</v>
      </c>
      <c r="AQ140" s="190" t="s">
        <v>324</v>
      </c>
      <c r="AR140" s="192" t="s">
        <v>47</v>
      </c>
      <c r="AS140" s="194" t="s">
        <v>65</v>
      </c>
      <c r="AT140" s="192" t="s">
        <v>48</v>
      </c>
      <c r="AU140" s="72"/>
      <c r="AV140" s="71"/>
      <c r="AW140" s="65"/>
      <c r="AX140" s="68"/>
      <c r="AY140" s="77"/>
      <c r="AZ140" s="136"/>
      <c r="BN140" s="65"/>
      <c r="BO140" s="141"/>
      <c r="BP140" s="65"/>
      <c r="BQ140" s="65"/>
      <c r="BR140" s="72"/>
      <c r="BS140" s="72"/>
      <c r="BU140" s="190" t="s">
        <v>342</v>
      </c>
      <c r="BV140" s="192" t="s">
        <v>47</v>
      </c>
      <c r="BW140" s="194" t="s">
        <v>55</v>
      </c>
      <c r="BX140" s="192" t="s">
        <v>48</v>
      </c>
      <c r="BY140" s="200">
        <v>264</v>
      </c>
    </row>
    <row r="141" spans="2:77" ht="11.7" customHeight="1" thickTop="1" thickBot="1" x14ac:dyDescent="0.25">
      <c r="B141" s="201"/>
      <c r="D141" s="191"/>
      <c r="E141" s="193"/>
      <c r="F141" s="195"/>
      <c r="G141" s="193"/>
      <c r="H141" s="65"/>
      <c r="I141" s="65"/>
      <c r="J141" s="65"/>
      <c r="K141" s="65"/>
      <c r="L141" s="70"/>
      <c r="M141" s="65"/>
      <c r="O141" s="160"/>
      <c r="P141" s="160"/>
      <c r="Q141" s="150"/>
      <c r="R141" s="151"/>
      <c r="S141" s="151"/>
      <c r="T141" s="151"/>
      <c r="V141" s="150"/>
      <c r="W141" s="151"/>
      <c r="X141" s="160"/>
      <c r="Y141" s="160"/>
      <c r="AA141" s="141"/>
      <c r="AB141" s="129"/>
      <c r="AC141" s="65"/>
      <c r="AD141" s="65"/>
      <c r="AE141" s="65"/>
      <c r="AF141" s="65"/>
      <c r="AH141" s="191"/>
      <c r="AI141" s="193"/>
      <c r="AJ141" s="195"/>
      <c r="AK141" s="193"/>
      <c r="AL141" s="201"/>
      <c r="AO141" s="201"/>
      <c r="AQ141" s="191"/>
      <c r="AR141" s="193"/>
      <c r="AS141" s="195"/>
      <c r="AT141" s="193"/>
      <c r="AU141" s="65"/>
      <c r="AV141" s="65"/>
      <c r="AW141" s="65"/>
      <c r="AX141" s="65"/>
      <c r="AY141" s="126"/>
      <c r="AZ141" s="136"/>
      <c r="BN141" s="65"/>
      <c r="BO141" s="141"/>
      <c r="BP141" s="65"/>
      <c r="BQ141" s="68"/>
      <c r="BR141" s="66"/>
      <c r="BS141" s="66"/>
      <c r="BU141" s="191"/>
      <c r="BV141" s="193"/>
      <c r="BW141" s="195"/>
      <c r="BX141" s="193"/>
      <c r="BY141" s="201"/>
    </row>
    <row r="142" spans="2:77" ht="11.7" customHeight="1" thickTop="1" thickBot="1" x14ac:dyDescent="0.25">
      <c r="B142" s="201">
        <v>164</v>
      </c>
      <c r="D142" s="190" t="s">
        <v>288</v>
      </c>
      <c r="E142" s="192" t="s">
        <v>47</v>
      </c>
      <c r="F142" s="194" t="s">
        <v>67</v>
      </c>
      <c r="G142" s="192" t="s">
        <v>48</v>
      </c>
      <c r="H142" s="65"/>
      <c r="I142" s="65"/>
      <c r="J142" s="65"/>
      <c r="K142" s="65"/>
      <c r="L142" s="133"/>
      <c r="M142" s="65"/>
      <c r="O142" s="160"/>
      <c r="P142" s="160"/>
      <c r="Q142" s="151"/>
      <c r="R142" s="151"/>
      <c r="S142" s="151"/>
      <c r="T142" s="151"/>
      <c r="V142" s="151"/>
      <c r="W142" s="151"/>
      <c r="X142" s="160"/>
      <c r="Y142" s="160"/>
      <c r="AA142" s="65"/>
      <c r="AB142" s="141"/>
      <c r="AC142" s="65"/>
      <c r="AD142" s="65"/>
      <c r="AE142" s="72"/>
      <c r="AF142" s="72"/>
      <c r="AH142" s="190" t="s">
        <v>307</v>
      </c>
      <c r="AI142" s="192" t="s">
        <v>47</v>
      </c>
      <c r="AJ142" s="194" t="s">
        <v>188</v>
      </c>
      <c r="AK142" s="192" t="s">
        <v>48</v>
      </c>
      <c r="AL142" s="200">
        <v>197</v>
      </c>
      <c r="AO142" s="200">
        <v>231</v>
      </c>
      <c r="AQ142" s="190" t="s">
        <v>151</v>
      </c>
      <c r="AR142" s="192" t="s">
        <v>47</v>
      </c>
      <c r="AS142" s="194" t="s">
        <v>62</v>
      </c>
      <c r="AT142" s="192" t="s">
        <v>48</v>
      </c>
      <c r="AU142" s="65"/>
      <c r="AV142" s="65"/>
      <c r="AW142" s="65"/>
      <c r="AX142" s="65"/>
      <c r="AY142" s="136"/>
      <c r="AZ142" s="65"/>
      <c r="BN142" s="65"/>
      <c r="BO142" s="141"/>
      <c r="BP142" s="65"/>
      <c r="BQ142" s="135"/>
      <c r="BR142" s="125"/>
      <c r="BS142" s="125"/>
      <c r="BU142" s="190" t="s">
        <v>143</v>
      </c>
      <c r="BV142" s="192" t="s">
        <v>47</v>
      </c>
      <c r="BW142" s="194" t="s">
        <v>186</v>
      </c>
      <c r="BX142" s="192" t="s">
        <v>48</v>
      </c>
      <c r="BY142" s="200">
        <v>265</v>
      </c>
    </row>
    <row r="143" spans="2:77" ht="11.7" customHeight="1" thickTop="1" thickBot="1" x14ac:dyDescent="0.25">
      <c r="B143" s="201"/>
      <c r="D143" s="191"/>
      <c r="E143" s="193"/>
      <c r="F143" s="195"/>
      <c r="G143" s="193"/>
      <c r="H143" s="66"/>
      <c r="I143" s="66"/>
      <c r="J143" s="77"/>
      <c r="K143" s="65"/>
      <c r="L143" s="136"/>
      <c r="M143" s="65"/>
      <c r="O143" s="160"/>
      <c r="P143" s="160"/>
      <c r="Q143" s="150"/>
      <c r="R143" s="151"/>
      <c r="S143" s="151"/>
      <c r="T143" s="151"/>
      <c r="V143" s="150"/>
      <c r="W143" s="151"/>
      <c r="X143" s="160"/>
      <c r="Y143" s="160"/>
      <c r="AA143" s="65"/>
      <c r="AB143" s="141"/>
      <c r="AC143" s="65"/>
      <c r="AD143" s="68"/>
      <c r="AE143" s="66"/>
      <c r="AF143" s="66"/>
      <c r="AH143" s="191"/>
      <c r="AI143" s="193"/>
      <c r="AJ143" s="195"/>
      <c r="AK143" s="193"/>
      <c r="AL143" s="201"/>
      <c r="AO143" s="201"/>
      <c r="AQ143" s="191"/>
      <c r="AR143" s="193"/>
      <c r="AS143" s="195"/>
      <c r="AT143" s="193"/>
      <c r="AU143" s="66"/>
      <c r="AV143" s="66"/>
      <c r="AW143" s="77"/>
      <c r="AX143" s="65"/>
      <c r="AY143" s="136"/>
      <c r="AZ143" s="65"/>
      <c r="BN143" s="65"/>
      <c r="BO143" s="141"/>
      <c r="BP143" s="68"/>
      <c r="BQ143" s="77"/>
      <c r="BR143" s="65"/>
      <c r="BS143" s="65"/>
      <c r="BU143" s="191"/>
      <c r="BV143" s="193"/>
      <c r="BW143" s="195"/>
      <c r="BX143" s="193"/>
      <c r="BY143" s="201"/>
    </row>
    <row r="144" spans="2:77" ht="11.7" customHeight="1" thickTop="1" thickBot="1" x14ac:dyDescent="0.25">
      <c r="B144" s="201">
        <v>165</v>
      </c>
      <c r="D144" s="190" t="s">
        <v>289</v>
      </c>
      <c r="E144" s="192" t="s">
        <v>47</v>
      </c>
      <c r="F144" s="194" t="s">
        <v>181</v>
      </c>
      <c r="G144" s="192" t="s">
        <v>48</v>
      </c>
      <c r="H144" s="125"/>
      <c r="I144" s="125"/>
      <c r="J144" s="134"/>
      <c r="K144" s="65"/>
      <c r="L144" s="136"/>
      <c r="M144" s="65"/>
      <c r="O144" s="160"/>
      <c r="P144" s="160"/>
      <c r="Q144" s="151"/>
      <c r="R144" s="151"/>
      <c r="S144" s="151"/>
      <c r="T144" s="151"/>
      <c r="V144" s="151"/>
      <c r="W144" s="151"/>
      <c r="X144" s="160"/>
      <c r="Y144" s="160"/>
      <c r="AA144" s="65"/>
      <c r="AB144" s="141"/>
      <c r="AC144" s="65"/>
      <c r="AD144" s="135"/>
      <c r="AE144" s="125"/>
      <c r="AF144" s="125"/>
      <c r="AH144" s="190" t="s">
        <v>231</v>
      </c>
      <c r="AI144" s="192" t="s">
        <v>47</v>
      </c>
      <c r="AJ144" s="194" t="s">
        <v>68</v>
      </c>
      <c r="AK144" s="192" t="s">
        <v>48</v>
      </c>
      <c r="AL144" s="200">
        <v>198</v>
      </c>
      <c r="AO144" s="200">
        <v>232</v>
      </c>
      <c r="AQ144" s="190" t="s">
        <v>325</v>
      </c>
      <c r="AR144" s="192" t="s">
        <v>47</v>
      </c>
      <c r="AS144" s="194" t="s">
        <v>56</v>
      </c>
      <c r="AT144" s="192" t="s">
        <v>48</v>
      </c>
      <c r="AU144" s="125"/>
      <c r="AV144" s="125"/>
      <c r="AW144" s="134"/>
      <c r="AX144" s="65"/>
      <c r="AY144" s="136"/>
      <c r="AZ144" s="65"/>
      <c r="BN144" s="65"/>
      <c r="BO144" s="141"/>
      <c r="BP144" s="129"/>
      <c r="BQ144" s="65"/>
      <c r="BR144" s="65"/>
      <c r="BS144" s="72"/>
      <c r="BU144" s="190" t="s">
        <v>343</v>
      </c>
      <c r="BV144" s="192" t="s">
        <v>47</v>
      </c>
      <c r="BW144" s="194" t="s">
        <v>188</v>
      </c>
      <c r="BX144" s="192" t="s">
        <v>48</v>
      </c>
      <c r="BY144" s="200">
        <v>266</v>
      </c>
    </row>
    <row r="145" spans="2:77" ht="11.7" customHeight="1" thickTop="1" thickBot="1" x14ac:dyDescent="0.25">
      <c r="B145" s="201"/>
      <c r="D145" s="191"/>
      <c r="E145" s="193"/>
      <c r="F145" s="195"/>
      <c r="G145" s="193"/>
      <c r="H145" s="65"/>
      <c r="I145" s="65"/>
      <c r="J145" s="65"/>
      <c r="K145" s="126"/>
      <c r="L145" s="136"/>
      <c r="M145" s="65"/>
      <c r="O145" s="161" t="str">
        <f>IF(Q139="","",IF(Q139&gt;V139,1,0)+IF(Q141&gt;V141,1,0)+IF(Q143&gt;V143,1,0)+IF(Q145&gt;V145,1,0)+IF(Q147&gt;V147,1,0))</f>
        <v/>
      </c>
      <c r="P145" s="161"/>
      <c r="Q145" s="150"/>
      <c r="R145" s="151"/>
      <c r="S145" s="151"/>
      <c r="T145" s="151"/>
      <c r="V145" s="150"/>
      <c r="W145" s="151"/>
      <c r="X145" s="161" t="str">
        <f>IF(Q139="","",IF(Q139&lt;V139,1,0)+IF(Q141&lt;V141,1,0)+IF(Q143&lt;V143,1,0)+IF(Q145&lt;V145,1,0)+IF(Q147&lt;V147,1,0))</f>
        <v/>
      </c>
      <c r="Y145" s="161"/>
      <c r="AA145" s="65"/>
      <c r="AB145" s="141"/>
      <c r="AC145" s="68"/>
      <c r="AD145" s="77"/>
      <c r="AE145" s="65"/>
      <c r="AF145" s="65"/>
      <c r="AH145" s="191"/>
      <c r="AI145" s="193"/>
      <c r="AJ145" s="195"/>
      <c r="AK145" s="193"/>
      <c r="AL145" s="201"/>
      <c r="AO145" s="201"/>
      <c r="AQ145" s="191"/>
      <c r="AR145" s="193"/>
      <c r="AS145" s="195"/>
      <c r="AT145" s="193"/>
      <c r="AU145" s="65"/>
      <c r="AV145" s="65"/>
      <c r="AW145" s="68"/>
      <c r="AX145" s="77"/>
      <c r="AY145" s="136"/>
      <c r="AZ145" s="65"/>
      <c r="BN145" s="65"/>
      <c r="BO145" s="65"/>
      <c r="BP145" s="141"/>
      <c r="BQ145" s="65"/>
      <c r="BR145" s="68"/>
      <c r="BS145" s="66"/>
      <c r="BU145" s="191"/>
      <c r="BV145" s="193"/>
      <c r="BW145" s="195"/>
      <c r="BX145" s="193"/>
      <c r="BY145" s="201"/>
    </row>
    <row r="146" spans="2:77" ht="11.7" customHeight="1" thickTop="1" thickBot="1" x14ac:dyDescent="0.25">
      <c r="B146" s="201">
        <v>166</v>
      </c>
      <c r="D146" s="190" t="s">
        <v>290</v>
      </c>
      <c r="E146" s="192" t="s">
        <v>47</v>
      </c>
      <c r="F146" s="194" t="s">
        <v>128</v>
      </c>
      <c r="G146" s="192" t="s">
        <v>48</v>
      </c>
      <c r="H146" s="65"/>
      <c r="I146" s="65"/>
      <c r="J146" s="65"/>
      <c r="K146" s="136"/>
      <c r="L146" s="65"/>
      <c r="M146" s="65"/>
      <c r="O146" s="161"/>
      <c r="P146" s="161"/>
      <c r="Q146" s="151"/>
      <c r="R146" s="151"/>
      <c r="S146" s="151"/>
      <c r="T146" s="151"/>
      <c r="V146" s="151"/>
      <c r="W146" s="151"/>
      <c r="X146" s="161"/>
      <c r="Y146" s="161"/>
      <c r="AA146" s="65"/>
      <c r="AB146" s="141"/>
      <c r="AC146" s="129"/>
      <c r="AD146" s="65"/>
      <c r="AE146" s="65"/>
      <c r="AF146" s="72"/>
      <c r="AH146" s="190" t="s">
        <v>227</v>
      </c>
      <c r="AI146" s="192" t="s">
        <v>47</v>
      </c>
      <c r="AJ146" s="194" t="s">
        <v>66</v>
      </c>
      <c r="AK146" s="192" t="s">
        <v>48</v>
      </c>
      <c r="AL146" s="200">
        <v>199</v>
      </c>
      <c r="AO146" s="200">
        <v>233</v>
      </c>
      <c r="AQ146" s="190" t="s">
        <v>253</v>
      </c>
      <c r="AR146" s="192" t="s">
        <v>47</v>
      </c>
      <c r="AS146" s="194" t="s">
        <v>58</v>
      </c>
      <c r="AT146" s="192" t="s">
        <v>48</v>
      </c>
      <c r="AU146" s="125"/>
      <c r="AV146" s="65"/>
      <c r="AW146" s="65"/>
      <c r="AX146" s="126"/>
      <c r="AY146" s="136"/>
      <c r="AZ146" s="65"/>
      <c r="BN146" s="65"/>
      <c r="BO146" s="65"/>
      <c r="BP146" s="141"/>
      <c r="BQ146" s="65"/>
      <c r="BR146" s="135"/>
      <c r="BS146" s="125"/>
      <c r="BU146" s="190" t="s">
        <v>344</v>
      </c>
      <c r="BV146" s="192" t="s">
        <v>47</v>
      </c>
      <c r="BW146" s="194" t="s">
        <v>181</v>
      </c>
      <c r="BX146" s="192" t="s">
        <v>48</v>
      </c>
      <c r="BY146" s="200">
        <v>267</v>
      </c>
    </row>
    <row r="147" spans="2:77" ht="11.7" customHeight="1" thickTop="1" thickBot="1" x14ac:dyDescent="0.25">
      <c r="B147" s="201"/>
      <c r="D147" s="191"/>
      <c r="E147" s="193"/>
      <c r="F147" s="195"/>
      <c r="G147" s="193"/>
      <c r="H147" s="66"/>
      <c r="I147" s="66"/>
      <c r="J147" s="126"/>
      <c r="K147" s="136"/>
      <c r="L147" s="65"/>
      <c r="M147" s="65"/>
      <c r="Q147" s="150"/>
      <c r="R147" s="151"/>
      <c r="S147" s="151"/>
      <c r="T147" s="151"/>
      <c r="V147" s="150"/>
      <c r="W147" s="151"/>
      <c r="AA147" s="65"/>
      <c r="AB147" s="65"/>
      <c r="AC147" s="141"/>
      <c r="AD147" s="65"/>
      <c r="AE147" s="68"/>
      <c r="AF147" s="66"/>
      <c r="AH147" s="191"/>
      <c r="AI147" s="193"/>
      <c r="AJ147" s="195"/>
      <c r="AK147" s="193"/>
      <c r="AL147" s="201"/>
      <c r="AO147" s="201"/>
      <c r="AQ147" s="191"/>
      <c r="AR147" s="193"/>
      <c r="AS147" s="195"/>
      <c r="AT147" s="193"/>
      <c r="AU147" s="65"/>
      <c r="AV147" s="127"/>
      <c r="AW147" s="65"/>
      <c r="AX147" s="136"/>
      <c r="AY147" s="65"/>
      <c r="AZ147" s="65"/>
      <c r="BN147" s="65"/>
      <c r="BO147" s="65"/>
      <c r="BP147" s="141"/>
      <c r="BQ147" s="129"/>
      <c r="BR147" s="65"/>
      <c r="BS147" s="65"/>
      <c r="BU147" s="191"/>
      <c r="BV147" s="193"/>
      <c r="BW147" s="195"/>
      <c r="BX147" s="193"/>
      <c r="BY147" s="201"/>
    </row>
    <row r="148" spans="2:77" ht="11.7" customHeight="1" thickTop="1" thickBot="1" x14ac:dyDescent="0.25">
      <c r="B148" s="201">
        <v>167</v>
      </c>
      <c r="D148" s="190" t="s">
        <v>291</v>
      </c>
      <c r="E148" s="192" t="s">
        <v>47</v>
      </c>
      <c r="F148" s="194" t="s">
        <v>59</v>
      </c>
      <c r="G148" s="192" t="s">
        <v>48</v>
      </c>
      <c r="H148" s="125"/>
      <c r="I148" s="125"/>
      <c r="J148" s="136"/>
      <c r="K148" s="65"/>
      <c r="L148" s="65"/>
      <c r="M148" s="65"/>
      <c r="Q148" s="151"/>
      <c r="R148" s="151"/>
      <c r="S148" s="151"/>
      <c r="T148" s="151"/>
      <c r="V148" s="151"/>
      <c r="W148" s="151"/>
      <c r="AA148" s="65"/>
      <c r="AB148" s="65"/>
      <c r="AC148" s="141"/>
      <c r="AD148" s="65"/>
      <c r="AE148" s="135"/>
      <c r="AF148" s="125"/>
      <c r="AH148" s="190" t="s">
        <v>151</v>
      </c>
      <c r="AI148" s="192" t="s">
        <v>47</v>
      </c>
      <c r="AJ148" s="194" t="s">
        <v>55</v>
      </c>
      <c r="AK148" s="192" t="s">
        <v>48</v>
      </c>
      <c r="AL148" s="200">
        <v>200</v>
      </c>
      <c r="AO148" s="200">
        <v>234</v>
      </c>
      <c r="AQ148" s="190" t="s">
        <v>129</v>
      </c>
      <c r="AR148" s="192" t="s">
        <v>47</v>
      </c>
      <c r="AS148" s="194" t="s">
        <v>183</v>
      </c>
      <c r="AT148" s="192" t="s">
        <v>48</v>
      </c>
      <c r="AU148" s="71"/>
      <c r="AV148" s="70"/>
      <c r="AW148" s="77"/>
      <c r="AX148" s="136"/>
      <c r="AY148" s="65"/>
      <c r="AZ148" s="65"/>
      <c r="BN148" s="65"/>
      <c r="BO148" s="65"/>
      <c r="BP148" s="65"/>
      <c r="BQ148" s="141"/>
      <c r="BR148" s="125"/>
      <c r="BS148" s="125"/>
      <c r="BU148" s="190" t="s">
        <v>170</v>
      </c>
      <c r="BV148" s="192" t="s">
        <v>47</v>
      </c>
      <c r="BW148" s="194" t="s">
        <v>73</v>
      </c>
      <c r="BX148" s="192" t="s">
        <v>48</v>
      </c>
      <c r="BY148" s="200">
        <v>268</v>
      </c>
    </row>
    <row r="149" spans="2:77" ht="11.7" customHeight="1" thickTop="1" thickBot="1" x14ac:dyDescent="0.25">
      <c r="B149" s="201"/>
      <c r="D149" s="191"/>
      <c r="E149" s="193"/>
      <c r="F149" s="195"/>
      <c r="G149" s="193"/>
      <c r="H149" s="65"/>
      <c r="I149" s="65"/>
      <c r="J149" s="65"/>
      <c r="K149" s="65"/>
      <c r="L149" s="65"/>
      <c r="M149" s="65"/>
      <c r="AA149" s="65"/>
      <c r="AB149" s="65"/>
      <c r="AC149" s="141"/>
      <c r="AD149" s="129"/>
      <c r="AE149" s="65"/>
      <c r="AF149" s="65"/>
      <c r="AH149" s="191"/>
      <c r="AI149" s="193"/>
      <c r="AJ149" s="195"/>
      <c r="AK149" s="193"/>
      <c r="AL149" s="201"/>
      <c r="AO149" s="201"/>
      <c r="AQ149" s="191"/>
      <c r="AR149" s="193"/>
      <c r="AS149" s="195"/>
      <c r="AT149" s="193"/>
      <c r="AU149" s="65"/>
      <c r="AV149" s="65"/>
      <c r="AW149" s="126"/>
      <c r="AX149" s="136"/>
      <c r="AY149" s="65"/>
      <c r="AZ149" s="65"/>
      <c r="BN149" s="65"/>
      <c r="BO149" s="65"/>
      <c r="BP149" s="65"/>
      <c r="BQ149" s="65"/>
      <c r="BR149" s="65"/>
      <c r="BS149" s="65"/>
      <c r="BU149" s="191"/>
      <c r="BV149" s="193"/>
      <c r="BW149" s="195"/>
      <c r="BX149" s="193"/>
      <c r="BY149" s="201"/>
    </row>
    <row r="150" spans="2:77" ht="11.7" customHeight="1" thickTop="1" thickBot="1" x14ac:dyDescent="0.25">
      <c r="O150" s="162"/>
      <c r="P150" s="163"/>
      <c r="Q150" s="163"/>
      <c r="R150" s="163"/>
      <c r="S150" s="163"/>
      <c r="T150" s="163"/>
      <c r="U150" s="163"/>
      <c r="V150" s="163"/>
      <c r="W150" s="163"/>
      <c r="X150" s="163"/>
      <c r="Y150" s="162"/>
      <c r="AA150" s="65"/>
      <c r="AB150" s="65"/>
      <c r="AC150" s="65"/>
      <c r="AD150" s="141"/>
      <c r="AE150" s="125"/>
      <c r="AF150" s="125"/>
      <c r="AH150" s="190" t="s">
        <v>148</v>
      </c>
      <c r="AI150" s="192" t="s">
        <v>47</v>
      </c>
      <c r="AJ150" s="194" t="s">
        <v>71</v>
      </c>
      <c r="AK150" s="192" t="s">
        <v>48</v>
      </c>
      <c r="AL150" s="200">
        <v>201</v>
      </c>
      <c r="AO150" s="200">
        <v>235</v>
      </c>
      <c r="AQ150" s="190" t="s">
        <v>137</v>
      </c>
      <c r="AR150" s="192" t="s">
        <v>47</v>
      </c>
      <c r="AS150" s="194" t="s">
        <v>73</v>
      </c>
      <c r="AT150" s="192" t="s">
        <v>48</v>
      </c>
      <c r="AU150" s="125"/>
      <c r="AV150" s="125"/>
      <c r="AW150" s="136"/>
      <c r="AX150" s="65"/>
      <c r="AY150" s="65"/>
      <c r="AZ150" s="65"/>
    </row>
    <row r="151" spans="2:77" ht="11.7" customHeight="1" thickTop="1" x14ac:dyDescent="0.2">
      <c r="O151" s="162"/>
      <c r="P151" s="163"/>
      <c r="Q151" s="163"/>
      <c r="R151" s="163"/>
      <c r="S151" s="163"/>
      <c r="T151" s="163"/>
      <c r="U151" s="163"/>
      <c r="V151" s="163"/>
      <c r="W151" s="163"/>
      <c r="X151" s="163"/>
      <c r="Y151" s="162"/>
      <c r="AA151" s="65"/>
      <c r="AB151" s="65"/>
      <c r="AC151" s="65"/>
      <c r="AD151" s="65"/>
      <c r="AE151" s="65"/>
      <c r="AF151" s="65"/>
      <c r="AH151" s="191"/>
      <c r="AI151" s="193"/>
      <c r="AJ151" s="195"/>
      <c r="AK151" s="193"/>
      <c r="AL151" s="201"/>
      <c r="AO151" s="201"/>
      <c r="AQ151" s="191"/>
      <c r="AR151" s="193"/>
      <c r="AS151" s="195"/>
      <c r="AT151" s="193"/>
      <c r="AU151" s="65"/>
      <c r="AV151" s="65"/>
      <c r="AW151" s="65"/>
      <c r="AX151" s="65"/>
      <c r="AY151" s="65"/>
      <c r="AZ151" s="65"/>
    </row>
    <row r="152" spans="2:77" ht="11.7" customHeight="1" x14ac:dyDescent="0.2"/>
    <row r="153" spans="2:77" ht="11.7" customHeight="1" x14ac:dyDescent="0.2"/>
    <row r="154" spans="2:77" ht="11.7" customHeight="1" x14ac:dyDescent="0.2"/>
    <row r="155" spans="2:77" ht="11.7" customHeight="1" x14ac:dyDescent="0.2"/>
    <row r="156" spans="2:77" ht="11.7" customHeight="1" x14ac:dyDescent="0.2"/>
  </sheetData>
  <mergeCells count="1374">
    <mergeCell ref="BB114:BB115"/>
    <mergeCell ref="BI114:BI115"/>
    <mergeCell ref="BB116:BE117"/>
    <mergeCell ref="BI116:BL117"/>
    <mergeCell ref="BB118:BE119"/>
    <mergeCell ref="BI118:BL119"/>
    <mergeCell ref="O114:O115"/>
    <mergeCell ref="V114:V115"/>
    <mergeCell ref="O116:R117"/>
    <mergeCell ref="V116:Y117"/>
    <mergeCell ref="O118:R119"/>
    <mergeCell ref="V118:Y119"/>
    <mergeCell ref="BB36:BB37"/>
    <mergeCell ref="BI36:BI37"/>
    <mergeCell ref="BB38:BE39"/>
    <mergeCell ref="BI38:BL39"/>
    <mergeCell ref="BB40:BE41"/>
    <mergeCell ref="BI40:BL41"/>
    <mergeCell ref="V38:Y39"/>
    <mergeCell ref="O40:R41"/>
    <mergeCell ref="V40:Y41"/>
    <mergeCell ref="BW79:BY79"/>
    <mergeCell ref="D79:BV79"/>
    <mergeCell ref="BQ81:BY81"/>
    <mergeCell ref="BU68:BU69"/>
    <mergeCell ref="BV68:BV69"/>
    <mergeCell ref="BW68:BW69"/>
    <mergeCell ref="BX68:BX69"/>
    <mergeCell ref="BQ82:BY82"/>
    <mergeCell ref="AG81:AS81"/>
    <mergeCell ref="O36:O37"/>
    <mergeCell ref="V36:V37"/>
    <mergeCell ref="O38:R39"/>
    <mergeCell ref="BU146:BU147"/>
    <mergeCell ref="BV146:BV147"/>
    <mergeCell ref="BW146:BW147"/>
    <mergeCell ref="BX146:BX147"/>
    <mergeCell ref="BW144:BW145"/>
    <mergeCell ref="BU148:BU149"/>
    <mergeCell ref="BV148:BV149"/>
    <mergeCell ref="BW148:BW149"/>
    <mergeCell ref="BX148:BX149"/>
    <mergeCell ref="BU142:BU143"/>
    <mergeCell ref="BV142:BV143"/>
    <mergeCell ref="BW142:BW143"/>
    <mergeCell ref="BX142:BX143"/>
    <mergeCell ref="BU144:BU145"/>
    <mergeCell ref="BV144:BV145"/>
    <mergeCell ref="BX144:BX145"/>
    <mergeCell ref="BU138:BU139"/>
    <mergeCell ref="BV138:BV139"/>
    <mergeCell ref="BW138:BW139"/>
    <mergeCell ref="BX138:BX139"/>
    <mergeCell ref="BU140:BU141"/>
    <mergeCell ref="BV140:BV141"/>
    <mergeCell ref="BW140:BW141"/>
    <mergeCell ref="BX140:BX141"/>
    <mergeCell ref="BU134:BU135"/>
    <mergeCell ref="BV134:BV135"/>
    <mergeCell ref="BW134:BW135"/>
    <mergeCell ref="BX134:BX135"/>
    <mergeCell ref="BU136:BU137"/>
    <mergeCell ref="BV136:BV137"/>
    <mergeCell ref="BW136:BW137"/>
    <mergeCell ref="BX136:BX137"/>
    <mergeCell ref="BU130:BU131"/>
    <mergeCell ref="BV130:BV131"/>
    <mergeCell ref="BW130:BW131"/>
    <mergeCell ref="BX130:BX131"/>
    <mergeCell ref="BU132:BU133"/>
    <mergeCell ref="BV132:BV133"/>
    <mergeCell ref="BW132:BW133"/>
    <mergeCell ref="BX132:BX133"/>
    <mergeCell ref="BU126:BU127"/>
    <mergeCell ref="BV126:BV127"/>
    <mergeCell ref="BW126:BW127"/>
    <mergeCell ref="BX126:BX127"/>
    <mergeCell ref="BU128:BU129"/>
    <mergeCell ref="BV128:BV129"/>
    <mergeCell ref="BW128:BW129"/>
    <mergeCell ref="BX128:BX129"/>
    <mergeCell ref="AQ148:AQ149"/>
    <mergeCell ref="AR148:AR149"/>
    <mergeCell ref="AS148:AS149"/>
    <mergeCell ref="AT148:AT149"/>
    <mergeCell ref="AQ150:AQ151"/>
    <mergeCell ref="AR150:AR151"/>
    <mergeCell ref="AS150:AS151"/>
    <mergeCell ref="AT150:AT151"/>
    <mergeCell ref="AQ144:AQ145"/>
    <mergeCell ref="AR144:AR145"/>
    <mergeCell ref="AS144:AS145"/>
    <mergeCell ref="AT144:AT145"/>
    <mergeCell ref="AQ146:AQ147"/>
    <mergeCell ref="AR146:AR147"/>
    <mergeCell ref="AS146:AS147"/>
    <mergeCell ref="AT146:AT147"/>
    <mergeCell ref="AQ140:AQ141"/>
    <mergeCell ref="AR140:AR141"/>
    <mergeCell ref="AS140:AS141"/>
    <mergeCell ref="AT140:AT141"/>
    <mergeCell ref="AQ142:AQ143"/>
    <mergeCell ref="AR142:AR143"/>
    <mergeCell ref="AS142:AS143"/>
    <mergeCell ref="AT142:AT143"/>
    <mergeCell ref="AQ136:AQ137"/>
    <mergeCell ref="AR136:AR137"/>
    <mergeCell ref="AS136:AS137"/>
    <mergeCell ref="AT136:AT137"/>
    <mergeCell ref="AQ138:AQ139"/>
    <mergeCell ref="AR138:AR139"/>
    <mergeCell ref="AS138:AS139"/>
    <mergeCell ref="AT138:AT139"/>
    <mergeCell ref="AQ132:AQ133"/>
    <mergeCell ref="AR132:AR133"/>
    <mergeCell ref="AS132:AS133"/>
    <mergeCell ref="AT132:AT133"/>
    <mergeCell ref="AQ134:AQ135"/>
    <mergeCell ref="AR134:AR135"/>
    <mergeCell ref="AS134:AS135"/>
    <mergeCell ref="AT134:AT135"/>
    <mergeCell ref="AQ128:AQ129"/>
    <mergeCell ref="AR128:AR129"/>
    <mergeCell ref="AS128:AS129"/>
    <mergeCell ref="AT128:AT129"/>
    <mergeCell ref="AQ130:AQ131"/>
    <mergeCell ref="AR130:AR131"/>
    <mergeCell ref="AS130:AS131"/>
    <mergeCell ref="AT130:AT131"/>
    <mergeCell ref="AH148:AH149"/>
    <mergeCell ref="AI148:AI149"/>
    <mergeCell ref="AJ148:AJ149"/>
    <mergeCell ref="AK148:AK149"/>
    <mergeCell ref="AH150:AH151"/>
    <mergeCell ref="AI150:AI151"/>
    <mergeCell ref="AJ150:AJ151"/>
    <mergeCell ref="AK150:AK151"/>
    <mergeCell ref="AH144:AH145"/>
    <mergeCell ref="AI144:AI145"/>
    <mergeCell ref="AJ144:AJ145"/>
    <mergeCell ref="AK144:AK145"/>
    <mergeCell ref="AH146:AH147"/>
    <mergeCell ref="AI146:AI147"/>
    <mergeCell ref="AJ146:AJ147"/>
    <mergeCell ref="AK146:AK147"/>
    <mergeCell ref="AH140:AH141"/>
    <mergeCell ref="AI140:AI141"/>
    <mergeCell ref="AJ140:AJ141"/>
    <mergeCell ref="AK140:AK141"/>
    <mergeCell ref="AH142:AH143"/>
    <mergeCell ref="AI142:AI143"/>
    <mergeCell ref="AJ142:AJ143"/>
    <mergeCell ref="AK142:AK143"/>
    <mergeCell ref="AH136:AH137"/>
    <mergeCell ref="AI136:AI137"/>
    <mergeCell ref="AJ136:AJ137"/>
    <mergeCell ref="AK136:AK137"/>
    <mergeCell ref="AH138:AH139"/>
    <mergeCell ref="AI138:AI139"/>
    <mergeCell ref="AJ138:AJ139"/>
    <mergeCell ref="AK138:AK139"/>
    <mergeCell ref="AH132:AH133"/>
    <mergeCell ref="AI132:AI133"/>
    <mergeCell ref="AJ132:AJ133"/>
    <mergeCell ref="AK132:AK133"/>
    <mergeCell ref="AH134:AH135"/>
    <mergeCell ref="AI134:AI135"/>
    <mergeCell ref="AJ134:AJ135"/>
    <mergeCell ref="AK134:AK135"/>
    <mergeCell ref="AH128:AH129"/>
    <mergeCell ref="AI128:AI129"/>
    <mergeCell ref="AJ128:AJ129"/>
    <mergeCell ref="AK128:AK129"/>
    <mergeCell ref="AH130:AH131"/>
    <mergeCell ref="AI130:AI131"/>
    <mergeCell ref="AJ130:AJ131"/>
    <mergeCell ref="AK130:AK131"/>
    <mergeCell ref="D146:D147"/>
    <mergeCell ref="E146:E147"/>
    <mergeCell ref="F146:F147"/>
    <mergeCell ref="G146:G147"/>
    <mergeCell ref="D148:D149"/>
    <mergeCell ref="E148:E149"/>
    <mergeCell ref="F148:F149"/>
    <mergeCell ref="G148:G149"/>
    <mergeCell ref="D142:D143"/>
    <mergeCell ref="E142:E143"/>
    <mergeCell ref="F142:F143"/>
    <mergeCell ref="G142:G143"/>
    <mergeCell ref="D144:D145"/>
    <mergeCell ref="E144:E145"/>
    <mergeCell ref="F144:F145"/>
    <mergeCell ref="G144:G145"/>
    <mergeCell ref="D138:D139"/>
    <mergeCell ref="E138:E139"/>
    <mergeCell ref="F138:F139"/>
    <mergeCell ref="G138:G139"/>
    <mergeCell ref="D140:D141"/>
    <mergeCell ref="E140:E141"/>
    <mergeCell ref="F140:F141"/>
    <mergeCell ref="G140:G141"/>
    <mergeCell ref="D134:D135"/>
    <mergeCell ref="E134:E135"/>
    <mergeCell ref="F134:F135"/>
    <mergeCell ref="G134:G135"/>
    <mergeCell ref="D136:D137"/>
    <mergeCell ref="E136:E137"/>
    <mergeCell ref="F136:F137"/>
    <mergeCell ref="G136:G137"/>
    <mergeCell ref="D130:D131"/>
    <mergeCell ref="E130:E131"/>
    <mergeCell ref="F130:F131"/>
    <mergeCell ref="G130:G131"/>
    <mergeCell ref="D132:D133"/>
    <mergeCell ref="E132:E133"/>
    <mergeCell ref="F132:F133"/>
    <mergeCell ref="G132:G133"/>
    <mergeCell ref="D126:D127"/>
    <mergeCell ref="E126:E127"/>
    <mergeCell ref="F126:F127"/>
    <mergeCell ref="G126:G127"/>
    <mergeCell ref="D128:D129"/>
    <mergeCell ref="E128:E129"/>
    <mergeCell ref="F128:F129"/>
    <mergeCell ref="G128:G129"/>
    <mergeCell ref="BU70:BU71"/>
    <mergeCell ref="BV70:BV71"/>
    <mergeCell ref="BW70:BW71"/>
    <mergeCell ref="BX70:BX71"/>
    <mergeCell ref="BU64:BU65"/>
    <mergeCell ref="BV64:BV65"/>
    <mergeCell ref="BW64:BW65"/>
    <mergeCell ref="BX64:BX65"/>
    <mergeCell ref="BU66:BU67"/>
    <mergeCell ref="BV66:BV67"/>
    <mergeCell ref="BW66:BW67"/>
    <mergeCell ref="BX66:BX67"/>
    <mergeCell ref="BU60:BU61"/>
    <mergeCell ref="BV60:BV61"/>
    <mergeCell ref="BW60:BW61"/>
    <mergeCell ref="BX60:BX61"/>
    <mergeCell ref="BU62:BU63"/>
    <mergeCell ref="BV62:BV63"/>
    <mergeCell ref="BW62:BW63"/>
    <mergeCell ref="BX62:BX63"/>
    <mergeCell ref="AS68:AS69"/>
    <mergeCell ref="AT68:AT69"/>
    <mergeCell ref="AQ70:AQ71"/>
    <mergeCell ref="AR70:AR71"/>
    <mergeCell ref="AS70:AS71"/>
    <mergeCell ref="AT70:AT71"/>
    <mergeCell ref="AT62:AT63"/>
    <mergeCell ref="AQ64:AQ65"/>
    <mergeCell ref="AR64:AR65"/>
    <mergeCell ref="AS64:AS65"/>
    <mergeCell ref="AT64:AT65"/>
    <mergeCell ref="AQ66:AQ67"/>
    <mergeCell ref="AR66:AR67"/>
    <mergeCell ref="AS66:AS67"/>
    <mergeCell ref="AT66:AT67"/>
    <mergeCell ref="AH70:AH71"/>
    <mergeCell ref="AI70:AI71"/>
    <mergeCell ref="AJ70:AJ71"/>
    <mergeCell ref="AK70:AK71"/>
    <mergeCell ref="AQ60:AQ61"/>
    <mergeCell ref="AR60:AR61"/>
    <mergeCell ref="AQ62:AQ63"/>
    <mergeCell ref="AR62:AR63"/>
    <mergeCell ref="AQ68:AQ69"/>
    <mergeCell ref="AR68:AR69"/>
    <mergeCell ref="AH66:AH67"/>
    <mergeCell ref="AI66:AI67"/>
    <mergeCell ref="AJ66:AJ67"/>
    <mergeCell ref="AK66:AK67"/>
    <mergeCell ref="AH68:AH69"/>
    <mergeCell ref="AI68:AI69"/>
    <mergeCell ref="AJ68:AJ69"/>
    <mergeCell ref="AK68:AK69"/>
    <mergeCell ref="AJ62:AJ63"/>
    <mergeCell ref="AK62:AK63"/>
    <mergeCell ref="AH64:AH65"/>
    <mergeCell ref="AI64:AI65"/>
    <mergeCell ref="AJ64:AJ65"/>
    <mergeCell ref="AK64:AK65"/>
    <mergeCell ref="D68:D69"/>
    <mergeCell ref="E68:E69"/>
    <mergeCell ref="F68:F69"/>
    <mergeCell ref="G68:G69"/>
    <mergeCell ref="D70:D71"/>
    <mergeCell ref="E70:E71"/>
    <mergeCell ref="F70:F71"/>
    <mergeCell ref="G70:G71"/>
    <mergeCell ref="D64:D65"/>
    <mergeCell ref="E64:E65"/>
    <mergeCell ref="F64:F65"/>
    <mergeCell ref="G64:G65"/>
    <mergeCell ref="D66:D67"/>
    <mergeCell ref="E66:E67"/>
    <mergeCell ref="F66:F67"/>
    <mergeCell ref="G66:G67"/>
    <mergeCell ref="D60:D61"/>
    <mergeCell ref="E60:E61"/>
    <mergeCell ref="F60:F61"/>
    <mergeCell ref="G60:G61"/>
    <mergeCell ref="D62:D63"/>
    <mergeCell ref="E62:E63"/>
    <mergeCell ref="F62:F63"/>
    <mergeCell ref="G62:G63"/>
    <mergeCell ref="BY138:BY139"/>
    <mergeCell ref="BY140:BY141"/>
    <mergeCell ref="BY142:BY143"/>
    <mergeCell ref="BY144:BY145"/>
    <mergeCell ref="BY146:BY147"/>
    <mergeCell ref="BY148:BY149"/>
    <mergeCell ref="BY126:BY127"/>
    <mergeCell ref="BY128:BY129"/>
    <mergeCell ref="BY130:BY131"/>
    <mergeCell ref="BY132:BY133"/>
    <mergeCell ref="BY134:BY135"/>
    <mergeCell ref="BY136:BY137"/>
    <mergeCell ref="AO140:AO141"/>
    <mergeCell ref="AO142:AO143"/>
    <mergeCell ref="AO144:AO145"/>
    <mergeCell ref="AO146:AO147"/>
    <mergeCell ref="AO148:AO149"/>
    <mergeCell ref="AO150:AO151"/>
    <mergeCell ref="AO128:AO129"/>
    <mergeCell ref="AO130:AO131"/>
    <mergeCell ref="AO132:AO133"/>
    <mergeCell ref="AO134:AO135"/>
    <mergeCell ref="AO136:AO137"/>
    <mergeCell ref="AO138:AO139"/>
    <mergeCell ref="AL140:AL141"/>
    <mergeCell ref="AL142:AL143"/>
    <mergeCell ref="AL144:AL145"/>
    <mergeCell ref="AL146:AL147"/>
    <mergeCell ref="AL148:AL149"/>
    <mergeCell ref="AL150:AL151"/>
    <mergeCell ref="AL128:AL129"/>
    <mergeCell ref="AL130:AL131"/>
    <mergeCell ref="AL132:AL133"/>
    <mergeCell ref="AL134:AL135"/>
    <mergeCell ref="AL136:AL137"/>
    <mergeCell ref="AL138:AL139"/>
    <mergeCell ref="B138:B139"/>
    <mergeCell ref="B140:B141"/>
    <mergeCell ref="B142:B143"/>
    <mergeCell ref="B144:B145"/>
    <mergeCell ref="B146:B147"/>
    <mergeCell ref="B148:B149"/>
    <mergeCell ref="B126:B127"/>
    <mergeCell ref="B128:B129"/>
    <mergeCell ref="B130:B131"/>
    <mergeCell ref="B132:B133"/>
    <mergeCell ref="B134:B135"/>
    <mergeCell ref="B136:B137"/>
    <mergeCell ref="AO70:AO71"/>
    <mergeCell ref="BY60:BY61"/>
    <mergeCell ref="BY62:BY63"/>
    <mergeCell ref="BY64:BY65"/>
    <mergeCell ref="BY66:BY67"/>
    <mergeCell ref="BY68:BY69"/>
    <mergeCell ref="BY70:BY71"/>
    <mergeCell ref="AS60:AS61"/>
    <mergeCell ref="AT60:AT61"/>
    <mergeCell ref="AS62:AS63"/>
    <mergeCell ref="AL62:AL63"/>
    <mergeCell ref="AL64:AL65"/>
    <mergeCell ref="AL66:AL67"/>
    <mergeCell ref="AL68:AL69"/>
    <mergeCell ref="AL70:AL71"/>
    <mergeCell ref="AO60:AO61"/>
    <mergeCell ref="AO62:AO63"/>
    <mergeCell ref="AO64:AO65"/>
    <mergeCell ref="AO66:AO67"/>
    <mergeCell ref="AO68:AO69"/>
    <mergeCell ref="B60:B61"/>
    <mergeCell ref="B62:B63"/>
    <mergeCell ref="B64:B65"/>
    <mergeCell ref="B66:B67"/>
    <mergeCell ref="B68:B69"/>
    <mergeCell ref="B70:B71"/>
    <mergeCell ref="BW1:BY1"/>
    <mergeCell ref="BY6:BY7"/>
    <mergeCell ref="BV12:BV13"/>
    <mergeCell ref="AQ98:AQ99"/>
    <mergeCell ref="AR98:AR99"/>
    <mergeCell ref="AS98:AS99"/>
    <mergeCell ref="AT98:AT99"/>
    <mergeCell ref="BU92:BU93"/>
    <mergeCell ref="BV92:BV93"/>
    <mergeCell ref="BW92:BW93"/>
    <mergeCell ref="AT116:AT117"/>
    <mergeCell ref="AQ118:AQ119"/>
    <mergeCell ref="AR118:AR119"/>
    <mergeCell ref="AS118:AS119"/>
    <mergeCell ref="AQ30:AQ31"/>
    <mergeCell ref="AJ30:AJ31"/>
    <mergeCell ref="AR32:AR33"/>
    <mergeCell ref="AJ36:AJ37"/>
    <mergeCell ref="AR110:AR111"/>
    <mergeCell ref="AS110:AS111"/>
    <mergeCell ref="AI34:AI35"/>
    <mergeCell ref="AJ34:AJ35"/>
    <mergeCell ref="BU122:BU123"/>
    <mergeCell ref="BV122:BV123"/>
    <mergeCell ref="BW122:BW123"/>
    <mergeCell ref="BX122:BX123"/>
    <mergeCell ref="BW114:BW115"/>
    <mergeCell ref="BX114:BX115"/>
    <mergeCell ref="BU116:BU117"/>
    <mergeCell ref="BV116:BV117"/>
    <mergeCell ref="BU124:BU125"/>
    <mergeCell ref="BV124:BV125"/>
    <mergeCell ref="BW124:BW125"/>
    <mergeCell ref="BX124:BX125"/>
    <mergeCell ref="BW118:BW119"/>
    <mergeCell ref="BX118:BX119"/>
    <mergeCell ref="BU120:BU121"/>
    <mergeCell ref="BV120:BV121"/>
    <mergeCell ref="BW120:BW121"/>
    <mergeCell ref="BX120:BX121"/>
    <mergeCell ref="BW116:BW117"/>
    <mergeCell ref="BX116:BX117"/>
    <mergeCell ref="BW110:BW111"/>
    <mergeCell ref="BX110:BX111"/>
    <mergeCell ref="BU112:BU113"/>
    <mergeCell ref="BV112:BV113"/>
    <mergeCell ref="BW112:BW113"/>
    <mergeCell ref="BX112:BX113"/>
    <mergeCell ref="BU110:BU111"/>
    <mergeCell ref="BV110:BV111"/>
    <mergeCell ref="BU114:BU115"/>
    <mergeCell ref="BV114:BV115"/>
    <mergeCell ref="BU118:BU119"/>
    <mergeCell ref="BV118:BV119"/>
    <mergeCell ref="AT122:AT123"/>
    <mergeCell ref="AQ124:AQ125"/>
    <mergeCell ref="AR124:AR125"/>
    <mergeCell ref="AS124:AS125"/>
    <mergeCell ref="AT124:AT125"/>
    <mergeCell ref="AQ126:AQ127"/>
    <mergeCell ref="AR126:AR127"/>
    <mergeCell ref="AS126:AS127"/>
    <mergeCell ref="AT126:AT127"/>
    <mergeCell ref="AT120:AT121"/>
    <mergeCell ref="AT110:AT111"/>
    <mergeCell ref="AQ112:AQ113"/>
    <mergeCell ref="AR112:AR113"/>
    <mergeCell ref="AS112:AS113"/>
    <mergeCell ref="AT112:AT113"/>
    <mergeCell ref="AT114:AT115"/>
    <mergeCell ref="AT118:AT119"/>
    <mergeCell ref="AQ120:AQ121"/>
    <mergeCell ref="AR120:AR121"/>
    <mergeCell ref="AH126:AH127"/>
    <mergeCell ref="AI126:AI127"/>
    <mergeCell ref="AJ126:AJ127"/>
    <mergeCell ref="AK126:AK127"/>
    <mergeCell ref="AH122:AH123"/>
    <mergeCell ref="AI122:AI123"/>
    <mergeCell ref="AJ122:AJ123"/>
    <mergeCell ref="AK122:AK123"/>
    <mergeCell ref="AH124:AH125"/>
    <mergeCell ref="AI124:AI125"/>
    <mergeCell ref="AS116:AS117"/>
    <mergeCell ref="AQ122:AQ123"/>
    <mergeCell ref="AQ114:AQ115"/>
    <mergeCell ref="AR114:AR115"/>
    <mergeCell ref="AS114:AS115"/>
    <mergeCell ref="AS120:AS121"/>
    <mergeCell ref="AR122:AR123"/>
    <mergeCell ref="AS122:AS123"/>
    <mergeCell ref="AH120:AH121"/>
    <mergeCell ref="AI120:AI121"/>
    <mergeCell ref="AJ120:AJ121"/>
    <mergeCell ref="AK120:AK121"/>
    <mergeCell ref="AQ116:AQ117"/>
    <mergeCell ref="AR116:AR117"/>
    <mergeCell ref="AH116:AH117"/>
    <mergeCell ref="AI116:AI117"/>
    <mergeCell ref="AJ116:AJ117"/>
    <mergeCell ref="AK116:AK117"/>
    <mergeCell ref="AJ124:AJ125"/>
    <mergeCell ref="AK124:AK125"/>
    <mergeCell ref="AH118:AH119"/>
    <mergeCell ref="AI118:AI119"/>
    <mergeCell ref="AJ118:AJ119"/>
    <mergeCell ref="AK118:AK119"/>
    <mergeCell ref="AJ112:AJ113"/>
    <mergeCell ref="AK112:AK113"/>
    <mergeCell ref="AH114:AH115"/>
    <mergeCell ref="AI114:AI115"/>
    <mergeCell ref="AJ114:AJ115"/>
    <mergeCell ref="AK114:AK115"/>
    <mergeCell ref="D122:D123"/>
    <mergeCell ref="E122:E123"/>
    <mergeCell ref="F122:F123"/>
    <mergeCell ref="G122:G123"/>
    <mergeCell ref="D124:D125"/>
    <mergeCell ref="E124:E125"/>
    <mergeCell ref="F124:F125"/>
    <mergeCell ref="G124:G125"/>
    <mergeCell ref="D118:D119"/>
    <mergeCell ref="E118:E119"/>
    <mergeCell ref="F118:F119"/>
    <mergeCell ref="G118:G119"/>
    <mergeCell ref="D120:D121"/>
    <mergeCell ref="E120:E121"/>
    <mergeCell ref="F120:F121"/>
    <mergeCell ref="G120:G121"/>
    <mergeCell ref="BY122:BY123"/>
    <mergeCell ref="BY124:BY125"/>
    <mergeCell ref="D114:D115"/>
    <mergeCell ref="E114:E115"/>
    <mergeCell ref="F114:F115"/>
    <mergeCell ref="G114:G115"/>
    <mergeCell ref="D116:D117"/>
    <mergeCell ref="E116:E117"/>
    <mergeCell ref="F116:F117"/>
    <mergeCell ref="G116:G117"/>
    <mergeCell ref="BY110:BY111"/>
    <mergeCell ref="BY112:BY113"/>
    <mergeCell ref="BY114:BY115"/>
    <mergeCell ref="BY116:BY117"/>
    <mergeCell ref="BY118:BY119"/>
    <mergeCell ref="BY120:BY121"/>
    <mergeCell ref="AL126:AL127"/>
    <mergeCell ref="AO110:AO111"/>
    <mergeCell ref="AO112:AO113"/>
    <mergeCell ref="AO114:AO115"/>
    <mergeCell ref="AO116:AO117"/>
    <mergeCell ref="AO118:AO119"/>
    <mergeCell ref="AO120:AO121"/>
    <mergeCell ref="AO122:AO123"/>
    <mergeCell ref="AO124:AO125"/>
    <mergeCell ref="AO126:AO127"/>
    <mergeCell ref="B118:B119"/>
    <mergeCell ref="B120:B121"/>
    <mergeCell ref="B122:B123"/>
    <mergeCell ref="B124:B125"/>
    <mergeCell ref="AL114:AL115"/>
    <mergeCell ref="AL116:AL117"/>
    <mergeCell ref="AL118:AL119"/>
    <mergeCell ref="AL120:AL121"/>
    <mergeCell ref="AL122:AL123"/>
    <mergeCell ref="AL124:AL125"/>
    <mergeCell ref="AH110:AH111"/>
    <mergeCell ref="AL110:AL111"/>
    <mergeCell ref="AL112:AL113"/>
    <mergeCell ref="AI110:AI111"/>
    <mergeCell ref="B114:B115"/>
    <mergeCell ref="B116:B117"/>
    <mergeCell ref="AJ110:AJ111"/>
    <mergeCell ref="AK110:AK111"/>
    <mergeCell ref="AH112:AH113"/>
    <mergeCell ref="AI112:AI113"/>
    <mergeCell ref="BU96:BU97"/>
    <mergeCell ref="BV96:BV97"/>
    <mergeCell ref="BU102:BU103"/>
    <mergeCell ref="BU98:BU99"/>
    <mergeCell ref="B112:B113"/>
    <mergeCell ref="AQ110:AQ111"/>
    <mergeCell ref="D112:D113"/>
    <mergeCell ref="E112:E113"/>
    <mergeCell ref="F112:F113"/>
    <mergeCell ref="G112:G113"/>
    <mergeCell ref="BU108:BU109"/>
    <mergeCell ref="BV108:BV109"/>
    <mergeCell ref="BU104:BU105"/>
    <mergeCell ref="BV104:BV105"/>
    <mergeCell ref="BU106:BU107"/>
    <mergeCell ref="BU100:BU101"/>
    <mergeCell ref="BV100:BV101"/>
    <mergeCell ref="BW104:BW105"/>
    <mergeCell ref="BX104:BX105"/>
    <mergeCell ref="BV102:BV103"/>
    <mergeCell ref="BW102:BW103"/>
    <mergeCell ref="BX102:BX103"/>
    <mergeCell ref="BW108:BW109"/>
    <mergeCell ref="BX108:BX109"/>
    <mergeCell ref="BV106:BV107"/>
    <mergeCell ref="BW106:BW107"/>
    <mergeCell ref="BX106:BX107"/>
    <mergeCell ref="BW96:BW97"/>
    <mergeCell ref="BX96:BX97"/>
    <mergeCell ref="BV94:BV95"/>
    <mergeCell ref="BW94:BW95"/>
    <mergeCell ref="BX94:BX95"/>
    <mergeCell ref="BW100:BW101"/>
    <mergeCell ref="BX100:BX101"/>
    <mergeCell ref="BV98:BV99"/>
    <mergeCell ref="BW98:BW99"/>
    <mergeCell ref="BX98:BX99"/>
    <mergeCell ref="BU94:BU95"/>
    <mergeCell ref="BV90:BV91"/>
    <mergeCell ref="BW90:BW91"/>
    <mergeCell ref="BX90:BX91"/>
    <mergeCell ref="BU88:BU89"/>
    <mergeCell ref="BV88:BV89"/>
    <mergeCell ref="BW88:BW89"/>
    <mergeCell ref="BX88:BX89"/>
    <mergeCell ref="BU90:BU91"/>
    <mergeCell ref="BX92:BX93"/>
    <mergeCell ref="BV86:BV87"/>
    <mergeCell ref="BW86:BW87"/>
    <mergeCell ref="BX86:BX87"/>
    <mergeCell ref="BU84:BU85"/>
    <mergeCell ref="BV84:BV85"/>
    <mergeCell ref="BW84:BW85"/>
    <mergeCell ref="BX84:BX85"/>
    <mergeCell ref="BU86:BU87"/>
    <mergeCell ref="AQ108:AQ109"/>
    <mergeCell ref="AR108:AR109"/>
    <mergeCell ref="AS108:AS109"/>
    <mergeCell ref="AT108:AT109"/>
    <mergeCell ref="AQ106:AQ107"/>
    <mergeCell ref="AR106:AR107"/>
    <mergeCell ref="AS106:AS107"/>
    <mergeCell ref="AT106:AT107"/>
    <mergeCell ref="AQ104:AQ105"/>
    <mergeCell ref="AR104:AR105"/>
    <mergeCell ref="AS104:AS105"/>
    <mergeCell ref="AT104:AT105"/>
    <mergeCell ref="AQ102:AQ103"/>
    <mergeCell ref="AR102:AR103"/>
    <mergeCell ref="AS102:AS103"/>
    <mergeCell ref="AT102:AT103"/>
    <mergeCell ref="AQ100:AQ101"/>
    <mergeCell ref="AR100:AR101"/>
    <mergeCell ref="AS100:AS101"/>
    <mergeCell ref="AT100:AT101"/>
    <mergeCell ref="AQ94:AQ95"/>
    <mergeCell ref="AR94:AR95"/>
    <mergeCell ref="AS94:AS95"/>
    <mergeCell ref="AT94:AT95"/>
    <mergeCell ref="AQ96:AQ97"/>
    <mergeCell ref="AR96:AR97"/>
    <mergeCell ref="AS96:AS97"/>
    <mergeCell ref="AT96:AT97"/>
    <mergeCell ref="AQ90:AQ91"/>
    <mergeCell ref="AR90:AR91"/>
    <mergeCell ref="AS90:AS91"/>
    <mergeCell ref="AT90:AT91"/>
    <mergeCell ref="AQ92:AQ93"/>
    <mergeCell ref="AR92:AR93"/>
    <mergeCell ref="AS92:AS93"/>
    <mergeCell ref="AT92:AT93"/>
    <mergeCell ref="AQ86:AQ87"/>
    <mergeCell ref="AR86:AR87"/>
    <mergeCell ref="AS86:AS87"/>
    <mergeCell ref="AT86:AT87"/>
    <mergeCell ref="AQ88:AQ89"/>
    <mergeCell ref="AR88:AR89"/>
    <mergeCell ref="AS88:AS89"/>
    <mergeCell ref="AT88:AT89"/>
    <mergeCell ref="AQ84:AQ85"/>
    <mergeCell ref="AR84:AR85"/>
    <mergeCell ref="AS84:AS85"/>
    <mergeCell ref="AT84:AT85"/>
    <mergeCell ref="AQ72:AQ73"/>
    <mergeCell ref="AR72:AR73"/>
    <mergeCell ref="AS72:AS73"/>
    <mergeCell ref="AT72:AT73"/>
    <mergeCell ref="AH106:AH107"/>
    <mergeCell ref="AI106:AI107"/>
    <mergeCell ref="AJ106:AJ107"/>
    <mergeCell ref="AK106:AK107"/>
    <mergeCell ref="AH108:AH109"/>
    <mergeCell ref="AI108:AI109"/>
    <mergeCell ref="AJ108:AJ109"/>
    <mergeCell ref="AK108:AK109"/>
    <mergeCell ref="AH102:AH103"/>
    <mergeCell ref="AI102:AI103"/>
    <mergeCell ref="AJ102:AJ103"/>
    <mergeCell ref="AK102:AK103"/>
    <mergeCell ref="AH104:AH105"/>
    <mergeCell ref="AI104:AI105"/>
    <mergeCell ref="AJ104:AJ105"/>
    <mergeCell ref="AK104:AK105"/>
    <mergeCell ref="AH98:AH99"/>
    <mergeCell ref="AI98:AI99"/>
    <mergeCell ref="AJ98:AJ99"/>
    <mergeCell ref="AK98:AK99"/>
    <mergeCell ref="AH100:AH101"/>
    <mergeCell ref="AI100:AI101"/>
    <mergeCell ref="AJ100:AJ101"/>
    <mergeCell ref="AK100:AK101"/>
    <mergeCell ref="AH94:AH95"/>
    <mergeCell ref="AI94:AI95"/>
    <mergeCell ref="AJ94:AJ95"/>
    <mergeCell ref="AK94:AK95"/>
    <mergeCell ref="AH96:AH97"/>
    <mergeCell ref="AI96:AI97"/>
    <mergeCell ref="AJ96:AJ97"/>
    <mergeCell ref="AK96:AK97"/>
    <mergeCell ref="AH90:AH91"/>
    <mergeCell ref="AI90:AI91"/>
    <mergeCell ref="AJ90:AJ91"/>
    <mergeCell ref="AK90:AK91"/>
    <mergeCell ref="AH92:AH93"/>
    <mergeCell ref="AI92:AI93"/>
    <mergeCell ref="AJ92:AJ93"/>
    <mergeCell ref="AK92:AK93"/>
    <mergeCell ref="AH86:AH87"/>
    <mergeCell ref="AI86:AI87"/>
    <mergeCell ref="AJ86:AJ87"/>
    <mergeCell ref="AK86:AK87"/>
    <mergeCell ref="AH88:AH89"/>
    <mergeCell ref="AI88:AI89"/>
    <mergeCell ref="AJ88:AJ89"/>
    <mergeCell ref="AK88:AK89"/>
    <mergeCell ref="AH84:AH85"/>
    <mergeCell ref="AI84:AI85"/>
    <mergeCell ref="AJ84:AJ85"/>
    <mergeCell ref="AK84:AK85"/>
    <mergeCell ref="AH60:AH61"/>
    <mergeCell ref="AI60:AI61"/>
    <mergeCell ref="AJ60:AJ61"/>
    <mergeCell ref="AK60:AK61"/>
    <mergeCell ref="AH72:AH73"/>
    <mergeCell ref="AI72:AI73"/>
    <mergeCell ref="AJ72:AJ73"/>
    <mergeCell ref="AK72:AK73"/>
    <mergeCell ref="AH62:AH63"/>
    <mergeCell ref="AI62:AI63"/>
    <mergeCell ref="D108:D109"/>
    <mergeCell ref="E108:E109"/>
    <mergeCell ref="F108:F109"/>
    <mergeCell ref="G108:G109"/>
    <mergeCell ref="F106:F107"/>
    <mergeCell ref="G106:G107"/>
    <mergeCell ref="D110:D111"/>
    <mergeCell ref="E110:E111"/>
    <mergeCell ref="F110:F111"/>
    <mergeCell ref="G110:G111"/>
    <mergeCell ref="D104:D105"/>
    <mergeCell ref="E104:E105"/>
    <mergeCell ref="F104:F105"/>
    <mergeCell ref="G104:G105"/>
    <mergeCell ref="D106:D107"/>
    <mergeCell ref="E106:E107"/>
    <mergeCell ref="D100:D101"/>
    <mergeCell ref="E100:E101"/>
    <mergeCell ref="F100:F101"/>
    <mergeCell ref="G100:G101"/>
    <mergeCell ref="D102:D103"/>
    <mergeCell ref="E102:E103"/>
    <mergeCell ref="F102:F103"/>
    <mergeCell ref="G102:G103"/>
    <mergeCell ref="D96:D97"/>
    <mergeCell ref="E96:E97"/>
    <mergeCell ref="F96:F97"/>
    <mergeCell ref="G96:G97"/>
    <mergeCell ref="D98:D99"/>
    <mergeCell ref="E98:E99"/>
    <mergeCell ref="F98:F99"/>
    <mergeCell ref="G98:G99"/>
    <mergeCell ref="D92:D93"/>
    <mergeCell ref="E92:E93"/>
    <mergeCell ref="F92:F93"/>
    <mergeCell ref="G92:G93"/>
    <mergeCell ref="D94:D95"/>
    <mergeCell ref="E94:E95"/>
    <mergeCell ref="F94:F95"/>
    <mergeCell ref="G94:G95"/>
    <mergeCell ref="D88:D89"/>
    <mergeCell ref="E88:E89"/>
    <mergeCell ref="F88:F89"/>
    <mergeCell ref="G88:G89"/>
    <mergeCell ref="D90:D91"/>
    <mergeCell ref="E90:E91"/>
    <mergeCell ref="F90:F91"/>
    <mergeCell ref="G90:G91"/>
    <mergeCell ref="D84:D85"/>
    <mergeCell ref="E84:E85"/>
    <mergeCell ref="F84:F85"/>
    <mergeCell ref="G84:G85"/>
    <mergeCell ref="D86:D87"/>
    <mergeCell ref="E86:E87"/>
    <mergeCell ref="F86:F87"/>
    <mergeCell ref="G86:G87"/>
    <mergeCell ref="BY90:BY91"/>
    <mergeCell ref="BY92:BY93"/>
    <mergeCell ref="BY94:BY95"/>
    <mergeCell ref="BY96:BY97"/>
    <mergeCell ref="BY98:BY99"/>
    <mergeCell ref="BY108:BY109"/>
    <mergeCell ref="BY100:BY101"/>
    <mergeCell ref="BY102:BY103"/>
    <mergeCell ref="BY104:BY105"/>
    <mergeCell ref="BY106:BY107"/>
    <mergeCell ref="BY84:BY85"/>
    <mergeCell ref="AO100:AO101"/>
    <mergeCell ref="AO102:AO103"/>
    <mergeCell ref="AO104:AO105"/>
    <mergeCell ref="AO86:AO87"/>
    <mergeCell ref="AO88:AO89"/>
    <mergeCell ref="AO90:AO91"/>
    <mergeCell ref="AO92:AO93"/>
    <mergeCell ref="BY86:BY87"/>
    <mergeCell ref="BY88:BY89"/>
    <mergeCell ref="AL108:AL109"/>
    <mergeCell ref="AO72:AO73"/>
    <mergeCell ref="AL100:AL101"/>
    <mergeCell ref="AL102:AL103"/>
    <mergeCell ref="AL104:AL105"/>
    <mergeCell ref="AL106:AL107"/>
    <mergeCell ref="AO106:AO107"/>
    <mergeCell ref="AO108:AO109"/>
    <mergeCell ref="AL90:AL91"/>
    <mergeCell ref="AL92:AL93"/>
    <mergeCell ref="AL94:AL95"/>
    <mergeCell ref="AL96:AL97"/>
    <mergeCell ref="AL98:AL99"/>
    <mergeCell ref="AO84:AO85"/>
    <mergeCell ref="AO94:AO95"/>
    <mergeCell ref="AO96:AO97"/>
    <mergeCell ref="AO98:AO99"/>
    <mergeCell ref="AL84:AL85"/>
    <mergeCell ref="AL86:AL87"/>
    <mergeCell ref="AL88:AL89"/>
    <mergeCell ref="B110:B111"/>
    <mergeCell ref="AL60:AL61"/>
    <mergeCell ref="AL72:AL73"/>
    <mergeCell ref="B100:B101"/>
    <mergeCell ref="B102:B103"/>
    <mergeCell ref="B104:B105"/>
    <mergeCell ref="B106:B107"/>
    <mergeCell ref="B92:B93"/>
    <mergeCell ref="B98:B99"/>
    <mergeCell ref="B84:B85"/>
    <mergeCell ref="B86:B87"/>
    <mergeCell ref="B88:B89"/>
    <mergeCell ref="B90:B91"/>
    <mergeCell ref="B108:B109"/>
    <mergeCell ref="B94:B95"/>
    <mergeCell ref="B96:B97"/>
    <mergeCell ref="AL44:AL45"/>
    <mergeCell ref="AL46:AL47"/>
    <mergeCell ref="AO40:AO41"/>
    <mergeCell ref="AO42:AO43"/>
    <mergeCell ref="AO44:AO45"/>
    <mergeCell ref="AO46:AO47"/>
    <mergeCell ref="AH50:AH51"/>
    <mergeCell ref="AL30:AL31"/>
    <mergeCell ref="AL34:AL35"/>
    <mergeCell ref="AL36:AL37"/>
    <mergeCell ref="AK30:AK31"/>
    <mergeCell ref="AL38:AL39"/>
    <mergeCell ref="AL40:AL41"/>
    <mergeCell ref="AL32:AL33"/>
    <mergeCell ref="AH34:AH35"/>
    <mergeCell ref="AH42:AH43"/>
    <mergeCell ref="AK50:AK51"/>
    <mergeCell ref="AJ38:AJ39"/>
    <mergeCell ref="AK40:AK41"/>
    <mergeCell ref="AJ42:AJ43"/>
    <mergeCell ref="AL52:AL53"/>
    <mergeCell ref="AO48:AO49"/>
    <mergeCell ref="AO50:AO51"/>
    <mergeCell ref="AO52:AO53"/>
    <mergeCell ref="AL48:AL49"/>
    <mergeCell ref="AL50:AL51"/>
    <mergeCell ref="AO6:AO7"/>
    <mergeCell ref="AO8:AO9"/>
    <mergeCell ref="AO10:AO11"/>
    <mergeCell ref="AO12:AO13"/>
    <mergeCell ref="AH52:AH53"/>
    <mergeCell ref="AI36:AI37"/>
    <mergeCell ref="AK36:AK37"/>
    <mergeCell ref="AI52:AI53"/>
    <mergeCell ref="AK52:AK53"/>
    <mergeCell ref="AJ52:AJ53"/>
    <mergeCell ref="AL22:AL23"/>
    <mergeCell ref="AL24:AL25"/>
    <mergeCell ref="AL26:AL27"/>
    <mergeCell ref="AL28:AL29"/>
    <mergeCell ref="AO14:AO15"/>
    <mergeCell ref="AO16:AO17"/>
    <mergeCell ref="AO18:AO19"/>
    <mergeCell ref="AL16:AL17"/>
    <mergeCell ref="AL18:AL19"/>
    <mergeCell ref="AO24:AO25"/>
    <mergeCell ref="AH16:AH17"/>
    <mergeCell ref="AH18:AH19"/>
    <mergeCell ref="AI16:AI17"/>
    <mergeCell ref="AK16:AK17"/>
    <mergeCell ref="AJ16:AJ17"/>
    <mergeCell ref="AK18:AK19"/>
    <mergeCell ref="AH6:AH7"/>
    <mergeCell ref="AH8:AH9"/>
    <mergeCell ref="AH10:AH11"/>
    <mergeCell ref="AH12:AH13"/>
    <mergeCell ref="AH14:AH15"/>
    <mergeCell ref="AL14:AL15"/>
    <mergeCell ref="AI10:AI11"/>
    <mergeCell ref="AK10:AK11"/>
    <mergeCell ref="AJ6:AJ7"/>
    <mergeCell ref="AJ8:AJ9"/>
    <mergeCell ref="B6:B7"/>
    <mergeCell ref="B16:B17"/>
    <mergeCell ref="B8:B9"/>
    <mergeCell ref="B10:B11"/>
    <mergeCell ref="B12:B13"/>
    <mergeCell ref="B14:B15"/>
    <mergeCell ref="B32:B33"/>
    <mergeCell ref="B34:B35"/>
    <mergeCell ref="D20:D21"/>
    <mergeCell ref="D22:D23"/>
    <mergeCell ref="D28:D29"/>
    <mergeCell ref="D30:D31"/>
    <mergeCell ref="D26:D27"/>
    <mergeCell ref="D32:D33"/>
    <mergeCell ref="D34:D35"/>
    <mergeCell ref="B46:B47"/>
    <mergeCell ref="B36:B37"/>
    <mergeCell ref="B38:B39"/>
    <mergeCell ref="B18:B19"/>
    <mergeCell ref="B20:B21"/>
    <mergeCell ref="B22:B23"/>
    <mergeCell ref="B24:B25"/>
    <mergeCell ref="B26:B27"/>
    <mergeCell ref="B28:B29"/>
    <mergeCell ref="B30:B31"/>
    <mergeCell ref="B40:B41"/>
    <mergeCell ref="B42:B43"/>
    <mergeCell ref="B44:B45"/>
    <mergeCell ref="AH36:AH37"/>
    <mergeCell ref="AH38:AH39"/>
    <mergeCell ref="D40:D41"/>
    <mergeCell ref="D42:D43"/>
    <mergeCell ref="D44:D45"/>
    <mergeCell ref="E42:E43"/>
    <mergeCell ref="AH40:AH41"/>
    <mergeCell ref="AH26:AH27"/>
    <mergeCell ref="AH28:AH29"/>
    <mergeCell ref="AH20:AH21"/>
    <mergeCell ref="AH22:AH23"/>
    <mergeCell ref="AI20:AI21"/>
    <mergeCell ref="AK20:AK21"/>
    <mergeCell ref="AJ20:AJ21"/>
    <mergeCell ref="AI22:AI23"/>
    <mergeCell ref="AH44:AH45"/>
    <mergeCell ref="AH46:AH47"/>
    <mergeCell ref="AH30:AH31"/>
    <mergeCell ref="AH32:AH33"/>
    <mergeCell ref="AL6:AL7"/>
    <mergeCell ref="AL8:AL9"/>
    <mergeCell ref="AL10:AL11"/>
    <mergeCell ref="AL12:AL13"/>
    <mergeCell ref="AL20:AL21"/>
    <mergeCell ref="AH24:AH25"/>
    <mergeCell ref="D36:D37"/>
    <mergeCell ref="D38:D39"/>
    <mergeCell ref="F30:F31"/>
    <mergeCell ref="G30:G31"/>
    <mergeCell ref="F34:F35"/>
    <mergeCell ref="G34:G35"/>
    <mergeCell ref="E32:E33"/>
    <mergeCell ref="F32:F33"/>
    <mergeCell ref="G36:G37"/>
    <mergeCell ref="D14:D15"/>
    <mergeCell ref="D16:D17"/>
    <mergeCell ref="D18:D19"/>
    <mergeCell ref="D24:D25"/>
    <mergeCell ref="D6:D7"/>
    <mergeCell ref="D8:D9"/>
    <mergeCell ref="D10:D11"/>
    <mergeCell ref="D12:D13"/>
    <mergeCell ref="D46:D47"/>
    <mergeCell ref="F6:F7"/>
    <mergeCell ref="G6:G7"/>
    <mergeCell ref="E8:E9"/>
    <mergeCell ref="F8:F9"/>
    <mergeCell ref="G8:G9"/>
    <mergeCell ref="E6:E7"/>
    <mergeCell ref="F14:F15"/>
    <mergeCell ref="G14:G15"/>
    <mergeCell ref="E10:E11"/>
    <mergeCell ref="E18:E19"/>
    <mergeCell ref="F10:F11"/>
    <mergeCell ref="G10:G11"/>
    <mergeCell ref="E12:E13"/>
    <mergeCell ref="F12:F13"/>
    <mergeCell ref="G12:G13"/>
    <mergeCell ref="E20:E21"/>
    <mergeCell ref="F20:F21"/>
    <mergeCell ref="G20:G21"/>
    <mergeCell ref="E22:E23"/>
    <mergeCell ref="E14:E15"/>
    <mergeCell ref="F18:F19"/>
    <mergeCell ref="G18:G19"/>
    <mergeCell ref="E16:E17"/>
    <mergeCell ref="F16:F17"/>
    <mergeCell ref="G16:G17"/>
    <mergeCell ref="E24:E25"/>
    <mergeCell ref="F24:F25"/>
    <mergeCell ref="G24:G25"/>
    <mergeCell ref="E26:E27"/>
    <mergeCell ref="F22:F23"/>
    <mergeCell ref="G22:G23"/>
    <mergeCell ref="E28:E29"/>
    <mergeCell ref="F28:F29"/>
    <mergeCell ref="G28:G29"/>
    <mergeCell ref="E30:E31"/>
    <mergeCell ref="F26:F27"/>
    <mergeCell ref="G26:G27"/>
    <mergeCell ref="E40:E41"/>
    <mergeCell ref="F40:F41"/>
    <mergeCell ref="G40:G41"/>
    <mergeCell ref="G32:G33"/>
    <mergeCell ref="E34:E35"/>
    <mergeCell ref="E38:E39"/>
    <mergeCell ref="F38:F39"/>
    <mergeCell ref="G38:G39"/>
    <mergeCell ref="E36:E37"/>
    <mergeCell ref="F36:F37"/>
    <mergeCell ref="AJ10:AJ11"/>
    <mergeCell ref="AI6:AI7"/>
    <mergeCell ref="AK6:AK7"/>
    <mergeCell ref="AI8:AI9"/>
    <mergeCell ref="AK8:AK9"/>
    <mergeCell ref="AI32:AI33"/>
    <mergeCell ref="AJ18:AJ19"/>
    <mergeCell ref="AI18:AI19"/>
    <mergeCell ref="AK12:AK13"/>
    <mergeCell ref="AI14:AI15"/>
    <mergeCell ref="AK14:AK15"/>
    <mergeCell ref="AJ12:AJ13"/>
    <mergeCell ref="AI12:AI13"/>
    <mergeCell ref="AJ14:AJ15"/>
    <mergeCell ref="AK32:AK33"/>
    <mergeCell ref="AI24:AI25"/>
    <mergeCell ref="AI30:AI31"/>
    <mergeCell ref="AI26:AI27"/>
    <mergeCell ref="AJ26:AJ27"/>
    <mergeCell ref="AI28:AI29"/>
    <mergeCell ref="AJ50:AJ51"/>
    <mergeCell ref="AK22:AK23"/>
    <mergeCell ref="AK34:AK35"/>
    <mergeCell ref="AJ28:AJ29"/>
    <mergeCell ref="AJ22:AJ23"/>
    <mergeCell ref="AJ24:AJ25"/>
    <mergeCell ref="AK26:AK27"/>
    <mergeCell ref="AK24:AK25"/>
    <mergeCell ref="AK28:AK29"/>
    <mergeCell ref="AJ32:AJ33"/>
    <mergeCell ref="AK42:AK43"/>
    <mergeCell ref="AI42:AI43"/>
    <mergeCell ref="AK38:AK39"/>
    <mergeCell ref="AJ40:AJ41"/>
    <mergeCell ref="AI38:AI39"/>
    <mergeCell ref="AI50:AI51"/>
    <mergeCell ref="AJ48:AJ49"/>
    <mergeCell ref="AI46:AI47"/>
    <mergeCell ref="AK46:AK47"/>
    <mergeCell ref="AJ46:AJ47"/>
    <mergeCell ref="E48:E49"/>
    <mergeCell ref="F48:F49"/>
    <mergeCell ref="G48:G49"/>
    <mergeCell ref="AL42:AL43"/>
    <mergeCell ref="AJ44:AJ45"/>
    <mergeCell ref="AI48:AI49"/>
    <mergeCell ref="AK48:AK49"/>
    <mergeCell ref="AK44:AK45"/>
    <mergeCell ref="G42:G43"/>
    <mergeCell ref="AH48:AH49"/>
    <mergeCell ref="E52:E53"/>
    <mergeCell ref="F52:F53"/>
    <mergeCell ref="G52:G53"/>
    <mergeCell ref="E50:E51"/>
    <mergeCell ref="F50:F51"/>
    <mergeCell ref="G50:G51"/>
    <mergeCell ref="AI44:AI45"/>
    <mergeCell ref="AI40:AI41"/>
    <mergeCell ref="F42:F43"/>
    <mergeCell ref="D48:D49"/>
    <mergeCell ref="E46:E47"/>
    <mergeCell ref="F46:F47"/>
    <mergeCell ref="G46:G47"/>
    <mergeCell ref="E44:E45"/>
    <mergeCell ref="F44:F45"/>
    <mergeCell ref="G44:G45"/>
    <mergeCell ref="D50:D51"/>
    <mergeCell ref="D52:D53"/>
    <mergeCell ref="B54:B55"/>
    <mergeCell ref="B48:B49"/>
    <mergeCell ref="B50:B51"/>
    <mergeCell ref="B52:B53"/>
    <mergeCell ref="AO58:AO59"/>
    <mergeCell ref="E56:E57"/>
    <mergeCell ref="F56:F57"/>
    <mergeCell ref="B58:B59"/>
    <mergeCell ref="G56:G57"/>
    <mergeCell ref="D58:D59"/>
    <mergeCell ref="E58:E59"/>
    <mergeCell ref="F58:F59"/>
    <mergeCell ref="G58:G59"/>
    <mergeCell ref="B56:B57"/>
    <mergeCell ref="AL58:AL59"/>
    <mergeCell ref="D54:D55"/>
    <mergeCell ref="E54:E55"/>
    <mergeCell ref="F54:F55"/>
    <mergeCell ref="G54:G55"/>
    <mergeCell ref="D56:D57"/>
    <mergeCell ref="AK54:AK55"/>
    <mergeCell ref="AH56:AH57"/>
    <mergeCell ref="AK56:AK57"/>
    <mergeCell ref="AJ54:AJ55"/>
    <mergeCell ref="AR20:AR21"/>
    <mergeCell ref="AS20:AS21"/>
    <mergeCell ref="AT20:AT21"/>
    <mergeCell ref="BY8:BY9"/>
    <mergeCell ref="BY10:BY11"/>
    <mergeCell ref="BY12:BY13"/>
    <mergeCell ref="BY14:BY15"/>
    <mergeCell ref="BY16:BY17"/>
    <mergeCell ref="BY18:BY19"/>
    <mergeCell ref="BW12:BW13"/>
    <mergeCell ref="AO20:AO21"/>
    <mergeCell ref="AO22:AO23"/>
    <mergeCell ref="AO26:AO27"/>
    <mergeCell ref="AO28:AO29"/>
    <mergeCell ref="AO30:AO31"/>
    <mergeCell ref="BY20:BY21"/>
    <mergeCell ref="BY22:BY23"/>
    <mergeCell ref="BY24:BY25"/>
    <mergeCell ref="BY26:BY27"/>
    <mergeCell ref="AQ20:AQ21"/>
    <mergeCell ref="BY28:BY29"/>
    <mergeCell ref="BY30:BY31"/>
    <mergeCell ref="BY32:BY33"/>
    <mergeCell ref="BY34:BY35"/>
    <mergeCell ref="AO54:AO55"/>
    <mergeCell ref="AO56:AO57"/>
    <mergeCell ref="AO32:AO33"/>
    <mergeCell ref="AO34:AO35"/>
    <mergeCell ref="AO36:AO37"/>
    <mergeCell ref="AO38:AO39"/>
    <mergeCell ref="BY58:BY59"/>
    <mergeCell ref="BY44:BY45"/>
    <mergeCell ref="BY46:BY47"/>
    <mergeCell ref="BY48:BY49"/>
    <mergeCell ref="BY50:BY51"/>
    <mergeCell ref="BY36:BY37"/>
    <mergeCell ref="BY38:BY39"/>
    <mergeCell ref="BY40:BY41"/>
    <mergeCell ref="BY42:BY43"/>
    <mergeCell ref="AH54:AH55"/>
    <mergeCell ref="AI54:AI55"/>
    <mergeCell ref="BY52:BY53"/>
    <mergeCell ref="BY54:BY55"/>
    <mergeCell ref="BY56:BY57"/>
    <mergeCell ref="AL54:AL55"/>
    <mergeCell ref="AL56:AL57"/>
    <mergeCell ref="AR54:AR55"/>
    <mergeCell ref="AS54:AS55"/>
    <mergeCell ref="AT54:AT55"/>
    <mergeCell ref="AQ8:AQ9"/>
    <mergeCell ref="AR8:AR9"/>
    <mergeCell ref="AS8:AS9"/>
    <mergeCell ref="AT8:AT9"/>
    <mergeCell ref="AQ6:AQ7"/>
    <mergeCell ref="AR6:AR7"/>
    <mergeCell ref="AS6:AS7"/>
    <mergeCell ref="AT6:AT7"/>
    <mergeCell ref="AQ12:AQ13"/>
    <mergeCell ref="AR12:AR13"/>
    <mergeCell ref="AS12:AS13"/>
    <mergeCell ref="AT12:AT13"/>
    <mergeCell ref="AQ10:AQ11"/>
    <mergeCell ref="AR10:AR11"/>
    <mergeCell ref="AS10:AS11"/>
    <mergeCell ref="AT10:AT11"/>
    <mergeCell ref="AQ16:AQ17"/>
    <mergeCell ref="AR16:AR17"/>
    <mergeCell ref="AS16:AS17"/>
    <mergeCell ref="AT16:AT17"/>
    <mergeCell ref="AQ14:AQ15"/>
    <mergeCell ref="AR14:AR15"/>
    <mergeCell ref="AS14:AS15"/>
    <mergeCell ref="AT14:AT15"/>
    <mergeCell ref="AQ18:AQ19"/>
    <mergeCell ref="AR18:AR19"/>
    <mergeCell ref="AS18:AS19"/>
    <mergeCell ref="AT18:AT19"/>
    <mergeCell ref="AQ24:AQ25"/>
    <mergeCell ref="AR24:AR25"/>
    <mergeCell ref="AS24:AS25"/>
    <mergeCell ref="AT24:AT25"/>
    <mergeCell ref="AQ22:AQ23"/>
    <mergeCell ref="AR22:AR23"/>
    <mergeCell ref="AS22:AS23"/>
    <mergeCell ref="AT22:AT23"/>
    <mergeCell ref="AT32:AT33"/>
    <mergeCell ref="AQ28:AQ29"/>
    <mergeCell ref="AR28:AR29"/>
    <mergeCell ref="AS28:AS29"/>
    <mergeCell ref="AT28:AT29"/>
    <mergeCell ref="AQ26:AQ27"/>
    <mergeCell ref="AR26:AR27"/>
    <mergeCell ref="AS26:AS27"/>
    <mergeCell ref="AT26:AT27"/>
    <mergeCell ref="AQ34:AQ35"/>
    <mergeCell ref="AR34:AR35"/>
    <mergeCell ref="AS34:AS35"/>
    <mergeCell ref="AT34:AT35"/>
    <mergeCell ref="AR30:AR31"/>
    <mergeCell ref="AS30:AS31"/>
    <mergeCell ref="AT30:AT31"/>
    <mergeCell ref="AQ32:AQ33"/>
    <mergeCell ref="AS32:AS33"/>
    <mergeCell ref="AQ38:AQ39"/>
    <mergeCell ref="AR38:AR39"/>
    <mergeCell ref="AS38:AS39"/>
    <mergeCell ref="AT38:AT39"/>
    <mergeCell ref="AQ36:AQ37"/>
    <mergeCell ref="AR36:AR37"/>
    <mergeCell ref="AS36:AS37"/>
    <mergeCell ref="AT36:AT37"/>
    <mergeCell ref="AQ42:AQ43"/>
    <mergeCell ref="AR42:AR43"/>
    <mergeCell ref="AS42:AS43"/>
    <mergeCell ref="AT42:AT43"/>
    <mergeCell ref="AQ40:AQ41"/>
    <mergeCell ref="AR40:AR41"/>
    <mergeCell ref="AS40:AS41"/>
    <mergeCell ref="AT40:AT41"/>
    <mergeCell ref="AT48:AT49"/>
    <mergeCell ref="AQ44:AQ45"/>
    <mergeCell ref="AR44:AR45"/>
    <mergeCell ref="AS44:AS45"/>
    <mergeCell ref="AT44:AT45"/>
    <mergeCell ref="AQ46:AQ47"/>
    <mergeCell ref="AR46:AR47"/>
    <mergeCell ref="AS46:AS47"/>
    <mergeCell ref="AT46:AT47"/>
    <mergeCell ref="AR48:AR49"/>
    <mergeCell ref="AQ52:AQ53"/>
    <mergeCell ref="AR52:AR53"/>
    <mergeCell ref="AS52:AS53"/>
    <mergeCell ref="AT52:AT53"/>
    <mergeCell ref="AR58:AR59"/>
    <mergeCell ref="AS58:AS59"/>
    <mergeCell ref="AT58:AT59"/>
    <mergeCell ref="AQ56:AQ57"/>
    <mergeCell ref="AR56:AR57"/>
    <mergeCell ref="AS56:AS57"/>
    <mergeCell ref="AT56:AT57"/>
    <mergeCell ref="BU8:BU9"/>
    <mergeCell ref="BV8:BV9"/>
    <mergeCell ref="BW8:BW9"/>
    <mergeCell ref="BX8:BX9"/>
    <mergeCell ref="BU6:BU7"/>
    <mergeCell ref="BV6:BV7"/>
    <mergeCell ref="BW6:BW7"/>
    <mergeCell ref="BX6:BX7"/>
    <mergeCell ref="BU12:BU13"/>
    <mergeCell ref="BX12:BX13"/>
    <mergeCell ref="BU10:BU11"/>
    <mergeCell ref="BV10:BV11"/>
    <mergeCell ref="BW10:BW11"/>
    <mergeCell ref="BX10:BX11"/>
    <mergeCell ref="BU16:BU17"/>
    <mergeCell ref="BV16:BV17"/>
    <mergeCell ref="BW16:BW17"/>
    <mergeCell ref="BX16:BX17"/>
    <mergeCell ref="BU14:BU15"/>
    <mergeCell ref="BV14:BV15"/>
    <mergeCell ref="BW14:BW15"/>
    <mergeCell ref="BX14:BX15"/>
    <mergeCell ref="BU20:BU21"/>
    <mergeCell ref="BV20:BV21"/>
    <mergeCell ref="BW20:BW21"/>
    <mergeCell ref="BX20:BX21"/>
    <mergeCell ref="BU18:BU19"/>
    <mergeCell ref="BV18:BV19"/>
    <mergeCell ref="BW18:BW19"/>
    <mergeCell ref="BX18:BX19"/>
    <mergeCell ref="BU24:BU25"/>
    <mergeCell ref="BV24:BV25"/>
    <mergeCell ref="BW24:BW25"/>
    <mergeCell ref="BX24:BX25"/>
    <mergeCell ref="BU22:BU23"/>
    <mergeCell ref="BV22:BV23"/>
    <mergeCell ref="BW22:BW23"/>
    <mergeCell ref="BX22:BX23"/>
    <mergeCell ref="BU28:BU29"/>
    <mergeCell ref="BV28:BV29"/>
    <mergeCell ref="BW28:BW29"/>
    <mergeCell ref="BX28:BX29"/>
    <mergeCell ref="BU26:BU27"/>
    <mergeCell ref="BV26:BV27"/>
    <mergeCell ref="BW26:BW27"/>
    <mergeCell ref="BX26:BX27"/>
    <mergeCell ref="BU32:BU33"/>
    <mergeCell ref="BV32:BV33"/>
    <mergeCell ref="BW32:BW33"/>
    <mergeCell ref="BX32:BX33"/>
    <mergeCell ref="BU30:BU31"/>
    <mergeCell ref="BV30:BV31"/>
    <mergeCell ref="BW30:BW31"/>
    <mergeCell ref="BX30:BX31"/>
    <mergeCell ref="BU36:BU37"/>
    <mergeCell ref="BV36:BV37"/>
    <mergeCell ref="BW36:BW37"/>
    <mergeCell ref="BX36:BX37"/>
    <mergeCell ref="BU34:BU35"/>
    <mergeCell ref="BV34:BV35"/>
    <mergeCell ref="BW34:BW35"/>
    <mergeCell ref="BX34:BX35"/>
    <mergeCell ref="BX38:BX39"/>
    <mergeCell ref="BU40:BU41"/>
    <mergeCell ref="BV40:BV41"/>
    <mergeCell ref="BW40:BW41"/>
    <mergeCell ref="BX40:BX41"/>
    <mergeCell ref="BW38:BW39"/>
    <mergeCell ref="BU38:BU39"/>
    <mergeCell ref="BV38:BV39"/>
    <mergeCell ref="BX42:BX43"/>
    <mergeCell ref="BU44:BU45"/>
    <mergeCell ref="BV44:BV45"/>
    <mergeCell ref="BW44:BW45"/>
    <mergeCell ref="BX44:BX45"/>
    <mergeCell ref="BW42:BW43"/>
    <mergeCell ref="BU42:BU43"/>
    <mergeCell ref="BV42:BV43"/>
    <mergeCell ref="BX52:BX53"/>
    <mergeCell ref="BX46:BX47"/>
    <mergeCell ref="BU48:BU49"/>
    <mergeCell ref="BV48:BV49"/>
    <mergeCell ref="BW48:BW49"/>
    <mergeCell ref="BX48:BX49"/>
    <mergeCell ref="BU46:BU47"/>
    <mergeCell ref="BV46:BV47"/>
    <mergeCell ref="BU50:BU51"/>
    <mergeCell ref="BV50:BV51"/>
    <mergeCell ref="BX58:BX59"/>
    <mergeCell ref="BU56:BU57"/>
    <mergeCell ref="BV56:BV57"/>
    <mergeCell ref="BW56:BW57"/>
    <mergeCell ref="BX56:BX57"/>
    <mergeCell ref="BU54:BU55"/>
    <mergeCell ref="BV54:BV55"/>
    <mergeCell ref="BW54:BW55"/>
    <mergeCell ref="BX54:BX55"/>
    <mergeCell ref="BW46:BW47"/>
    <mergeCell ref="BU58:BU59"/>
    <mergeCell ref="BV58:BV59"/>
    <mergeCell ref="BW58:BW59"/>
    <mergeCell ref="BU52:BU53"/>
    <mergeCell ref="BV52:BV53"/>
    <mergeCell ref="BW52:BW53"/>
    <mergeCell ref="AR50:AR51"/>
    <mergeCell ref="AS50:AS51"/>
    <mergeCell ref="AS48:AS49"/>
    <mergeCell ref="AT50:AT51"/>
    <mergeCell ref="D1:BV1"/>
    <mergeCell ref="BQ3:BY3"/>
    <mergeCell ref="BQ4:BY4"/>
    <mergeCell ref="AG3:AS3"/>
    <mergeCell ref="BW50:BW51"/>
    <mergeCell ref="BX50:BX51"/>
    <mergeCell ref="AQ48:AQ49"/>
    <mergeCell ref="AQ58:AQ59"/>
    <mergeCell ref="AQ54:AQ55"/>
    <mergeCell ref="AH58:AH59"/>
    <mergeCell ref="AI58:AI59"/>
    <mergeCell ref="AJ58:AJ59"/>
    <mergeCell ref="AK58:AK59"/>
    <mergeCell ref="AQ50:AQ51"/>
    <mergeCell ref="AI56:AI57"/>
    <mergeCell ref="AJ56:AJ57"/>
  </mergeCells>
  <phoneticPr fontId="2"/>
  <printOptions horizontalCentered="1" verticalCentered="1"/>
  <pageMargins left="0.19685039370078741" right="0.19685039370078741" top="0.39370078740157483" bottom="0.19685039370078741" header="0.51181102362204722" footer="0.51181102362204722"/>
  <pageSetup paperSize="9" scale="60"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86255-F5D7-4D01-AF62-44066BF3F9DA}">
  <sheetPr codeName="Sheet21">
    <pageSetUpPr fitToPage="1"/>
  </sheetPr>
  <dimension ref="B1:CC78"/>
  <sheetViews>
    <sheetView topLeftCell="AL28" zoomScale="70" zoomScaleNormal="70" zoomScaleSheetLayoutView="85" workbookViewId="0">
      <selection activeCell="BL103" sqref="BL103"/>
    </sheetView>
  </sheetViews>
  <sheetFormatPr defaultColWidth="9" defaultRowHeight="13.8" x14ac:dyDescent="0.2"/>
  <cols>
    <col min="1" max="1" width="2.6640625" style="82" customWidth="1"/>
    <col min="2" max="2" width="4.21875" style="83" customWidth="1"/>
    <col min="3" max="3" width="0" style="82" hidden="1" customWidth="1"/>
    <col min="4" max="4" width="9.21875" style="103" customWidth="1"/>
    <col min="5" max="5" width="1.6640625" style="104" customWidth="1"/>
    <col min="6" max="6" width="6.6640625" style="74" customWidth="1"/>
    <col min="7" max="7" width="1.6640625" style="104" customWidth="1"/>
    <col min="8" max="32" width="2.6640625" style="78" customWidth="1"/>
    <col min="33" max="33" width="0" style="78" hidden="1" customWidth="1"/>
    <col min="34" max="34" width="9.21875" style="103" customWidth="1"/>
    <col min="35" max="35" width="1.6640625" style="104" customWidth="1"/>
    <col min="36" max="36" width="6.6640625" style="74" customWidth="1"/>
    <col min="37" max="37" width="1.6640625" style="104" customWidth="1"/>
    <col min="38" max="38" width="4.21875" style="79" customWidth="1"/>
    <col min="39" max="40" width="2.6640625" style="78" customWidth="1"/>
    <col min="41" max="41" width="4.21875" style="79" customWidth="1"/>
    <col min="42" max="42" width="0" style="78" hidden="1" customWidth="1"/>
    <col min="43" max="43" width="9.21875" style="103" customWidth="1"/>
    <col min="44" max="44" width="1.6640625" style="104" customWidth="1"/>
    <col min="45" max="45" width="6.6640625" style="74" customWidth="1"/>
    <col min="46" max="46" width="1.6640625" style="104" customWidth="1"/>
    <col min="47" max="71" width="2.6640625" style="78" customWidth="1"/>
    <col min="72" max="72" width="0" style="78" hidden="1" customWidth="1"/>
    <col min="73" max="73" width="9.21875" style="103" customWidth="1"/>
    <col min="74" max="74" width="1.6640625" style="104" customWidth="1"/>
    <col min="75" max="75" width="6.6640625" style="74" customWidth="1"/>
    <col min="76" max="76" width="1.6640625" style="104" customWidth="1"/>
    <col min="77" max="77" width="4.21875" style="79" customWidth="1"/>
    <col min="78" max="78" width="2.6640625" style="78" customWidth="1"/>
    <col min="79" max="81" width="9" style="78"/>
    <col min="82" max="16384" width="9" style="82"/>
  </cols>
  <sheetData>
    <row r="1" spans="2:77" ht="30" customHeight="1" x14ac:dyDescent="0.2">
      <c r="D1" s="196" t="s">
        <v>345</v>
      </c>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row>
    <row r="3" spans="2:77" ht="25.05" customHeight="1" x14ac:dyDescent="0.2">
      <c r="AG3" s="199" t="s">
        <v>355</v>
      </c>
      <c r="AH3" s="197"/>
      <c r="AI3" s="197"/>
      <c r="AJ3" s="197"/>
      <c r="AK3" s="197"/>
      <c r="AL3" s="197"/>
      <c r="AM3" s="197"/>
      <c r="AN3" s="197"/>
      <c r="AO3" s="197"/>
      <c r="AP3" s="197"/>
      <c r="AQ3" s="197"/>
      <c r="AR3" s="197"/>
      <c r="AS3" s="197"/>
      <c r="BQ3" s="198" t="s">
        <v>346</v>
      </c>
      <c r="BR3" s="197"/>
      <c r="BS3" s="197"/>
      <c r="BT3" s="197"/>
      <c r="BU3" s="197"/>
      <c r="BV3" s="197"/>
      <c r="BW3" s="197"/>
      <c r="BX3" s="197"/>
      <c r="BY3" s="197"/>
    </row>
    <row r="4" spans="2:77" x14ac:dyDescent="0.2">
      <c r="BQ4" s="198" t="s">
        <v>64</v>
      </c>
      <c r="BR4" s="197"/>
      <c r="BS4" s="197"/>
      <c r="BT4" s="197"/>
      <c r="BU4" s="197"/>
      <c r="BV4" s="197"/>
      <c r="BW4" s="197"/>
      <c r="BX4" s="197"/>
      <c r="BY4" s="197"/>
    </row>
    <row r="6" spans="2:77" ht="11.7" customHeight="1" thickBot="1" x14ac:dyDescent="0.25">
      <c r="B6" s="201">
        <v>1</v>
      </c>
      <c r="D6" s="190" t="s">
        <v>356</v>
      </c>
      <c r="E6" s="192" t="s">
        <v>47</v>
      </c>
      <c r="F6" s="194" t="s">
        <v>187</v>
      </c>
      <c r="G6" s="192" t="s">
        <v>48</v>
      </c>
      <c r="H6" s="125"/>
      <c r="I6" s="125"/>
      <c r="J6" s="65"/>
      <c r="K6" s="65"/>
      <c r="L6" s="65"/>
      <c r="M6" s="65"/>
      <c r="Q6" s="106"/>
      <c r="R6" s="106"/>
      <c r="S6" s="106"/>
      <c r="T6" s="146"/>
      <c r="U6" s="147"/>
      <c r="V6" s="147"/>
      <c r="W6" s="106"/>
      <c r="AA6" s="65"/>
      <c r="AB6" s="65"/>
      <c r="AC6" s="65"/>
      <c r="AD6" s="65"/>
      <c r="AE6" s="125"/>
      <c r="AF6" s="125"/>
      <c r="AH6" s="190" t="s">
        <v>281</v>
      </c>
      <c r="AI6" s="192" t="s">
        <v>47</v>
      </c>
      <c r="AJ6" s="194" t="s">
        <v>73</v>
      </c>
      <c r="AK6" s="192" t="s">
        <v>48</v>
      </c>
      <c r="AL6" s="200">
        <v>36</v>
      </c>
      <c r="AO6" s="200">
        <v>70</v>
      </c>
      <c r="AQ6" s="190" t="s">
        <v>357</v>
      </c>
      <c r="AR6" s="192" t="s">
        <v>47</v>
      </c>
      <c r="AS6" s="194" t="s">
        <v>73</v>
      </c>
      <c r="AT6" s="192" t="s">
        <v>48</v>
      </c>
      <c r="AU6" s="125"/>
      <c r="AV6" s="125"/>
      <c r="AW6" s="65"/>
      <c r="AX6" s="65"/>
      <c r="AY6" s="65"/>
      <c r="AZ6" s="65"/>
      <c r="BN6" s="65"/>
      <c r="BO6" s="65"/>
      <c r="BP6" s="65"/>
      <c r="BQ6" s="65"/>
      <c r="BR6" s="125"/>
      <c r="BS6" s="125"/>
      <c r="BU6" s="190" t="s">
        <v>358</v>
      </c>
      <c r="BV6" s="192" t="s">
        <v>47</v>
      </c>
      <c r="BW6" s="194" t="s">
        <v>71</v>
      </c>
      <c r="BX6" s="192" t="s">
        <v>48</v>
      </c>
      <c r="BY6" s="200">
        <v>105</v>
      </c>
    </row>
    <row r="7" spans="2:77" ht="11.7" customHeight="1" thickTop="1" thickBot="1" x14ac:dyDescent="0.25">
      <c r="B7" s="201"/>
      <c r="D7" s="191"/>
      <c r="E7" s="193"/>
      <c r="F7" s="195"/>
      <c r="G7" s="193"/>
      <c r="H7" s="65"/>
      <c r="I7" s="65"/>
      <c r="J7" s="127"/>
      <c r="K7" s="65"/>
      <c r="L7" s="65"/>
      <c r="M7" s="65"/>
      <c r="Q7" s="106"/>
      <c r="R7" s="106"/>
      <c r="S7" s="106"/>
      <c r="T7" s="147"/>
      <c r="U7" s="147"/>
      <c r="V7" s="147"/>
      <c r="W7" s="106"/>
      <c r="AA7" s="65"/>
      <c r="AB7" s="65"/>
      <c r="AC7" s="65"/>
      <c r="AD7" s="130"/>
      <c r="AE7" s="65"/>
      <c r="AF7" s="65"/>
      <c r="AH7" s="191"/>
      <c r="AI7" s="193"/>
      <c r="AJ7" s="195"/>
      <c r="AK7" s="193"/>
      <c r="AL7" s="201"/>
      <c r="AO7" s="201"/>
      <c r="AQ7" s="191"/>
      <c r="AR7" s="193"/>
      <c r="AS7" s="195"/>
      <c r="AT7" s="193"/>
      <c r="AU7" s="65"/>
      <c r="AV7" s="65"/>
      <c r="AW7" s="127"/>
      <c r="AX7" s="65"/>
      <c r="AY7" s="65"/>
      <c r="AZ7" s="65"/>
      <c r="BN7" s="65"/>
      <c r="BO7" s="65"/>
      <c r="BP7" s="65"/>
      <c r="BQ7" s="130"/>
      <c r="BR7" s="65"/>
      <c r="BS7" s="65"/>
      <c r="BU7" s="190"/>
      <c r="BV7" s="192"/>
      <c r="BW7" s="194"/>
      <c r="BX7" s="192"/>
      <c r="BY7" s="200"/>
    </row>
    <row r="8" spans="2:77" ht="11.7" customHeight="1" thickTop="1" thickBot="1" x14ac:dyDescent="0.25">
      <c r="B8" s="201">
        <v>2</v>
      </c>
      <c r="D8" s="190" t="s">
        <v>359</v>
      </c>
      <c r="E8" s="192" t="s">
        <v>47</v>
      </c>
      <c r="F8" s="194" t="s">
        <v>188</v>
      </c>
      <c r="G8" s="192" t="s">
        <v>48</v>
      </c>
      <c r="H8" s="65"/>
      <c r="I8" s="68"/>
      <c r="J8" s="77"/>
      <c r="K8" s="136"/>
      <c r="L8" s="65"/>
      <c r="M8" s="65"/>
      <c r="Q8" s="106"/>
      <c r="R8" s="106"/>
      <c r="S8" s="106"/>
      <c r="T8" s="147"/>
      <c r="U8" s="147"/>
      <c r="V8" s="147"/>
      <c r="W8" s="106"/>
      <c r="AA8" s="65"/>
      <c r="AB8" s="65"/>
      <c r="AC8" s="141"/>
      <c r="AD8" s="68"/>
      <c r="AE8" s="77"/>
      <c r="AF8" s="125"/>
      <c r="AH8" s="190" t="s">
        <v>360</v>
      </c>
      <c r="AI8" s="192" t="s">
        <v>47</v>
      </c>
      <c r="AJ8" s="194" t="s">
        <v>71</v>
      </c>
      <c r="AK8" s="192" t="s">
        <v>48</v>
      </c>
      <c r="AL8" s="200">
        <v>37</v>
      </c>
      <c r="AO8" s="200">
        <v>71</v>
      </c>
      <c r="AQ8" s="190" t="s">
        <v>280</v>
      </c>
      <c r="AR8" s="192" t="s">
        <v>47</v>
      </c>
      <c r="AS8" s="194" t="s">
        <v>180</v>
      </c>
      <c r="AT8" s="192" t="s">
        <v>48</v>
      </c>
      <c r="AU8" s="125"/>
      <c r="AV8" s="68"/>
      <c r="AW8" s="77"/>
      <c r="AX8" s="136"/>
      <c r="AY8" s="65"/>
      <c r="AZ8" s="65"/>
      <c r="BN8" s="65"/>
      <c r="BO8" s="65"/>
      <c r="BP8" s="141"/>
      <c r="BQ8" s="68"/>
      <c r="BR8" s="77"/>
      <c r="BS8" s="125"/>
      <c r="BU8" s="190" t="s">
        <v>299</v>
      </c>
      <c r="BV8" s="192" t="s">
        <v>47</v>
      </c>
      <c r="BW8" s="194" t="s">
        <v>57</v>
      </c>
      <c r="BX8" s="192" t="s">
        <v>48</v>
      </c>
      <c r="BY8" s="200">
        <v>106</v>
      </c>
    </row>
    <row r="9" spans="2:77" ht="11.7" customHeight="1" thickTop="1" thickBot="1" x14ac:dyDescent="0.25">
      <c r="B9" s="201"/>
      <c r="D9" s="191"/>
      <c r="E9" s="193"/>
      <c r="F9" s="195"/>
      <c r="G9" s="193"/>
      <c r="H9" s="66"/>
      <c r="I9" s="70"/>
      <c r="J9" s="65"/>
      <c r="K9" s="136"/>
      <c r="L9" s="65"/>
      <c r="M9" s="65"/>
      <c r="Q9" s="106"/>
      <c r="R9" s="106"/>
      <c r="S9" s="106"/>
      <c r="T9" s="147"/>
      <c r="U9" s="147"/>
      <c r="V9" s="147"/>
      <c r="W9" s="106"/>
      <c r="AA9" s="65"/>
      <c r="AB9" s="65"/>
      <c r="AC9" s="141"/>
      <c r="AD9" s="65"/>
      <c r="AE9" s="131"/>
      <c r="AF9" s="65"/>
      <c r="AH9" s="191"/>
      <c r="AI9" s="193"/>
      <c r="AJ9" s="195"/>
      <c r="AK9" s="193"/>
      <c r="AL9" s="201"/>
      <c r="AO9" s="201"/>
      <c r="AQ9" s="191"/>
      <c r="AR9" s="193"/>
      <c r="AS9" s="195"/>
      <c r="AT9" s="193"/>
      <c r="AU9" s="65"/>
      <c r="AV9" s="128"/>
      <c r="AW9" s="65"/>
      <c r="AX9" s="136"/>
      <c r="AY9" s="65"/>
      <c r="AZ9" s="65"/>
      <c r="BN9" s="65"/>
      <c r="BO9" s="65"/>
      <c r="BP9" s="141"/>
      <c r="BQ9" s="65"/>
      <c r="BR9" s="131"/>
      <c r="BS9" s="65"/>
      <c r="BU9" s="191"/>
      <c r="BV9" s="193"/>
      <c r="BW9" s="195"/>
      <c r="BX9" s="193"/>
      <c r="BY9" s="201"/>
    </row>
    <row r="10" spans="2:77" ht="11.7" customHeight="1" thickTop="1" thickBot="1" x14ac:dyDescent="0.25">
      <c r="B10" s="201">
        <v>3</v>
      </c>
      <c r="D10" s="190" t="s">
        <v>361</v>
      </c>
      <c r="E10" s="192" t="s">
        <v>47</v>
      </c>
      <c r="F10" s="194" t="s">
        <v>181</v>
      </c>
      <c r="G10" s="192" t="s">
        <v>48</v>
      </c>
      <c r="H10" s="125"/>
      <c r="I10" s="133"/>
      <c r="J10" s="65"/>
      <c r="K10" s="127"/>
      <c r="L10" s="65"/>
      <c r="M10" s="65"/>
      <c r="Q10" s="106"/>
      <c r="R10" s="106"/>
      <c r="S10" s="106"/>
      <c r="T10" s="147"/>
      <c r="U10" s="147"/>
      <c r="V10" s="147"/>
      <c r="W10" s="106"/>
      <c r="AA10" s="65"/>
      <c r="AB10" s="65"/>
      <c r="AC10" s="130"/>
      <c r="AD10" s="65"/>
      <c r="AE10" s="68"/>
      <c r="AF10" s="76"/>
      <c r="AH10" s="190" t="s">
        <v>362</v>
      </c>
      <c r="AI10" s="192" t="s">
        <v>47</v>
      </c>
      <c r="AJ10" s="194" t="s">
        <v>61</v>
      </c>
      <c r="AK10" s="192" t="s">
        <v>48</v>
      </c>
      <c r="AL10" s="200">
        <v>38</v>
      </c>
      <c r="AO10" s="200">
        <v>72</v>
      </c>
      <c r="AQ10" s="190" t="s">
        <v>363</v>
      </c>
      <c r="AR10" s="192" t="s">
        <v>47</v>
      </c>
      <c r="AS10" s="194" t="s">
        <v>60</v>
      </c>
      <c r="AT10" s="192" t="s">
        <v>48</v>
      </c>
      <c r="AU10" s="71"/>
      <c r="AV10" s="65"/>
      <c r="AW10" s="65"/>
      <c r="AX10" s="127"/>
      <c r="AY10" s="65"/>
      <c r="AZ10" s="65"/>
      <c r="BN10" s="65"/>
      <c r="BO10" s="65"/>
      <c r="BP10" s="130"/>
      <c r="BQ10" s="65"/>
      <c r="BR10" s="68"/>
      <c r="BS10" s="76"/>
      <c r="BU10" s="190" t="s">
        <v>364</v>
      </c>
      <c r="BV10" s="192" t="s">
        <v>47</v>
      </c>
      <c r="BW10" s="194" t="s">
        <v>49</v>
      </c>
      <c r="BX10" s="192" t="s">
        <v>48</v>
      </c>
      <c r="BY10" s="200">
        <v>107</v>
      </c>
    </row>
    <row r="11" spans="2:77" ht="11.7" customHeight="1" thickTop="1" x14ac:dyDescent="0.2">
      <c r="B11" s="201"/>
      <c r="D11" s="191"/>
      <c r="E11" s="193"/>
      <c r="F11" s="195"/>
      <c r="G11" s="193"/>
      <c r="H11" s="65"/>
      <c r="I11" s="65"/>
      <c r="J11" s="68"/>
      <c r="K11" s="77"/>
      <c r="L11" s="136"/>
      <c r="M11" s="65"/>
      <c r="Q11" s="124"/>
      <c r="R11" s="124"/>
      <c r="S11" s="124"/>
      <c r="T11" s="148"/>
      <c r="U11" s="149"/>
      <c r="V11" s="149"/>
      <c r="W11" s="124"/>
      <c r="AA11" s="65"/>
      <c r="AB11" s="141"/>
      <c r="AC11" s="68"/>
      <c r="AD11" s="77"/>
      <c r="AE11" s="65"/>
      <c r="AF11" s="66"/>
      <c r="AH11" s="191"/>
      <c r="AI11" s="193"/>
      <c r="AJ11" s="195"/>
      <c r="AK11" s="193"/>
      <c r="AL11" s="201"/>
      <c r="AO11" s="201"/>
      <c r="AQ11" s="191"/>
      <c r="AR11" s="193"/>
      <c r="AS11" s="195"/>
      <c r="AT11" s="193"/>
      <c r="AU11" s="65"/>
      <c r="AV11" s="65"/>
      <c r="AW11" s="68"/>
      <c r="AX11" s="77"/>
      <c r="AY11" s="136"/>
      <c r="AZ11" s="65"/>
      <c r="BN11" s="65"/>
      <c r="BO11" s="141"/>
      <c r="BP11" s="68"/>
      <c r="BQ11" s="77"/>
      <c r="BR11" s="65"/>
      <c r="BS11" s="66"/>
      <c r="BU11" s="191"/>
      <c r="BV11" s="193"/>
      <c r="BW11" s="195"/>
      <c r="BX11" s="193"/>
      <c r="BY11" s="201"/>
    </row>
    <row r="12" spans="2:77" ht="11.7" customHeight="1" thickBot="1" x14ac:dyDescent="0.25">
      <c r="B12" s="201">
        <v>4</v>
      </c>
      <c r="D12" s="190" t="s">
        <v>365</v>
      </c>
      <c r="E12" s="192" t="s">
        <v>47</v>
      </c>
      <c r="F12" s="194" t="s">
        <v>180</v>
      </c>
      <c r="G12" s="192" t="s">
        <v>48</v>
      </c>
      <c r="H12" s="125"/>
      <c r="I12" s="125"/>
      <c r="J12" s="68"/>
      <c r="K12" s="77"/>
      <c r="L12" s="136"/>
      <c r="M12" s="65"/>
      <c r="Q12" s="124"/>
      <c r="R12" s="124"/>
      <c r="S12" s="124"/>
      <c r="T12" s="149"/>
      <c r="U12" s="149"/>
      <c r="V12" s="149"/>
      <c r="W12" s="124"/>
      <c r="AA12" s="65"/>
      <c r="AB12" s="141"/>
      <c r="AC12" s="68"/>
      <c r="AD12" s="77"/>
      <c r="AE12" s="125"/>
      <c r="AF12" s="125"/>
      <c r="AH12" s="190" t="s">
        <v>366</v>
      </c>
      <c r="AI12" s="192" t="s">
        <v>47</v>
      </c>
      <c r="AJ12" s="194" t="s">
        <v>183</v>
      </c>
      <c r="AK12" s="192" t="s">
        <v>48</v>
      </c>
      <c r="AL12" s="200">
        <v>39</v>
      </c>
      <c r="AO12" s="200">
        <v>73</v>
      </c>
      <c r="AQ12" s="190" t="s">
        <v>236</v>
      </c>
      <c r="AR12" s="192" t="s">
        <v>47</v>
      </c>
      <c r="AS12" s="194" t="s">
        <v>181</v>
      </c>
      <c r="AT12" s="192" t="s">
        <v>48</v>
      </c>
      <c r="AU12" s="65"/>
      <c r="AV12" s="65"/>
      <c r="AW12" s="68"/>
      <c r="AX12" s="77"/>
      <c r="AY12" s="136"/>
      <c r="AZ12" s="65"/>
      <c r="BN12" s="65"/>
      <c r="BO12" s="141"/>
      <c r="BP12" s="68"/>
      <c r="BQ12" s="77"/>
      <c r="BR12" s="72"/>
      <c r="BS12" s="72"/>
      <c r="BU12" s="190" t="s">
        <v>367</v>
      </c>
      <c r="BV12" s="192" t="s">
        <v>47</v>
      </c>
      <c r="BW12" s="194" t="s">
        <v>56</v>
      </c>
      <c r="BX12" s="192" t="s">
        <v>48</v>
      </c>
      <c r="BY12" s="200">
        <v>108</v>
      </c>
    </row>
    <row r="13" spans="2:77" ht="11.7" customHeight="1" thickTop="1" thickBot="1" x14ac:dyDescent="0.25">
      <c r="B13" s="201"/>
      <c r="D13" s="191"/>
      <c r="E13" s="193"/>
      <c r="F13" s="195"/>
      <c r="G13" s="193"/>
      <c r="H13" s="65"/>
      <c r="I13" s="65"/>
      <c r="J13" s="128"/>
      <c r="K13" s="65"/>
      <c r="L13" s="136"/>
      <c r="M13" s="65"/>
      <c r="Q13" s="124"/>
      <c r="R13" s="124"/>
      <c r="S13" s="124"/>
      <c r="T13" s="149"/>
      <c r="U13" s="149"/>
      <c r="V13" s="149"/>
      <c r="W13" s="124"/>
      <c r="AA13" s="65"/>
      <c r="AB13" s="141"/>
      <c r="AC13" s="65"/>
      <c r="AD13" s="131"/>
      <c r="AE13" s="65"/>
      <c r="AF13" s="65"/>
      <c r="AH13" s="191"/>
      <c r="AI13" s="193"/>
      <c r="AJ13" s="195"/>
      <c r="AK13" s="193"/>
      <c r="AL13" s="201"/>
      <c r="AO13" s="201"/>
      <c r="AQ13" s="191"/>
      <c r="AR13" s="193"/>
      <c r="AS13" s="195"/>
      <c r="AT13" s="193"/>
      <c r="AU13" s="66"/>
      <c r="AV13" s="66"/>
      <c r="AW13" s="70"/>
      <c r="AX13" s="65"/>
      <c r="AY13" s="136"/>
      <c r="AZ13" s="65"/>
      <c r="BN13" s="65"/>
      <c r="BO13" s="141"/>
      <c r="BP13" s="65"/>
      <c r="BQ13" s="70"/>
      <c r="BR13" s="66"/>
      <c r="BS13" s="66"/>
      <c r="BU13" s="191"/>
      <c r="BV13" s="193"/>
      <c r="BW13" s="195"/>
      <c r="BX13" s="193"/>
      <c r="BY13" s="201"/>
    </row>
    <row r="14" spans="2:77" ht="11.7" customHeight="1" thickTop="1" thickBot="1" x14ac:dyDescent="0.25">
      <c r="B14" s="201">
        <v>5</v>
      </c>
      <c r="D14" s="190" t="s">
        <v>299</v>
      </c>
      <c r="E14" s="192" t="s">
        <v>47</v>
      </c>
      <c r="F14" s="194" t="s">
        <v>61</v>
      </c>
      <c r="G14" s="192" t="s">
        <v>48</v>
      </c>
      <c r="H14" s="72"/>
      <c r="I14" s="71"/>
      <c r="J14" s="65"/>
      <c r="K14" s="65"/>
      <c r="L14" s="136"/>
      <c r="M14" s="65"/>
      <c r="Q14" s="124"/>
      <c r="R14" s="124"/>
      <c r="S14" s="124"/>
      <c r="T14" s="149"/>
      <c r="U14" s="149"/>
      <c r="V14" s="149"/>
      <c r="W14" s="124"/>
      <c r="AA14" s="65"/>
      <c r="AB14" s="141"/>
      <c r="AC14" s="65"/>
      <c r="AD14" s="68"/>
      <c r="AE14" s="76"/>
      <c r="AF14" s="72"/>
      <c r="AH14" s="190" t="s">
        <v>239</v>
      </c>
      <c r="AI14" s="192" t="s">
        <v>47</v>
      </c>
      <c r="AJ14" s="194" t="s">
        <v>56</v>
      </c>
      <c r="AK14" s="192" t="s">
        <v>48</v>
      </c>
      <c r="AL14" s="200">
        <v>40</v>
      </c>
      <c r="AO14" s="200">
        <v>74</v>
      </c>
      <c r="AQ14" s="190" t="s">
        <v>368</v>
      </c>
      <c r="AR14" s="192" t="s">
        <v>47</v>
      </c>
      <c r="AS14" s="194" t="s">
        <v>184</v>
      </c>
      <c r="AT14" s="192" t="s">
        <v>48</v>
      </c>
      <c r="AU14" s="125"/>
      <c r="AV14" s="125"/>
      <c r="AW14" s="133"/>
      <c r="AX14" s="65"/>
      <c r="AY14" s="136"/>
      <c r="AZ14" s="65"/>
      <c r="BN14" s="65"/>
      <c r="BO14" s="141"/>
      <c r="BP14" s="65"/>
      <c r="BQ14" s="132"/>
      <c r="BR14" s="125"/>
      <c r="BS14" s="125"/>
      <c r="BU14" s="190" t="s">
        <v>369</v>
      </c>
      <c r="BV14" s="192" t="s">
        <v>47</v>
      </c>
      <c r="BW14" s="194" t="s">
        <v>181</v>
      </c>
      <c r="BX14" s="192" t="s">
        <v>48</v>
      </c>
      <c r="BY14" s="200">
        <v>109</v>
      </c>
    </row>
    <row r="15" spans="2:77" ht="11.7" customHeight="1" thickTop="1" thickBot="1" x14ac:dyDescent="0.25">
      <c r="B15" s="201"/>
      <c r="D15" s="191"/>
      <c r="E15" s="193"/>
      <c r="F15" s="195"/>
      <c r="G15" s="193"/>
      <c r="H15" s="65"/>
      <c r="I15" s="65"/>
      <c r="J15" s="65"/>
      <c r="K15" s="65"/>
      <c r="L15" s="127"/>
      <c r="M15" s="65"/>
      <c r="Q15" s="124"/>
      <c r="R15" s="124"/>
      <c r="S15" s="124"/>
      <c r="T15" s="149"/>
      <c r="U15" s="149"/>
      <c r="V15" s="149"/>
      <c r="W15" s="124"/>
      <c r="AA15" s="65"/>
      <c r="AB15" s="130"/>
      <c r="AC15" s="65"/>
      <c r="AD15" s="65"/>
      <c r="AE15" s="66"/>
      <c r="AF15" s="66"/>
      <c r="AH15" s="191"/>
      <c r="AI15" s="193"/>
      <c r="AJ15" s="195"/>
      <c r="AK15" s="193"/>
      <c r="AL15" s="201"/>
      <c r="AO15" s="201"/>
      <c r="AQ15" s="191"/>
      <c r="AR15" s="193"/>
      <c r="AS15" s="195"/>
      <c r="AT15" s="193"/>
      <c r="AU15" s="65"/>
      <c r="AV15" s="65"/>
      <c r="AW15" s="65"/>
      <c r="AX15" s="65"/>
      <c r="AY15" s="127"/>
      <c r="AZ15" s="65"/>
      <c r="BN15" s="65"/>
      <c r="BO15" s="130"/>
      <c r="BP15" s="65"/>
      <c r="BQ15" s="65"/>
      <c r="BR15" s="65"/>
      <c r="BS15" s="65"/>
      <c r="BU15" s="191"/>
      <c r="BV15" s="193"/>
      <c r="BW15" s="195"/>
      <c r="BX15" s="193"/>
      <c r="BY15" s="201"/>
    </row>
    <row r="16" spans="2:77" ht="11.7" customHeight="1" thickTop="1" thickBot="1" x14ac:dyDescent="0.25">
      <c r="B16" s="201">
        <v>6</v>
      </c>
      <c r="D16" s="190" t="s">
        <v>325</v>
      </c>
      <c r="E16" s="192" t="s">
        <v>47</v>
      </c>
      <c r="F16" s="194" t="s">
        <v>72</v>
      </c>
      <c r="G16" s="192" t="s">
        <v>48</v>
      </c>
      <c r="H16" s="125"/>
      <c r="I16" s="125"/>
      <c r="J16" s="65"/>
      <c r="K16" s="68"/>
      <c r="L16" s="77"/>
      <c r="M16" s="136"/>
      <c r="Q16" s="124"/>
      <c r="R16" s="124"/>
      <c r="S16" s="124"/>
      <c r="T16" s="149"/>
      <c r="U16" s="149"/>
      <c r="V16" s="149"/>
      <c r="W16" s="124"/>
      <c r="AA16" s="141"/>
      <c r="AB16" s="68"/>
      <c r="AC16" s="77"/>
      <c r="AD16" s="65"/>
      <c r="AE16" s="125"/>
      <c r="AF16" s="125"/>
      <c r="AH16" s="190" t="s">
        <v>370</v>
      </c>
      <c r="AI16" s="192" t="s">
        <v>47</v>
      </c>
      <c r="AJ16" s="194" t="s">
        <v>57</v>
      </c>
      <c r="AK16" s="192" t="s">
        <v>48</v>
      </c>
      <c r="AL16" s="200">
        <v>41</v>
      </c>
      <c r="AO16" s="200">
        <v>75</v>
      </c>
      <c r="AQ16" s="190" t="s">
        <v>143</v>
      </c>
      <c r="AR16" s="192" t="s">
        <v>47</v>
      </c>
      <c r="AS16" s="194" t="s">
        <v>72</v>
      </c>
      <c r="AT16" s="192" t="s">
        <v>48</v>
      </c>
      <c r="AU16" s="125"/>
      <c r="AV16" s="125"/>
      <c r="AW16" s="65"/>
      <c r="AX16" s="68"/>
      <c r="AY16" s="77"/>
      <c r="AZ16" s="136"/>
      <c r="BN16" s="141"/>
      <c r="BO16" s="68"/>
      <c r="BP16" s="77"/>
      <c r="BQ16" s="65"/>
      <c r="BR16" s="125"/>
      <c r="BS16" s="125"/>
      <c r="BU16" s="190" t="s">
        <v>145</v>
      </c>
      <c r="BV16" s="192" t="s">
        <v>47</v>
      </c>
      <c r="BW16" s="194" t="s">
        <v>58</v>
      </c>
      <c r="BX16" s="192" t="s">
        <v>48</v>
      </c>
      <c r="BY16" s="200">
        <v>110</v>
      </c>
    </row>
    <row r="17" spans="2:77" ht="11.7" customHeight="1" thickTop="1" thickBot="1" x14ac:dyDescent="0.25">
      <c r="B17" s="201"/>
      <c r="D17" s="191"/>
      <c r="E17" s="193"/>
      <c r="F17" s="195"/>
      <c r="G17" s="193"/>
      <c r="H17" s="65"/>
      <c r="I17" s="65"/>
      <c r="J17" s="127"/>
      <c r="K17" s="68"/>
      <c r="L17" s="77"/>
      <c r="M17" s="136"/>
      <c r="Q17" s="124"/>
      <c r="R17" s="124"/>
      <c r="S17" s="124"/>
      <c r="T17" s="149"/>
      <c r="U17" s="149"/>
      <c r="V17" s="149"/>
      <c r="W17" s="124"/>
      <c r="AA17" s="141"/>
      <c r="AB17" s="68"/>
      <c r="AC17" s="77"/>
      <c r="AD17" s="130"/>
      <c r="AE17" s="65"/>
      <c r="AF17" s="65"/>
      <c r="AH17" s="191"/>
      <c r="AI17" s="193"/>
      <c r="AJ17" s="195"/>
      <c r="AK17" s="193"/>
      <c r="AL17" s="201"/>
      <c r="AO17" s="201"/>
      <c r="AQ17" s="191"/>
      <c r="AR17" s="193"/>
      <c r="AS17" s="195"/>
      <c r="AT17" s="193"/>
      <c r="AU17" s="65"/>
      <c r="AV17" s="65"/>
      <c r="AW17" s="127"/>
      <c r="AX17" s="68"/>
      <c r="AY17" s="77"/>
      <c r="AZ17" s="136"/>
      <c r="BN17" s="141"/>
      <c r="BO17" s="68"/>
      <c r="BP17" s="77"/>
      <c r="BQ17" s="130"/>
      <c r="BR17" s="65"/>
      <c r="BS17" s="65"/>
      <c r="BU17" s="191"/>
      <c r="BV17" s="193"/>
      <c r="BW17" s="195"/>
      <c r="BX17" s="193"/>
      <c r="BY17" s="201"/>
    </row>
    <row r="18" spans="2:77" ht="11.7" customHeight="1" thickTop="1" x14ac:dyDescent="0.2">
      <c r="B18" s="201">
        <v>7</v>
      </c>
      <c r="D18" s="190" t="s">
        <v>371</v>
      </c>
      <c r="E18" s="192" t="s">
        <v>47</v>
      </c>
      <c r="F18" s="194" t="s">
        <v>56</v>
      </c>
      <c r="G18" s="192" t="s">
        <v>48</v>
      </c>
      <c r="H18" s="72"/>
      <c r="I18" s="71"/>
      <c r="J18" s="70"/>
      <c r="K18" s="70"/>
      <c r="L18" s="77"/>
      <c r="M18" s="136"/>
      <c r="Q18" s="124"/>
      <c r="R18" s="124"/>
      <c r="S18" s="124"/>
      <c r="T18" s="149"/>
      <c r="U18" s="149"/>
      <c r="V18" s="149"/>
      <c r="W18" s="124"/>
      <c r="AA18" s="141"/>
      <c r="AB18" s="68"/>
      <c r="AC18" s="70"/>
      <c r="AD18" s="70"/>
      <c r="AE18" s="76"/>
      <c r="AF18" s="72"/>
      <c r="AH18" s="190" t="s">
        <v>372</v>
      </c>
      <c r="AI18" s="192" t="s">
        <v>47</v>
      </c>
      <c r="AJ18" s="194" t="s">
        <v>59</v>
      </c>
      <c r="AK18" s="192" t="s">
        <v>48</v>
      </c>
      <c r="AL18" s="200">
        <v>42</v>
      </c>
      <c r="AO18" s="200">
        <v>76</v>
      </c>
      <c r="AQ18" s="190" t="s">
        <v>169</v>
      </c>
      <c r="AR18" s="192" t="s">
        <v>47</v>
      </c>
      <c r="AS18" s="194" t="s">
        <v>56</v>
      </c>
      <c r="AT18" s="192" t="s">
        <v>48</v>
      </c>
      <c r="AU18" s="72"/>
      <c r="AV18" s="71"/>
      <c r="AW18" s="70"/>
      <c r="AX18" s="70"/>
      <c r="AY18" s="77"/>
      <c r="AZ18" s="136"/>
      <c r="BN18" s="141"/>
      <c r="BO18" s="68"/>
      <c r="BP18" s="70"/>
      <c r="BQ18" s="70"/>
      <c r="BR18" s="76"/>
      <c r="BS18" s="72"/>
      <c r="BU18" s="190" t="s">
        <v>373</v>
      </c>
      <c r="BV18" s="192" t="s">
        <v>47</v>
      </c>
      <c r="BW18" s="194" t="s">
        <v>184</v>
      </c>
      <c r="BX18" s="192" t="s">
        <v>48</v>
      </c>
      <c r="BY18" s="200">
        <v>111</v>
      </c>
    </row>
    <row r="19" spans="2:77" ht="11.7" customHeight="1" thickBot="1" x14ac:dyDescent="0.25">
      <c r="B19" s="201"/>
      <c r="D19" s="191"/>
      <c r="E19" s="193"/>
      <c r="F19" s="195"/>
      <c r="G19" s="193"/>
      <c r="H19" s="65"/>
      <c r="I19" s="65"/>
      <c r="J19" s="65"/>
      <c r="K19" s="70"/>
      <c r="L19" s="65"/>
      <c r="M19" s="136"/>
      <c r="Q19" s="124"/>
      <c r="R19" s="124"/>
      <c r="S19" s="124"/>
      <c r="T19" s="149"/>
      <c r="U19" s="149"/>
      <c r="V19" s="149"/>
      <c r="W19" s="124"/>
      <c r="AA19" s="141"/>
      <c r="AB19" s="65"/>
      <c r="AC19" s="70"/>
      <c r="AD19" s="65"/>
      <c r="AE19" s="66"/>
      <c r="AF19" s="66"/>
      <c r="AH19" s="191"/>
      <c r="AI19" s="193"/>
      <c r="AJ19" s="195"/>
      <c r="AK19" s="193"/>
      <c r="AL19" s="201"/>
      <c r="AO19" s="201"/>
      <c r="AQ19" s="191"/>
      <c r="AR19" s="193"/>
      <c r="AS19" s="195"/>
      <c r="AT19" s="193"/>
      <c r="AU19" s="65"/>
      <c r="AV19" s="65"/>
      <c r="AW19" s="65"/>
      <c r="AX19" s="70"/>
      <c r="AY19" s="65"/>
      <c r="AZ19" s="136"/>
      <c r="BN19" s="141"/>
      <c r="BO19" s="65"/>
      <c r="BP19" s="70"/>
      <c r="BQ19" s="65"/>
      <c r="BR19" s="66"/>
      <c r="BS19" s="66"/>
      <c r="BU19" s="191"/>
      <c r="BV19" s="193"/>
      <c r="BW19" s="195"/>
      <c r="BX19" s="193"/>
      <c r="BY19" s="201"/>
    </row>
    <row r="20" spans="2:77" ht="11.7" customHeight="1" thickTop="1" x14ac:dyDescent="0.2">
      <c r="B20" s="201">
        <v>8</v>
      </c>
      <c r="D20" s="190" t="s">
        <v>374</v>
      </c>
      <c r="E20" s="192" t="s">
        <v>47</v>
      </c>
      <c r="F20" s="194" t="s">
        <v>128</v>
      </c>
      <c r="G20" s="192" t="s">
        <v>48</v>
      </c>
      <c r="H20" s="65"/>
      <c r="I20" s="65"/>
      <c r="J20" s="65"/>
      <c r="K20" s="133"/>
      <c r="L20" s="65"/>
      <c r="M20" s="136"/>
      <c r="Q20" s="124"/>
      <c r="R20" s="124"/>
      <c r="S20" s="124"/>
      <c r="T20" s="149"/>
      <c r="U20" s="149"/>
      <c r="V20" s="149"/>
      <c r="W20" s="124"/>
      <c r="AA20" s="141"/>
      <c r="AB20" s="65"/>
      <c r="AC20" s="132"/>
      <c r="AD20" s="65"/>
      <c r="AE20" s="72"/>
      <c r="AF20" s="72"/>
      <c r="AH20" s="190" t="s">
        <v>229</v>
      </c>
      <c r="AI20" s="192" t="s">
        <v>47</v>
      </c>
      <c r="AJ20" s="194" t="s">
        <v>181</v>
      </c>
      <c r="AK20" s="192" t="s">
        <v>48</v>
      </c>
      <c r="AL20" s="200">
        <v>43</v>
      </c>
      <c r="AO20" s="200">
        <v>77</v>
      </c>
      <c r="AQ20" s="190" t="s">
        <v>375</v>
      </c>
      <c r="AR20" s="192" t="s">
        <v>47</v>
      </c>
      <c r="AS20" s="194" t="s">
        <v>55</v>
      </c>
      <c r="AT20" s="192" t="s">
        <v>48</v>
      </c>
      <c r="AU20" s="65"/>
      <c r="AV20" s="65"/>
      <c r="AW20" s="65"/>
      <c r="AX20" s="133"/>
      <c r="AY20" s="65"/>
      <c r="AZ20" s="136"/>
      <c r="BN20" s="141"/>
      <c r="BO20" s="65"/>
      <c r="BP20" s="132"/>
      <c r="BQ20" s="65"/>
      <c r="BR20" s="72"/>
      <c r="BS20" s="72"/>
      <c r="BU20" s="190" t="s">
        <v>376</v>
      </c>
      <c r="BV20" s="192" t="s">
        <v>47</v>
      </c>
      <c r="BW20" s="194" t="s">
        <v>188</v>
      </c>
      <c r="BX20" s="192" t="s">
        <v>48</v>
      </c>
      <c r="BY20" s="200">
        <v>112</v>
      </c>
    </row>
    <row r="21" spans="2:77" ht="11.7" customHeight="1" thickBot="1" x14ac:dyDescent="0.25">
      <c r="B21" s="201"/>
      <c r="D21" s="191"/>
      <c r="E21" s="193"/>
      <c r="F21" s="195"/>
      <c r="G21" s="193"/>
      <c r="H21" s="66"/>
      <c r="I21" s="66"/>
      <c r="J21" s="126"/>
      <c r="K21" s="136"/>
      <c r="L21" s="65"/>
      <c r="M21" s="136"/>
      <c r="N21" s="152">
        <v>1</v>
      </c>
      <c r="O21" s="167"/>
      <c r="P21" s="167"/>
      <c r="Q21" s="167"/>
      <c r="R21" s="168"/>
      <c r="S21" s="155"/>
      <c r="T21" s="155"/>
      <c r="U21" s="149"/>
      <c r="V21" s="152">
        <v>5</v>
      </c>
      <c r="W21" s="167"/>
      <c r="X21" s="167"/>
      <c r="Y21" s="167"/>
      <c r="Z21" s="168"/>
      <c r="AA21" s="141"/>
      <c r="AB21" s="65"/>
      <c r="AC21" s="141"/>
      <c r="AD21" s="129"/>
      <c r="AE21" s="66"/>
      <c r="AF21" s="66"/>
      <c r="AH21" s="191"/>
      <c r="AI21" s="193"/>
      <c r="AJ21" s="195"/>
      <c r="AK21" s="193"/>
      <c r="AL21" s="201"/>
      <c r="AO21" s="201"/>
      <c r="AQ21" s="191"/>
      <c r="AR21" s="193"/>
      <c r="AS21" s="195"/>
      <c r="AT21" s="193"/>
      <c r="AU21" s="66"/>
      <c r="AV21" s="66"/>
      <c r="AW21" s="126"/>
      <c r="AX21" s="136"/>
      <c r="AY21" s="65"/>
      <c r="AZ21" s="136"/>
      <c r="BA21" s="152">
        <v>3</v>
      </c>
      <c r="BB21" s="167"/>
      <c r="BC21" s="167"/>
      <c r="BD21" s="167"/>
      <c r="BE21" s="168"/>
      <c r="BF21" s="155"/>
      <c r="BG21" s="155"/>
      <c r="BI21" s="152">
        <v>7</v>
      </c>
      <c r="BJ21" s="167"/>
      <c r="BK21" s="167"/>
      <c r="BL21" s="167"/>
      <c r="BM21" s="168"/>
      <c r="BN21" s="141"/>
      <c r="BO21" s="65"/>
      <c r="BP21" s="141"/>
      <c r="BQ21" s="129"/>
      <c r="BR21" s="66"/>
      <c r="BS21" s="66"/>
      <c r="BU21" s="191"/>
      <c r="BV21" s="193"/>
      <c r="BW21" s="195"/>
      <c r="BX21" s="193"/>
      <c r="BY21" s="201"/>
    </row>
    <row r="22" spans="2:77" ht="11.7" customHeight="1" thickTop="1" thickBot="1" x14ac:dyDescent="0.25">
      <c r="B22" s="201">
        <v>9</v>
      </c>
      <c r="D22" s="190" t="s">
        <v>377</v>
      </c>
      <c r="E22" s="192" t="s">
        <v>47</v>
      </c>
      <c r="F22" s="194" t="s">
        <v>58</v>
      </c>
      <c r="G22" s="192" t="s">
        <v>48</v>
      </c>
      <c r="H22" s="125"/>
      <c r="I22" s="125"/>
      <c r="J22" s="136"/>
      <c r="K22" s="65"/>
      <c r="L22" s="65"/>
      <c r="M22" s="136"/>
      <c r="N22" s="214" t="s">
        <v>459</v>
      </c>
      <c r="O22" s="215"/>
      <c r="P22" s="215"/>
      <c r="Q22" s="215"/>
      <c r="R22" s="216"/>
      <c r="S22" s="169"/>
      <c r="T22" s="169"/>
      <c r="U22" s="149"/>
      <c r="V22" s="214" t="s">
        <v>460</v>
      </c>
      <c r="W22" s="215"/>
      <c r="X22" s="215"/>
      <c r="Y22" s="215"/>
      <c r="Z22" s="216"/>
      <c r="AA22" s="141"/>
      <c r="AB22" s="65"/>
      <c r="AC22" s="65"/>
      <c r="AD22" s="141"/>
      <c r="AE22" s="125"/>
      <c r="AF22" s="125"/>
      <c r="AH22" s="190" t="s">
        <v>227</v>
      </c>
      <c r="AI22" s="192" t="s">
        <v>47</v>
      </c>
      <c r="AJ22" s="194" t="s">
        <v>180</v>
      </c>
      <c r="AK22" s="192" t="s">
        <v>48</v>
      </c>
      <c r="AL22" s="200">
        <v>44</v>
      </c>
      <c r="AO22" s="200">
        <v>78</v>
      </c>
      <c r="AQ22" s="190" t="s">
        <v>378</v>
      </c>
      <c r="AR22" s="192" t="s">
        <v>47</v>
      </c>
      <c r="AS22" s="194" t="s">
        <v>444</v>
      </c>
      <c r="AT22" s="192" t="s">
        <v>48</v>
      </c>
      <c r="AU22" s="125"/>
      <c r="AV22" s="125"/>
      <c r="AW22" s="136"/>
      <c r="AX22" s="65"/>
      <c r="AY22" s="65"/>
      <c r="AZ22" s="136"/>
      <c r="BA22" s="214" t="s">
        <v>465</v>
      </c>
      <c r="BB22" s="215"/>
      <c r="BC22" s="215"/>
      <c r="BD22" s="215"/>
      <c r="BE22" s="216"/>
      <c r="BF22" s="169"/>
      <c r="BG22" s="169"/>
      <c r="BI22" s="214" t="s">
        <v>466</v>
      </c>
      <c r="BJ22" s="215"/>
      <c r="BK22" s="215"/>
      <c r="BL22" s="215"/>
      <c r="BM22" s="216"/>
      <c r="BN22" s="141"/>
      <c r="BO22" s="65"/>
      <c r="BP22" s="65"/>
      <c r="BQ22" s="141"/>
      <c r="BR22" s="125"/>
      <c r="BS22" s="125"/>
      <c r="BU22" s="190" t="s">
        <v>379</v>
      </c>
      <c r="BV22" s="192" t="s">
        <v>47</v>
      </c>
      <c r="BW22" s="194" t="s">
        <v>72</v>
      </c>
      <c r="BX22" s="192" t="s">
        <v>48</v>
      </c>
      <c r="BY22" s="200">
        <v>113</v>
      </c>
    </row>
    <row r="23" spans="2:77" ht="11.7" customHeight="1" thickTop="1" thickBot="1" x14ac:dyDescent="0.25">
      <c r="B23" s="201"/>
      <c r="D23" s="191"/>
      <c r="E23" s="193"/>
      <c r="F23" s="195"/>
      <c r="G23" s="193"/>
      <c r="H23" s="65"/>
      <c r="I23" s="65"/>
      <c r="J23" s="65"/>
      <c r="K23" s="65"/>
      <c r="L23" s="65"/>
      <c r="M23" s="127"/>
      <c r="N23" s="214"/>
      <c r="O23" s="215"/>
      <c r="P23" s="215"/>
      <c r="Q23" s="215"/>
      <c r="R23" s="216"/>
      <c r="S23" s="169"/>
      <c r="T23" s="169"/>
      <c r="U23" s="149"/>
      <c r="V23" s="214"/>
      <c r="W23" s="215"/>
      <c r="X23" s="215"/>
      <c r="Y23" s="215"/>
      <c r="Z23" s="216"/>
      <c r="AA23" s="130"/>
      <c r="AB23" s="65"/>
      <c r="AC23" s="65"/>
      <c r="AD23" s="65"/>
      <c r="AE23" s="65"/>
      <c r="AF23" s="65"/>
      <c r="AH23" s="191"/>
      <c r="AI23" s="193"/>
      <c r="AJ23" s="195"/>
      <c r="AK23" s="193"/>
      <c r="AL23" s="201"/>
      <c r="AO23" s="201"/>
      <c r="AQ23" s="191"/>
      <c r="AR23" s="193"/>
      <c r="AS23" s="195"/>
      <c r="AT23" s="193"/>
      <c r="AU23" s="65"/>
      <c r="AV23" s="65"/>
      <c r="AW23" s="65"/>
      <c r="AX23" s="65"/>
      <c r="AY23" s="65"/>
      <c r="AZ23" s="127"/>
      <c r="BA23" s="214"/>
      <c r="BB23" s="215"/>
      <c r="BC23" s="215"/>
      <c r="BD23" s="215"/>
      <c r="BE23" s="216"/>
      <c r="BF23" s="169"/>
      <c r="BG23" s="169"/>
      <c r="BI23" s="214"/>
      <c r="BJ23" s="215"/>
      <c r="BK23" s="215"/>
      <c r="BL23" s="215"/>
      <c r="BM23" s="216"/>
      <c r="BN23" s="130"/>
      <c r="BO23" s="65"/>
      <c r="BP23" s="65"/>
      <c r="BQ23" s="65"/>
      <c r="BR23" s="65"/>
      <c r="BS23" s="65"/>
      <c r="BU23" s="191"/>
      <c r="BV23" s="193"/>
      <c r="BW23" s="195"/>
      <c r="BX23" s="193"/>
      <c r="BY23" s="201"/>
    </row>
    <row r="24" spans="2:77" ht="11.7" customHeight="1" thickTop="1" thickBot="1" x14ac:dyDescent="0.25">
      <c r="B24" s="201">
        <v>10</v>
      </c>
      <c r="D24" s="190" t="s">
        <v>371</v>
      </c>
      <c r="E24" s="192" t="s">
        <v>47</v>
      </c>
      <c r="F24" s="194" t="s">
        <v>445</v>
      </c>
      <c r="G24" s="192" t="s">
        <v>48</v>
      </c>
      <c r="H24" s="125"/>
      <c r="I24" s="125"/>
      <c r="J24" s="65"/>
      <c r="K24" s="65"/>
      <c r="L24" s="68"/>
      <c r="M24" s="70"/>
      <c r="N24" s="214"/>
      <c r="O24" s="215"/>
      <c r="P24" s="215"/>
      <c r="Q24" s="215"/>
      <c r="R24" s="216"/>
      <c r="S24" s="169"/>
      <c r="T24" s="169"/>
      <c r="U24" s="149"/>
      <c r="V24" s="214"/>
      <c r="W24" s="215"/>
      <c r="X24" s="215"/>
      <c r="Y24" s="215"/>
      <c r="Z24" s="216"/>
      <c r="AA24" s="70"/>
      <c r="AB24" s="77"/>
      <c r="AC24" s="65"/>
      <c r="AD24" s="65"/>
      <c r="AE24" s="125"/>
      <c r="AF24" s="125"/>
      <c r="AH24" s="190" t="s">
        <v>380</v>
      </c>
      <c r="AI24" s="192" t="s">
        <v>47</v>
      </c>
      <c r="AJ24" s="194" t="s">
        <v>72</v>
      </c>
      <c r="AK24" s="192" t="s">
        <v>48</v>
      </c>
      <c r="AL24" s="200">
        <v>45</v>
      </c>
      <c r="AO24" s="200">
        <v>79</v>
      </c>
      <c r="AQ24" s="190" t="s">
        <v>381</v>
      </c>
      <c r="AR24" s="192" t="s">
        <v>47</v>
      </c>
      <c r="AS24" s="194" t="s">
        <v>187</v>
      </c>
      <c r="AT24" s="192" t="s">
        <v>48</v>
      </c>
      <c r="AU24" s="125"/>
      <c r="AV24" s="125"/>
      <c r="AW24" s="65"/>
      <c r="AX24" s="65"/>
      <c r="AY24" s="68"/>
      <c r="AZ24" s="70"/>
      <c r="BA24" s="214"/>
      <c r="BB24" s="215"/>
      <c r="BC24" s="215"/>
      <c r="BD24" s="215"/>
      <c r="BE24" s="216"/>
      <c r="BF24" s="169"/>
      <c r="BG24" s="169"/>
      <c r="BI24" s="214"/>
      <c r="BJ24" s="215"/>
      <c r="BK24" s="215"/>
      <c r="BL24" s="215"/>
      <c r="BM24" s="216"/>
      <c r="BN24" s="70"/>
      <c r="BO24" s="77"/>
      <c r="BP24" s="65"/>
      <c r="BQ24" s="65"/>
      <c r="BR24" s="125"/>
      <c r="BS24" s="125"/>
      <c r="BU24" s="190" t="s">
        <v>154</v>
      </c>
      <c r="BV24" s="192" t="s">
        <v>47</v>
      </c>
      <c r="BW24" s="194" t="s">
        <v>73</v>
      </c>
      <c r="BX24" s="192" t="s">
        <v>48</v>
      </c>
      <c r="BY24" s="200">
        <v>114</v>
      </c>
    </row>
    <row r="25" spans="2:77" ht="11.7" customHeight="1" thickTop="1" thickBot="1" x14ac:dyDescent="0.25">
      <c r="B25" s="201"/>
      <c r="D25" s="191"/>
      <c r="E25" s="193"/>
      <c r="F25" s="195"/>
      <c r="G25" s="193"/>
      <c r="H25" s="65"/>
      <c r="I25" s="65"/>
      <c r="J25" s="127"/>
      <c r="K25" s="65"/>
      <c r="L25" s="68"/>
      <c r="M25" s="70"/>
      <c r="N25" s="208" t="s">
        <v>457</v>
      </c>
      <c r="O25" s="217"/>
      <c r="P25" s="217"/>
      <c r="Q25" s="217"/>
      <c r="R25" s="218"/>
      <c r="S25" s="170"/>
      <c r="T25" s="170"/>
      <c r="U25" s="147"/>
      <c r="V25" s="208" t="s">
        <v>448</v>
      </c>
      <c r="W25" s="217"/>
      <c r="X25" s="217"/>
      <c r="Y25" s="217"/>
      <c r="Z25" s="218"/>
      <c r="AA25" s="70"/>
      <c r="AB25" s="77"/>
      <c r="AC25" s="65"/>
      <c r="AD25" s="130"/>
      <c r="AE25" s="65"/>
      <c r="AF25" s="65"/>
      <c r="AH25" s="191"/>
      <c r="AI25" s="193"/>
      <c r="AJ25" s="195"/>
      <c r="AK25" s="193"/>
      <c r="AL25" s="201"/>
      <c r="AO25" s="201"/>
      <c r="AQ25" s="191"/>
      <c r="AR25" s="193"/>
      <c r="AS25" s="195"/>
      <c r="AT25" s="193"/>
      <c r="AU25" s="65"/>
      <c r="AV25" s="65"/>
      <c r="AW25" s="127"/>
      <c r="AX25" s="65"/>
      <c r="AY25" s="68"/>
      <c r="AZ25" s="70"/>
      <c r="BA25" s="208" t="s">
        <v>448</v>
      </c>
      <c r="BB25" s="217"/>
      <c r="BC25" s="217"/>
      <c r="BD25" s="217"/>
      <c r="BE25" s="218"/>
      <c r="BF25" s="170"/>
      <c r="BG25" s="170"/>
      <c r="BI25" s="208" t="s">
        <v>467</v>
      </c>
      <c r="BJ25" s="217"/>
      <c r="BK25" s="217"/>
      <c r="BL25" s="217"/>
      <c r="BM25" s="218"/>
      <c r="BN25" s="70"/>
      <c r="BO25" s="77"/>
      <c r="BP25" s="65"/>
      <c r="BQ25" s="130"/>
      <c r="BR25" s="65"/>
      <c r="BS25" s="65"/>
      <c r="BU25" s="191"/>
      <c r="BV25" s="193"/>
      <c r="BW25" s="195"/>
      <c r="BX25" s="193"/>
      <c r="BY25" s="201"/>
    </row>
    <row r="26" spans="2:77" ht="11.7" customHeight="1" thickTop="1" x14ac:dyDescent="0.2">
      <c r="B26" s="201">
        <v>11</v>
      </c>
      <c r="D26" s="190" t="s">
        <v>382</v>
      </c>
      <c r="E26" s="192" t="s">
        <v>47</v>
      </c>
      <c r="F26" s="194" t="s">
        <v>57</v>
      </c>
      <c r="G26" s="192" t="s">
        <v>48</v>
      </c>
      <c r="H26" s="72"/>
      <c r="I26" s="71"/>
      <c r="J26" s="77"/>
      <c r="K26" s="136"/>
      <c r="L26" s="68"/>
      <c r="M26" s="70"/>
      <c r="N26" s="219"/>
      <c r="O26" s="220"/>
      <c r="P26" s="220"/>
      <c r="Q26" s="220"/>
      <c r="R26" s="221"/>
      <c r="S26" s="170"/>
      <c r="T26" s="170"/>
      <c r="U26" s="147"/>
      <c r="V26" s="219"/>
      <c r="W26" s="220"/>
      <c r="X26" s="220"/>
      <c r="Y26" s="220"/>
      <c r="Z26" s="221"/>
      <c r="AA26" s="70"/>
      <c r="AB26" s="77"/>
      <c r="AC26" s="141"/>
      <c r="AD26" s="68"/>
      <c r="AE26" s="76"/>
      <c r="AF26" s="72"/>
      <c r="AH26" s="190" t="s">
        <v>125</v>
      </c>
      <c r="AI26" s="192" t="s">
        <v>47</v>
      </c>
      <c r="AJ26" s="194" t="s">
        <v>184</v>
      </c>
      <c r="AK26" s="192" t="s">
        <v>48</v>
      </c>
      <c r="AL26" s="200">
        <v>46</v>
      </c>
      <c r="AO26" s="200">
        <v>80</v>
      </c>
      <c r="AQ26" s="190" t="s">
        <v>383</v>
      </c>
      <c r="AR26" s="192" t="s">
        <v>47</v>
      </c>
      <c r="AS26" s="194" t="s">
        <v>180</v>
      </c>
      <c r="AT26" s="192" t="s">
        <v>48</v>
      </c>
      <c r="AU26" s="72"/>
      <c r="AV26" s="71"/>
      <c r="AW26" s="77"/>
      <c r="AX26" s="136"/>
      <c r="AY26" s="68"/>
      <c r="AZ26" s="70"/>
      <c r="BA26" s="219"/>
      <c r="BB26" s="220"/>
      <c r="BC26" s="220"/>
      <c r="BD26" s="220"/>
      <c r="BE26" s="221"/>
      <c r="BF26" s="170"/>
      <c r="BG26" s="170"/>
      <c r="BI26" s="219"/>
      <c r="BJ26" s="220"/>
      <c r="BK26" s="220"/>
      <c r="BL26" s="220"/>
      <c r="BM26" s="221"/>
      <c r="BN26" s="70"/>
      <c r="BO26" s="77"/>
      <c r="BP26" s="141"/>
      <c r="BQ26" s="68"/>
      <c r="BR26" s="76"/>
      <c r="BS26" s="72"/>
      <c r="BU26" s="190" t="s">
        <v>384</v>
      </c>
      <c r="BV26" s="192" t="s">
        <v>47</v>
      </c>
      <c r="BW26" s="194" t="s">
        <v>69</v>
      </c>
      <c r="BX26" s="192" t="s">
        <v>48</v>
      </c>
      <c r="BY26" s="200">
        <v>115</v>
      </c>
    </row>
    <row r="27" spans="2:77" ht="11.7" customHeight="1" thickBot="1" x14ac:dyDescent="0.25">
      <c r="B27" s="201"/>
      <c r="D27" s="191"/>
      <c r="E27" s="193"/>
      <c r="F27" s="195"/>
      <c r="G27" s="193"/>
      <c r="H27" s="65"/>
      <c r="I27" s="65"/>
      <c r="J27" s="65"/>
      <c r="K27" s="127"/>
      <c r="L27" s="68"/>
      <c r="M27" s="77"/>
      <c r="Q27" s="106"/>
      <c r="R27" s="147"/>
      <c r="S27" s="147"/>
      <c r="T27" s="147"/>
      <c r="U27" s="147"/>
      <c r="V27" s="147"/>
      <c r="W27" s="106"/>
      <c r="AA27" s="68"/>
      <c r="AB27" s="77"/>
      <c r="AC27" s="130"/>
      <c r="AD27" s="65"/>
      <c r="AE27" s="66"/>
      <c r="AF27" s="66"/>
      <c r="AH27" s="191"/>
      <c r="AI27" s="193"/>
      <c r="AJ27" s="195"/>
      <c r="AK27" s="193"/>
      <c r="AL27" s="201"/>
      <c r="AO27" s="201"/>
      <c r="AQ27" s="191"/>
      <c r="AR27" s="193"/>
      <c r="AS27" s="195"/>
      <c r="AT27" s="193"/>
      <c r="AU27" s="65"/>
      <c r="AV27" s="65"/>
      <c r="AW27" s="65"/>
      <c r="AX27" s="127"/>
      <c r="AY27" s="68"/>
      <c r="AZ27" s="77"/>
      <c r="BN27" s="68"/>
      <c r="BO27" s="77"/>
      <c r="BP27" s="130"/>
      <c r="BQ27" s="65"/>
      <c r="BR27" s="66"/>
      <c r="BS27" s="66"/>
      <c r="BU27" s="191"/>
      <c r="BV27" s="193"/>
      <c r="BW27" s="195"/>
      <c r="BX27" s="193"/>
      <c r="BY27" s="201"/>
    </row>
    <row r="28" spans="2:77" ht="11.7" customHeight="1" thickTop="1" thickBot="1" x14ac:dyDescent="0.25">
      <c r="B28" s="201">
        <v>12</v>
      </c>
      <c r="D28" s="190" t="s">
        <v>385</v>
      </c>
      <c r="E28" s="192" t="s">
        <v>47</v>
      </c>
      <c r="F28" s="194" t="s">
        <v>184</v>
      </c>
      <c r="G28" s="192" t="s">
        <v>48</v>
      </c>
      <c r="H28" s="65"/>
      <c r="I28" s="65"/>
      <c r="J28" s="68"/>
      <c r="K28" s="77"/>
      <c r="L28" s="137"/>
      <c r="M28" s="65"/>
      <c r="Q28" s="106"/>
      <c r="R28" s="147"/>
      <c r="S28" s="147"/>
      <c r="T28" s="147"/>
      <c r="U28" s="147"/>
      <c r="V28" s="147"/>
      <c r="W28" s="106"/>
      <c r="AA28" s="68"/>
      <c r="AB28" s="70"/>
      <c r="AC28" s="70"/>
      <c r="AD28" s="77"/>
      <c r="AE28" s="72"/>
      <c r="AF28" s="72"/>
      <c r="AH28" s="190" t="s">
        <v>121</v>
      </c>
      <c r="AI28" s="192" t="s">
        <v>47</v>
      </c>
      <c r="AJ28" s="194" t="s">
        <v>69</v>
      </c>
      <c r="AK28" s="192" t="s">
        <v>48</v>
      </c>
      <c r="AL28" s="200">
        <v>47</v>
      </c>
      <c r="AO28" s="200">
        <v>81</v>
      </c>
      <c r="AQ28" s="190" t="s">
        <v>167</v>
      </c>
      <c r="AR28" s="192" t="s">
        <v>47</v>
      </c>
      <c r="AS28" s="194" t="s">
        <v>57</v>
      </c>
      <c r="AT28" s="192" t="s">
        <v>48</v>
      </c>
      <c r="AU28" s="65"/>
      <c r="AV28" s="65"/>
      <c r="AW28" s="68"/>
      <c r="AX28" s="70"/>
      <c r="AY28" s="70"/>
      <c r="AZ28" s="77"/>
      <c r="BN28" s="68"/>
      <c r="BO28" s="70"/>
      <c r="BP28" s="70"/>
      <c r="BQ28" s="77"/>
      <c r="BR28" s="125"/>
      <c r="BS28" s="125"/>
      <c r="BU28" s="190" t="s">
        <v>386</v>
      </c>
      <c r="BV28" s="192" t="s">
        <v>47</v>
      </c>
      <c r="BW28" s="194" t="s">
        <v>128</v>
      </c>
      <c r="BX28" s="192" t="s">
        <v>48</v>
      </c>
      <c r="BY28" s="200">
        <v>116</v>
      </c>
    </row>
    <row r="29" spans="2:77" ht="11.7" customHeight="1" thickTop="1" thickBot="1" x14ac:dyDescent="0.25">
      <c r="B29" s="201"/>
      <c r="D29" s="191"/>
      <c r="E29" s="193"/>
      <c r="F29" s="195"/>
      <c r="G29" s="193"/>
      <c r="H29" s="66"/>
      <c r="I29" s="66"/>
      <c r="J29" s="70"/>
      <c r="K29" s="65"/>
      <c r="L29" s="137"/>
      <c r="M29" s="65"/>
      <c r="Q29" s="106"/>
      <c r="R29" s="147"/>
      <c r="S29" s="147"/>
      <c r="T29" s="147"/>
      <c r="U29" s="147"/>
      <c r="V29" s="147"/>
      <c r="W29" s="106"/>
      <c r="AA29" s="68"/>
      <c r="AB29" s="70"/>
      <c r="AC29" s="77"/>
      <c r="AD29" s="70"/>
      <c r="AE29" s="66"/>
      <c r="AF29" s="66"/>
      <c r="AH29" s="191"/>
      <c r="AI29" s="193"/>
      <c r="AJ29" s="195"/>
      <c r="AK29" s="193"/>
      <c r="AL29" s="201"/>
      <c r="AO29" s="201"/>
      <c r="AQ29" s="191"/>
      <c r="AR29" s="193"/>
      <c r="AS29" s="195"/>
      <c r="AT29" s="193"/>
      <c r="AU29" s="66"/>
      <c r="AV29" s="66"/>
      <c r="AW29" s="70"/>
      <c r="AX29" s="68"/>
      <c r="AY29" s="70"/>
      <c r="AZ29" s="77"/>
      <c r="BN29" s="68"/>
      <c r="BO29" s="70"/>
      <c r="BP29" s="77"/>
      <c r="BQ29" s="131"/>
      <c r="BR29" s="65"/>
      <c r="BS29" s="65"/>
      <c r="BU29" s="191"/>
      <c r="BV29" s="193"/>
      <c r="BW29" s="195"/>
      <c r="BX29" s="193"/>
      <c r="BY29" s="201"/>
    </row>
    <row r="30" spans="2:77" ht="11.7" customHeight="1" thickTop="1" thickBot="1" x14ac:dyDescent="0.25">
      <c r="B30" s="201">
        <v>13</v>
      </c>
      <c r="D30" s="190" t="s">
        <v>165</v>
      </c>
      <c r="E30" s="192" t="s">
        <v>47</v>
      </c>
      <c r="F30" s="194" t="s">
        <v>73</v>
      </c>
      <c r="G30" s="192" t="s">
        <v>48</v>
      </c>
      <c r="H30" s="125"/>
      <c r="I30" s="125"/>
      <c r="J30" s="133"/>
      <c r="K30" s="65"/>
      <c r="L30" s="137"/>
      <c r="M30" s="65"/>
      <c r="Q30" s="106"/>
      <c r="R30" s="147"/>
      <c r="S30" s="147"/>
      <c r="T30" s="147"/>
      <c r="U30" s="147"/>
      <c r="V30" s="147"/>
      <c r="W30" s="106"/>
      <c r="AA30" s="68"/>
      <c r="AB30" s="70"/>
      <c r="AC30" s="77"/>
      <c r="AD30" s="132"/>
      <c r="AE30" s="125"/>
      <c r="AF30" s="125"/>
      <c r="AH30" s="190" t="s">
        <v>387</v>
      </c>
      <c r="AI30" s="192" t="s">
        <v>47</v>
      </c>
      <c r="AJ30" s="194" t="s">
        <v>58</v>
      </c>
      <c r="AK30" s="192" t="s">
        <v>48</v>
      </c>
      <c r="AL30" s="200">
        <v>48</v>
      </c>
      <c r="AO30" s="200">
        <v>82</v>
      </c>
      <c r="AQ30" s="190" t="s">
        <v>385</v>
      </c>
      <c r="AR30" s="192" t="s">
        <v>47</v>
      </c>
      <c r="AS30" s="194" t="s">
        <v>71</v>
      </c>
      <c r="AT30" s="192" t="s">
        <v>48</v>
      </c>
      <c r="AU30" s="125"/>
      <c r="AV30" s="125"/>
      <c r="AW30" s="133"/>
      <c r="AX30" s="68"/>
      <c r="AY30" s="70"/>
      <c r="AZ30" s="77"/>
      <c r="BN30" s="68"/>
      <c r="BO30" s="70"/>
      <c r="BP30" s="77"/>
      <c r="BQ30" s="68"/>
      <c r="BR30" s="76"/>
      <c r="BS30" s="72"/>
      <c r="BU30" s="190" t="s">
        <v>377</v>
      </c>
      <c r="BV30" s="192" t="s">
        <v>47</v>
      </c>
      <c r="BW30" s="194" t="s">
        <v>71</v>
      </c>
      <c r="BX30" s="192" t="s">
        <v>48</v>
      </c>
      <c r="BY30" s="200">
        <v>117</v>
      </c>
    </row>
    <row r="31" spans="2:77" ht="11.7" customHeight="1" thickTop="1" thickBot="1" x14ac:dyDescent="0.25">
      <c r="B31" s="201"/>
      <c r="D31" s="191"/>
      <c r="E31" s="193"/>
      <c r="F31" s="195"/>
      <c r="G31" s="193"/>
      <c r="H31" s="65"/>
      <c r="I31" s="65"/>
      <c r="J31" s="65"/>
      <c r="K31" s="65"/>
      <c r="L31" s="128"/>
      <c r="M31" s="65"/>
      <c r="Q31" s="106"/>
      <c r="R31" s="147"/>
      <c r="S31" s="147"/>
      <c r="T31" s="147"/>
      <c r="U31" s="147"/>
      <c r="V31" s="147"/>
      <c r="W31" s="106"/>
      <c r="AA31" s="65"/>
      <c r="AB31" s="70"/>
      <c r="AC31" s="65"/>
      <c r="AD31" s="65"/>
      <c r="AE31" s="65"/>
      <c r="AF31" s="65"/>
      <c r="AH31" s="191"/>
      <c r="AI31" s="193"/>
      <c r="AJ31" s="195"/>
      <c r="AK31" s="193"/>
      <c r="AL31" s="201"/>
      <c r="AO31" s="201"/>
      <c r="AQ31" s="191"/>
      <c r="AR31" s="193"/>
      <c r="AS31" s="195"/>
      <c r="AT31" s="193"/>
      <c r="AU31" s="65"/>
      <c r="AV31" s="65"/>
      <c r="AW31" s="65"/>
      <c r="AX31" s="65"/>
      <c r="AY31" s="70"/>
      <c r="AZ31" s="65"/>
      <c r="BN31" s="65"/>
      <c r="BO31" s="70"/>
      <c r="BP31" s="65"/>
      <c r="BQ31" s="65"/>
      <c r="BR31" s="66"/>
      <c r="BS31" s="66"/>
      <c r="BU31" s="191"/>
      <c r="BV31" s="193"/>
      <c r="BW31" s="195"/>
      <c r="BX31" s="193"/>
      <c r="BY31" s="201"/>
    </row>
    <row r="32" spans="2:77" ht="11.7" customHeight="1" thickTop="1" thickBot="1" x14ac:dyDescent="0.25">
      <c r="B32" s="201">
        <v>14</v>
      </c>
      <c r="D32" s="190" t="s">
        <v>388</v>
      </c>
      <c r="E32" s="192" t="s">
        <v>47</v>
      </c>
      <c r="F32" s="194" t="s">
        <v>193</v>
      </c>
      <c r="G32" s="192" t="s">
        <v>48</v>
      </c>
      <c r="H32" s="125"/>
      <c r="I32" s="125"/>
      <c r="J32" s="65"/>
      <c r="K32" s="68"/>
      <c r="L32" s="65"/>
      <c r="M32" s="65"/>
      <c r="Q32" s="106"/>
      <c r="R32" s="147"/>
      <c r="S32" s="147"/>
      <c r="T32" s="147"/>
      <c r="U32" s="147"/>
      <c r="V32" s="147"/>
      <c r="W32" s="106"/>
      <c r="AA32" s="65"/>
      <c r="AB32" s="132"/>
      <c r="AC32" s="65"/>
      <c r="AD32" s="65"/>
      <c r="AE32" s="125"/>
      <c r="AF32" s="125"/>
      <c r="AH32" s="190" t="s">
        <v>377</v>
      </c>
      <c r="AI32" s="192" t="s">
        <v>47</v>
      </c>
      <c r="AJ32" s="194" t="s">
        <v>188</v>
      </c>
      <c r="AK32" s="192" t="s">
        <v>48</v>
      </c>
      <c r="AL32" s="200">
        <v>49</v>
      </c>
      <c r="AO32" s="200">
        <v>83</v>
      </c>
      <c r="AQ32" s="190" t="s">
        <v>389</v>
      </c>
      <c r="AR32" s="192" t="s">
        <v>47</v>
      </c>
      <c r="AS32" s="194" t="s">
        <v>183</v>
      </c>
      <c r="AT32" s="192" t="s">
        <v>48</v>
      </c>
      <c r="AU32" s="65"/>
      <c r="AV32" s="65"/>
      <c r="AW32" s="65"/>
      <c r="AX32" s="65"/>
      <c r="AY32" s="133"/>
      <c r="AZ32" s="65"/>
      <c r="BN32" s="65"/>
      <c r="BO32" s="132"/>
      <c r="BP32" s="65"/>
      <c r="BQ32" s="65"/>
      <c r="BR32" s="125"/>
      <c r="BS32" s="125"/>
      <c r="BU32" s="190" t="s">
        <v>145</v>
      </c>
      <c r="BV32" s="192" t="s">
        <v>47</v>
      </c>
      <c r="BW32" s="194" t="s">
        <v>180</v>
      </c>
      <c r="BX32" s="192" t="s">
        <v>48</v>
      </c>
      <c r="BY32" s="200">
        <v>118</v>
      </c>
    </row>
    <row r="33" spans="2:77" ht="11.7" customHeight="1" thickTop="1" thickBot="1" x14ac:dyDescent="0.25">
      <c r="B33" s="201"/>
      <c r="D33" s="191"/>
      <c r="E33" s="193"/>
      <c r="F33" s="195"/>
      <c r="G33" s="193"/>
      <c r="H33" s="65"/>
      <c r="I33" s="65"/>
      <c r="J33" s="127"/>
      <c r="K33" s="68"/>
      <c r="L33" s="65"/>
      <c r="M33" s="65"/>
      <c r="Q33" s="106"/>
      <c r="R33" s="106"/>
      <c r="S33" s="106"/>
      <c r="T33" s="106"/>
      <c r="U33" s="106"/>
      <c r="V33" s="106"/>
      <c r="W33" s="106"/>
      <c r="AA33" s="65"/>
      <c r="AB33" s="141"/>
      <c r="AC33" s="65"/>
      <c r="AD33" s="130"/>
      <c r="AE33" s="65"/>
      <c r="AF33" s="65"/>
      <c r="AH33" s="191"/>
      <c r="AI33" s="193"/>
      <c r="AJ33" s="195"/>
      <c r="AK33" s="193"/>
      <c r="AL33" s="201"/>
      <c r="AO33" s="201"/>
      <c r="AQ33" s="191"/>
      <c r="AR33" s="193"/>
      <c r="AS33" s="195"/>
      <c r="AT33" s="193"/>
      <c r="AU33" s="66"/>
      <c r="AV33" s="66"/>
      <c r="AW33" s="77"/>
      <c r="AX33" s="65"/>
      <c r="AY33" s="136"/>
      <c r="AZ33" s="65"/>
      <c r="BN33" s="65"/>
      <c r="BO33" s="141"/>
      <c r="BP33" s="65"/>
      <c r="BQ33" s="130"/>
      <c r="BR33" s="65"/>
      <c r="BS33" s="65"/>
      <c r="BU33" s="191"/>
      <c r="BV33" s="193"/>
      <c r="BW33" s="195"/>
      <c r="BX33" s="193"/>
      <c r="BY33" s="201"/>
    </row>
    <row r="34" spans="2:77" ht="11.7" customHeight="1" thickTop="1" thickBot="1" x14ac:dyDescent="0.25">
      <c r="B34" s="201">
        <v>15</v>
      </c>
      <c r="D34" s="190" t="s">
        <v>390</v>
      </c>
      <c r="E34" s="192" t="s">
        <v>47</v>
      </c>
      <c r="F34" s="194" t="s">
        <v>181</v>
      </c>
      <c r="G34" s="192" t="s">
        <v>48</v>
      </c>
      <c r="H34" s="72"/>
      <c r="I34" s="71"/>
      <c r="J34" s="70"/>
      <c r="K34" s="70"/>
      <c r="L34" s="65"/>
      <c r="M34" s="65"/>
      <c r="AA34" s="65"/>
      <c r="AB34" s="141"/>
      <c r="AC34" s="68"/>
      <c r="AD34" s="70"/>
      <c r="AE34" s="76"/>
      <c r="AF34" s="72"/>
      <c r="AH34" s="190" t="s">
        <v>391</v>
      </c>
      <c r="AI34" s="192" t="s">
        <v>47</v>
      </c>
      <c r="AJ34" s="194" t="s">
        <v>128</v>
      </c>
      <c r="AK34" s="192" t="s">
        <v>48</v>
      </c>
      <c r="AL34" s="200">
        <v>50</v>
      </c>
      <c r="AO34" s="200">
        <v>84</v>
      </c>
      <c r="AQ34" s="190" t="s">
        <v>392</v>
      </c>
      <c r="AR34" s="192" t="s">
        <v>47</v>
      </c>
      <c r="AS34" s="194" t="s">
        <v>128</v>
      </c>
      <c r="AT34" s="192" t="s">
        <v>48</v>
      </c>
      <c r="AU34" s="125"/>
      <c r="AV34" s="125"/>
      <c r="AW34" s="134"/>
      <c r="AX34" s="65"/>
      <c r="AY34" s="136"/>
      <c r="AZ34" s="65"/>
      <c r="BN34" s="65"/>
      <c r="BO34" s="141"/>
      <c r="BP34" s="68"/>
      <c r="BQ34" s="70"/>
      <c r="BR34" s="76"/>
      <c r="BS34" s="72"/>
      <c r="BU34" s="190" t="s">
        <v>393</v>
      </c>
      <c r="BV34" s="192" t="s">
        <v>47</v>
      </c>
      <c r="BW34" s="194" t="s">
        <v>183</v>
      </c>
      <c r="BX34" s="192" t="s">
        <v>48</v>
      </c>
      <c r="BY34" s="200">
        <v>119</v>
      </c>
    </row>
    <row r="35" spans="2:77" ht="11.7" customHeight="1" thickTop="1" thickBot="1" x14ac:dyDescent="0.25">
      <c r="B35" s="201"/>
      <c r="D35" s="191"/>
      <c r="E35" s="193"/>
      <c r="F35" s="195"/>
      <c r="G35" s="193"/>
      <c r="H35" s="65"/>
      <c r="I35" s="65"/>
      <c r="J35" s="65"/>
      <c r="K35" s="70"/>
      <c r="L35" s="65"/>
      <c r="M35" s="65"/>
      <c r="AA35" s="65"/>
      <c r="AB35" s="141"/>
      <c r="AC35" s="129"/>
      <c r="AD35" s="65"/>
      <c r="AE35" s="66"/>
      <c r="AF35" s="66"/>
      <c r="AH35" s="191"/>
      <c r="AI35" s="193"/>
      <c r="AJ35" s="195"/>
      <c r="AK35" s="193"/>
      <c r="AL35" s="201"/>
      <c r="AO35" s="201"/>
      <c r="AQ35" s="191"/>
      <c r="AR35" s="193"/>
      <c r="AS35" s="195"/>
      <c r="AT35" s="193"/>
      <c r="AU35" s="65"/>
      <c r="AV35" s="65"/>
      <c r="AW35" s="65"/>
      <c r="AX35" s="126"/>
      <c r="AY35" s="136"/>
      <c r="AZ35" s="65"/>
      <c r="BN35" s="65"/>
      <c r="BO35" s="141"/>
      <c r="BP35" s="68"/>
      <c r="BQ35" s="77"/>
      <c r="BR35" s="66"/>
      <c r="BS35" s="66"/>
      <c r="BU35" s="191"/>
      <c r="BV35" s="193"/>
      <c r="BW35" s="195"/>
      <c r="BX35" s="193"/>
      <c r="BY35" s="201"/>
    </row>
    <row r="36" spans="2:77" ht="11.7" customHeight="1" thickTop="1" thickBot="1" x14ac:dyDescent="0.25">
      <c r="B36" s="201">
        <v>16</v>
      </c>
      <c r="D36" s="190" t="s">
        <v>394</v>
      </c>
      <c r="E36" s="192" t="s">
        <v>47</v>
      </c>
      <c r="F36" s="194" t="s">
        <v>183</v>
      </c>
      <c r="G36" s="192" t="s">
        <v>48</v>
      </c>
      <c r="H36" s="65"/>
      <c r="I36" s="65"/>
      <c r="J36" s="65"/>
      <c r="K36" s="133"/>
      <c r="L36" s="65"/>
      <c r="M36" s="65"/>
      <c r="Q36" s="150"/>
      <c r="R36" s="151"/>
      <c r="S36" s="151"/>
      <c r="T36" s="151"/>
      <c r="V36" s="150"/>
      <c r="W36" s="151"/>
      <c r="AA36" s="65"/>
      <c r="AB36" s="65"/>
      <c r="AC36" s="141"/>
      <c r="AD36" s="65"/>
      <c r="AE36" s="72"/>
      <c r="AF36" s="72"/>
      <c r="AH36" s="190" t="s">
        <v>395</v>
      </c>
      <c r="AI36" s="192" t="s">
        <v>47</v>
      </c>
      <c r="AJ36" s="194" t="s">
        <v>60</v>
      </c>
      <c r="AK36" s="192" t="s">
        <v>48</v>
      </c>
      <c r="AL36" s="200">
        <v>51</v>
      </c>
      <c r="AO36" s="200">
        <v>85</v>
      </c>
      <c r="AQ36" s="190" t="s">
        <v>320</v>
      </c>
      <c r="AR36" s="192" t="s">
        <v>47</v>
      </c>
      <c r="AS36" s="194" t="s">
        <v>188</v>
      </c>
      <c r="AT36" s="192" t="s">
        <v>48</v>
      </c>
      <c r="AU36" s="65"/>
      <c r="AV36" s="65"/>
      <c r="AW36" s="65"/>
      <c r="AX36" s="136"/>
      <c r="AY36" s="65"/>
      <c r="AZ36" s="65"/>
      <c r="BD36" s="150"/>
      <c r="BE36" s="151"/>
      <c r="BF36" s="151"/>
      <c r="BG36" s="151"/>
      <c r="BI36" s="150"/>
      <c r="BJ36" s="151"/>
      <c r="BN36" s="65"/>
      <c r="BO36" s="141"/>
      <c r="BP36" s="129"/>
      <c r="BQ36" s="65"/>
      <c r="BR36" s="65"/>
      <c r="BS36" s="125"/>
      <c r="BU36" s="190" t="s">
        <v>270</v>
      </c>
      <c r="BV36" s="192" t="s">
        <v>47</v>
      </c>
      <c r="BW36" s="194" t="s">
        <v>59</v>
      </c>
      <c r="BX36" s="192" t="s">
        <v>48</v>
      </c>
      <c r="BY36" s="200">
        <v>120</v>
      </c>
    </row>
    <row r="37" spans="2:77" ht="11.7" customHeight="1" thickTop="1" thickBot="1" x14ac:dyDescent="0.25">
      <c r="B37" s="201"/>
      <c r="D37" s="191"/>
      <c r="E37" s="193"/>
      <c r="F37" s="195"/>
      <c r="G37" s="193"/>
      <c r="H37" s="66"/>
      <c r="I37" s="66"/>
      <c r="J37" s="126"/>
      <c r="K37" s="136"/>
      <c r="L37" s="65"/>
      <c r="M37" s="65"/>
      <c r="Q37" s="151"/>
      <c r="R37" s="151"/>
      <c r="S37" s="151"/>
      <c r="T37" s="151"/>
      <c r="V37" s="151"/>
      <c r="W37" s="151"/>
      <c r="AA37" s="65"/>
      <c r="AB37" s="65"/>
      <c r="AC37" s="141"/>
      <c r="AD37" s="129"/>
      <c r="AE37" s="66"/>
      <c r="AF37" s="66"/>
      <c r="AH37" s="191"/>
      <c r="AI37" s="193"/>
      <c r="AJ37" s="195"/>
      <c r="AK37" s="193"/>
      <c r="AL37" s="201"/>
      <c r="AO37" s="201"/>
      <c r="AQ37" s="191"/>
      <c r="AR37" s="193"/>
      <c r="AS37" s="195"/>
      <c r="AT37" s="193"/>
      <c r="AU37" s="66"/>
      <c r="AV37" s="66"/>
      <c r="AW37" s="126"/>
      <c r="AX37" s="136"/>
      <c r="AY37" s="65"/>
      <c r="AZ37" s="65"/>
      <c r="BD37" s="151"/>
      <c r="BE37" s="151"/>
      <c r="BF37" s="151"/>
      <c r="BG37" s="151"/>
      <c r="BI37" s="151"/>
      <c r="BJ37" s="151"/>
      <c r="BN37" s="65"/>
      <c r="BO37" s="65"/>
      <c r="BP37" s="141"/>
      <c r="BQ37" s="65"/>
      <c r="BR37" s="130"/>
      <c r="BS37" s="65"/>
      <c r="BU37" s="191"/>
      <c r="BV37" s="193"/>
      <c r="BW37" s="195"/>
      <c r="BX37" s="193"/>
      <c r="BY37" s="201"/>
    </row>
    <row r="38" spans="2:77" ht="11.7" customHeight="1" thickTop="1" thickBot="1" x14ac:dyDescent="0.25">
      <c r="B38" s="201">
        <v>17</v>
      </c>
      <c r="D38" s="190" t="s">
        <v>155</v>
      </c>
      <c r="E38" s="192" t="s">
        <v>47</v>
      </c>
      <c r="F38" s="194" t="s">
        <v>71</v>
      </c>
      <c r="G38" s="192" t="s">
        <v>48</v>
      </c>
      <c r="H38" s="125"/>
      <c r="I38" s="125"/>
      <c r="J38" s="136"/>
      <c r="K38" s="65"/>
      <c r="L38" s="65"/>
      <c r="M38" s="65"/>
      <c r="Q38" s="150"/>
      <c r="R38" s="151"/>
      <c r="S38" s="151"/>
      <c r="T38" s="151"/>
      <c r="V38" s="150"/>
      <c r="W38" s="151"/>
      <c r="AA38" s="65"/>
      <c r="AB38" s="65"/>
      <c r="AC38" s="65"/>
      <c r="AD38" s="141"/>
      <c r="AE38" s="125"/>
      <c r="AF38" s="125"/>
      <c r="AH38" s="190" t="s">
        <v>396</v>
      </c>
      <c r="AI38" s="192" t="s">
        <v>47</v>
      </c>
      <c r="AJ38" s="194" t="s">
        <v>71</v>
      </c>
      <c r="AK38" s="192" t="s">
        <v>48</v>
      </c>
      <c r="AL38" s="200">
        <v>52</v>
      </c>
      <c r="AO38" s="200">
        <v>86</v>
      </c>
      <c r="AQ38" s="190" t="s">
        <v>397</v>
      </c>
      <c r="AR38" s="192" t="s">
        <v>47</v>
      </c>
      <c r="AS38" s="194" t="s">
        <v>58</v>
      </c>
      <c r="AT38" s="192" t="s">
        <v>48</v>
      </c>
      <c r="AU38" s="125"/>
      <c r="AV38" s="125"/>
      <c r="AW38" s="136"/>
      <c r="AX38" s="65"/>
      <c r="AY38" s="65"/>
      <c r="AZ38" s="65"/>
      <c r="BD38" s="150"/>
      <c r="BE38" s="151"/>
      <c r="BF38" s="151"/>
      <c r="BG38" s="151"/>
      <c r="BI38" s="150"/>
      <c r="BJ38" s="151"/>
      <c r="BN38" s="65"/>
      <c r="BO38" s="65"/>
      <c r="BP38" s="141"/>
      <c r="BQ38" s="68"/>
      <c r="BR38" s="70"/>
      <c r="BS38" s="76"/>
      <c r="BU38" s="190" t="s">
        <v>256</v>
      </c>
      <c r="BV38" s="192" t="s">
        <v>47</v>
      </c>
      <c r="BW38" s="194" t="s">
        <v>68</v>
      </c>
      <c r="BX38" s="192" t="s">
        <v>48</v>
      </c>
      <c r="BY38" s="200">
        <v>121</v>
      </c>
    </row>
    <row r="39" spans="2:77" ht="11.7" customHeight="1" thickTop="1" thickBot="1" x14ac:dyDescent="0.25">
      <c r="B39" s="201"/>
      <c r="D39" s="191"/>
      <c r="E39" s="193"/>
      <c r="F39" s="195"/>
      <c r="G39" s="193"/>
      <c r="H39" s="65"/>
      <c r="I39" s="65"/>
      <c r="J39" s="65"/>
      <c r="K39" s="65"/>
      <c r="L39" s="65"/>
      <c r="M39" s="65"/>
      <c r="O39" s="161"/>
      <c r="P39" s="161"/>
      <c r="Q39" s="151"/>
      <c r="R39" s="151"/>
      <c r="S39" s="151"/>
      <c r="T39" s="151"/>
      <c r="V39" s="151"/>
      <c r="W39" s="151"/>
      <c r="X39" s="161"/>
      <c r="Y39" s="161"/>
      <c r="AA39" s="65"/>
      <c r="AB39" s="65"/>
      <c r="AC39" s="65"/>
      <c r="AD39" s="65"/>
      <c r="AE39" s="65"/>
      <c r="AF39" s="65"/>
      <c r="AH39" s="191"/>
      <c r="AI39" s="193"/>
      <c r="AJ39" s="195"/>
      <c r="AK39" s="193"/>
      <c r="AL39" s="201"/>
      <c r="AO39" s="201"/>
      <c r="AQ39" s="191"/>
      <c r="AR39" s="193"/>
      <c r="AS39" s="195"/>
      <c r="AT39" s="193"/>
      <c r="AU39" s="65"/>
      <c r="AV39" s="65"/>
      <c r="AW39" s="65"/>
      <c r="AX39" s="65"/>
      <c r="AY39" s="65"/>
      <c r="AZ39" s="65"/>
      <c r="BB39" s="161"/>
      <c r="BC39" s="161"/>
      <c r="BD39" s="151"/>
      <c r="BE39" s="151"/>
      <c r="BF39" s="151"/>
      <c r="BG39" s="151"/>
      <c r="BI39" s="151"/>
      <c r="BJ39" s="151"/>
      <c r="BK39" s="161"/>
      <c r="BL39" s="161"/>
      <c r="BN39" s="65"/>
      <c r="BO39" s="65"/>
      <c r="BP39" s="141"/>
      <c r="BQ39" s="129"/>
      <c r="BR39" s="65"/>
      <c r="BS39" s="66"/>
      <c r="BU39" s="191"/>
      <c r="BV39" s="193"/>
      <c r="BW39" s="195"/>
      <c r="BX39" s="193"/>
      <c r="BY39" s="201"/>
    </row>
    <row r="40" spans="2:77" ht="11.7" customHeight="1" thickTop="1" thickBot="1" x14ac:dyDescent="0.25">
      <c r="B40" s="201">
        <v>18</v>
      </c>
      <c r="D40" s="190" t="s">
        <v>123</v>
      </c>
      <c r="E40" s="192" t="s">
        <v>47</v>
      </c>
      <c r="F40" s="194" t="s">
        <v>71</v>
      </c>
      <c r="G40" s="192" t="s">
        <v>48</v>
      </c>
      <c r="H40" s="125"/>
      <c r="I40" s="125"/>
      <c r="J40" s="65"/>
      <c r="K40" s="65"/>
      <c r="L40" s="65"/>
      <c r="M40" s="65"/>
      <c r="O40" s="161"/>
      <c r="P40" s="161"/>
      <c r="Q40" s="150"/>
      <c r="R40" s="151"/>
      <c r="S40" s="151"/>
      <c r="T40" s="151"/>
      <c r="V40" s="150"/>
      <c r="W40" s="151"/>
      <c r="X40" s="161"/>
      <c r="Y40" s="161"/>
      <c r="AA40" s="65"/>
      <c r="AB40" s="65"/>
      <c r="AC40" s="65"/>
      <c r="AD40" s="65"/>
      <c r="AE40" s="125"/>
      <c r="AF40" s="125"/>
      <c r="AH40" s="190" t="s">
        <v>313</v>
      </c>
      <c r="AI40" s="192" t="s">
        <v>47</v>
      </c>
      <c r="AJ40" s="194" t="s">
        <v>443</v>
      </c>
      <c r="AK40" s="192" t="s">
        <v>48</v>
      </c>
      <c r="AL40" s="200">
        <v>53</v>
      </c>
      <c r="AO40" s="200">
        <v>87</v>
      </c>
      <c r="AQ40" s="190" t="s">
        <v>122</v>
      </c>
      <c r="AR40" s="192" t="s">
        <v>47</v>
      </c>
      <c r="AS40" s="194" t="s">
        <v>187</v>
      </c>
      <c r="AT40" s="192" t="s">
        <v>48</v>
      </c>
      <c r="AU40" s="125"/>
      <c r="AV40" s="125"/>
      <c r="AW40" s="65"/>
      <c r="AX40" s="65"/>
      <c r="AY40" s="65"/>
      <c r="AZ40" s="65"/>
      <c r="BB40" s="161"/>
      <c r="BC40" s="161"/>
      <c r="BD40" s="150"/>
      <c r="BE40" s="151"/>
      <c r="BF40" s="151"/>
      <c r="BG40" s="151"/>
      <c r="BI40" s="150"/>
      <c r="BJ40" s="151"/>
      <c r="BK40" s="161"/>
      <c r="BL40" s="161"/>
      <c r="BN40" s="65"/>
      <c r="BO40" s="65"/>
      <c r="BP40" s="65"/>
      <c r="BQ40" s="141"/>
      <c r="BR40" s="125"/>
      <c r="BS40" s="125"/>
      <c r="BU40" s="190" t="s">
        <v>398</v>
      </c>
      <c r="BV40" s="192" t="s">
        <v>47</v>
      </c>
      <c r="BW40" s="194" t="s">
        <v>55</v>
      </c>
      <c r="BX40" s="192" t="s">
        <v>48</v>
      </c>
      <c r="BY40" s="200">
        <v>122</v>
      </c>
    </row>
    <row r="41" spans="2:77" ht="11.7" customHeight="1" thickTop="1" thickBot="1" x14ac:dyDescent="0.25">
      <c r="B41" s="201"/>
      <c r="D41" s="191"/>
      <c r="E41" s="193"/>
      <c r="F41" s="195"/>
      <c r="G41" s="193"/>
      <c r="H41" s="65"/>
      <c r="I41" s="65"/>
      <c r="J41" s="127"/>
      <c r="K41" s="65"/>
      <c r="L41" s="65"/>
      <c r="M41" s="65"/>
      <c r="O41" s="161"/>
      <c r="P41" s="161"/>
      <c r="Q41" s="151"/>
      <c r="R41" s="151"/>
      <c r="S41" s="151"/>
      <c r="T41" s="151"/>
      <c r="V41" s="151"/>
      <c r="W41" s="151"/>
      <c r="X41" s="161"/>
      <c r="Y41" s="161"/>
      <c r="AA41" s="65"/>
      <c r="AB41" s="65"/>
      <c r="AC41" s="65"/>
      <c r="AD41" s="130"/>
      <c r="AE41" s="65"/>
      <c r="AF41" s="65"/>
      <c r="AH41" s="191"/>
      <c r="AI41" s="193"/>
      <c r="AJ41" s="195"/>
      <c r="AK41" s="193"/>
      <c r="AL41" s="201"/>
      <c r="AO41" s="201"/>
      <c r="AQ41" s="191"/>
      <c r="AR41" s="193"/>
      <c r="AS41" s="195"/>
      <c r="AT41" s="193"/>
      <c r="AU41" s="65"/>
      <c r="AV41" s="65"/>
      <c r="AW41" s="127"/>
      <c r="AX41" s="65"/>
      <c r="AY41" s="65"/>
      <c r="AZ41" s="65"/>
      <c r="BB41" s="161"/>
      <c r="BC41" s="161"/>
      <c r="BD41" s="151"/>
      <c r="BE41" s="151"/>
      <c r="BF41" s="151"/>
      <c r="BG41" s="151"/>
      <c r="BI41" s="151"/>
      <c r="BJ41" s="151"/>
      <c r="BK41" s="161"/>
      <c r="BL41" s="161"/>
      <c r="BN41" s="65"/>
      <c r="BO41" s="65"/>
      <c r="BP41" s="65"/>
      <c r="BQ41" s="65"/>
      <c r="BR41" s="65"/>
      <c r="BS41" s="65"/>
      <c r="BU41" s="191"/>
      <c r="BV41" s="193"/>
      <c r="BW41" s="195"/>
      <c r="BX41" s="193"/>
      <c r="BY41" s="201"/>
    </row>
    <row r="42" spans="2:77" ht="11.7" customHeight="1" thickTop="1" thickBot="1" x14ac:dyDescent="0.25">
      <c r="B42" s="201">
        <v>19</v>
      </c>
      <c r="D42" s="190" t="s">
        <v>399</v>
      </c>
      <c r="E42" s="192" t="s">
        <v>47</v>
      </c>
      <c r="F42" s="194" t="s">
        <v>65</v>
      </c>
      <c r="G42" s="192" t="s">
        <v>48</v>
      </c>
      <c r="H42" s="125"/>
      <c r="I42" s="68"/>
      <c r="J42" s="77"/>
      <c r="K42" s="136"/>
      <c r="L42" s="65"/>
      <c r="M42" s="65"/>
      <c r="O42" s="161"/>
      <c r="P42" s="161"/>
      <c r="Q42" s="150"/>
      <c r="R42" s="151"/>
      <c r="S42" s="151"/>
      <c r="T42" s="151"/>
      <c r="V42" s="150"/>
      <c r="W42" s="151"/>
      <c r="X42" s="161"/>
      <c r="Y42" s="161"/>
      <c r="AA42" s="65"/>
      <c r="AB42" s="65"/>
      <c r="AC42" s="141"/>
      <c r="AD42" s="68"/>
      <c r="AE42" s="76"/>
      <c r="AF42" s="72"/>
      <c r="AH42" s="190" t="s">
        <v>400</v>
      </c>
      <c r="AI42" s="192" t="s">
        <v>47</v>
      </c>
      <c r="AJ42" s="194" t="s">
        <v>128</v>
      </c>
      <c r="AK42" s="192" t="s">
        <v>48</v>
      </c>
      <c r="AL42" s="200">
        <v>54</v>
      </c>
      <c r="AO42" s="200">
        <v>88</v>
      </c>
      <c r="AQ42" s="190" t="s">
        <v>308</v>
      </c>
      <c r="AR42" s="192" t="s">
        <v>47</v>
      </c>
      <c r="AS42" s="194" t="s">
        <v>59</v>
      </c>
      <c r="AT42" s="192" t="s">
        <v>48</v>
      </c>
      <c r="AU42" s="65"/>
      <c r="AV42" s="68"/>
      <c r="AW42" s="77"/>
      <c r="AX42" s="136"/>
      <c r="AY42" s="65"/>
      <c r="AZ42" s="65"/>
      <c r="BB42" s="161"/>
      <c r="BC42" s="161"/>
      <c r="BD42" s="150"/>
      <c r="BE42" s="151"/>
      <c r="BF42" s="151"/>
      <c r="BG42" s="151"/>
      <c r="BI42" s="150"/>
      <c r="BJ42" s="151"/>
      <c r="BK42" s="161"/>
      <c r="BL42" s="161"/>
      <c r="BN42" s="65"/>
      <c r="BO42" s="65"/>
      <c r="BP42" s="65"/>
      <c r="BQ42" s="65"/>
      <c r="BR42" s="125"/>
      <c r="BS42" s="125"/>
      <c r="BU42" s="190" t="s">
        <v>401</v>
      </c>
      <c r="BV42" s="192" t="s">
        <v>47</v>
      </c>
      <c r="BW42" s="194" t="s">
        <v>71</v>
      </c>
      <c r="BX42" s="192" t="s">
        <v>48</v>
      </c>
      <c r="BY42" s="200">
        <v>123</v>
      </c>
    </row>
    <row r="43" spans="2:77" ht="11.7" customHeight="1" thickTop="1" thickBot="1" x14ac:dyDescent="0.25">
      <c r="B43" s="201"/>
      <c r="D43" s="191"/>
      <c r="E43" s="193"/>
      <c r="F43" s="195"/>
      <c r="G43" s="193"/>
      <c r="H43" s="65"/>
      <c r="I43" s="128"/>
      <c r="J43" s="65"/>
      <c r="K43" s="136"/>
      <c r="L43" s="65"/>
      <c r="M43" s="65"/>
      <c r="Q43" s="151"/>
      <c r="R43" s="151"/>
      <c r="S43" s="151"/>
      <c r="T43" s="151"/>
      <c r="V43" s="151"/>
      <c r="W43" s="151"/>
      <c r="AA43" s="65"/>
      <c r="AB43" s="65"/>
      <c r="AC43" s="130"/>
      <c r="AD43" s="65"/>
      <c r="AE43" s="66"/>
      <c r="AF43" s="66"/>
      <c r="AH43" s="191"/>
      <c r="AI43" s="193"/>
      <c r="AJ43" s="195"/>
      <c r="AK43" s="193"/>
      <c r="AL43" s="201"/>
      <c r="AO43" s="201"/>
      <c r="AQ43" s="191"/>
      <c r="AR43" s="193"/>
      <c r="AS43" s="195"/>
      <c r="AT43" s="193"/>
      <c r="AU43" s="66"/>
      <c r="AV43" s="70"/>
      <c r="AW43" s="65"/>
      <c r="AX43" s="136"/>
      <c r="AY43" s="65"/>
      <c r="AZ43" s="65"/>
      <c r="BD43" s="151"/>
      <c r="BE43" s="151"/>
      <c r="BF43" s="151"/>
      <c r="BG43" s="151"/>
      <c r="BI43" s="151"/>
      <c r="BJ43" s="151"/>
      <c r="BN43" s="65"/>
      <c r="BO43" s="65"/>
      <c r="BP43" s="65"/>
      <c r="BQ43" s="130"/>
      <c r="BR43" s="65"/>
      <c r="BS43" s="65"/>
      <c r="BU43" s="191"/>
      <c r="BV43" s="193"/>
      <c r="BW43" s="195"/>
      <c r="BX43" s="193"/>
      <c r="BY43" s="201"/>
    </row>
    <row r="44" spans="2:77" ht="11.7" customHeight="1" thickTop="1" thickBot="1" x14ac:dyDescent="0.25">
      <c r="B44" s="201">
        <v>20</v>
      </c>
      <c r="D44" s="190" t="s">
        <v>362</v>
      </c>
      <c r="E44" s="192" t="s">
        <v>47</v>
      </c>
      <c r="F44" s="194" t="s">
        <v>128</v>
      </c>
      <c r="G44" s="192" t="s">
        <v>48</v>
      </c>
      <c r="H44" s="71"/>
      <c r="I44" s="65"/>
      <c r="J44" s="65"/>
      <c r="K44" s="127"/>
      <c r="L44" s="65"/>
      <c r="M44" s="65"/>
      <c r="Q44" s="150"/>
      <c r="R44" s="151"/>
      <c r="S44" s="151"/>
      <c r="T44" s="151"/>
      <c r="V44" s="150"/>
      <c r="W44" s="151"/>
      <c r="AA44" s="65"/>
      <c r="AB44" s="141"/>
      <c r="AC44" s="68"/>
      <c r="AD44" s="77"/>
      <c r="AE44" s="125"/>
      <c r="AF44" s="125"/>
      <c r="AH44" s="190" t="s">
        <v>162</v>
      </c>
      <c r="AI44" s="192" t="s">
        <v>47</v>
      </c>
      <c r="AJ44" s="194" t="s">
        <v>184</v>
      </c>
      <c r="AK44" s="192" t="s">
        <v>48</v>
      </c>
      <c r="AL44" s="200">
        <v>55</v>
      </c>
      <c r="AO44" s="200">
        <v>89</v>
      </c>
      <c r="AQ44" s="190" t="s">
        <v>402</v>
      </c>
      <c r="AR44" s="192" t="s">
        <v>47</v>
      </c>
      <c r="AS44" s="194" t="s">
        <v>58</v>
      </c>
      <c r="AT44" s="192" t="s">
        <v>48</v>
      </c>
      <c r="AU44" s="125"/>
      <c r="AV44" s="133"/>
      <c r="AW44" s="65"/>
      <c r="AX44" s="127"/>
      <c r="AY44" s="65"/>
      <c r="AZ44" s="65"/>
      <c r="BD44" s="150"/>
      <c r="BE44" s="151"/>
      <c r="BF44" s="151"/>
      <c r="BG44" s="151"/>
      <c r="BI44" s="150"/>
      <c r="BJ44" s="151"/>
      <c r="BN44" s="65"/>
      <c r="BO44" s="65"/>
      <c r="BP44" s="141"/>
      <c r="BQ44" s="68"/>
      <c r="BR44" s="76"/>
      <c r="BS44" s="72"/>
      <c r="BU44" s="190" t="s">
        <v>403</v>
      </c>
      <c r="BV44" s="192" t="s">
        <v>47</v>
      </c>
      <c r="BW44" s="194" t="s">
        <v>65</v>
      </c>
      <c r="BX44" s="192" t="s">
        <v>48</v>
      </c>
      <c r="BY44" s="200">
        <v>124</v>
      </c>
    </row>
    <row r="45" spans="2:77" ht="11.7" customHeight="1" thickTop="1" thickBot="1" x14ac:dyDescent="0.25">
      <c r="B45" s="201"/>
      <c r="D45" s="191"/>
      <c r="E45" s="193"/>
      <c r="F45" s="195"/>
      <c r="G45" s="193"/>
      <c r="H45" s="65"/>
      <c r="I45" s="65"/>
      <c r="J45" s="68"/>
      <c r="K45" s="77"/>
      <c r="L45" s="136"/>
      <c r="M45" s="65"/>
      <c r="Q45" s="151"/>
      <c r="R45" s="151"/>
      <c r="S45" s="151"/>
      <c r="T45" s="151"/>
      <c r="V45" s="151"/>
      <c r="W45" s="151"/>
      <c r="AA45" s="65"/>
      <c r="AB45" s="141"/>
      <c r="AC45" s="65"/>
      <c r="AD45" s="131"/>
      <c r="AE45" s="65"/>
      <c r="AF45" s="65"/>
      <c r="AH45" s="191"/>
      <c r="AI45" s="193"/>
      <c r="AJ45" s="195"/>
      <c r="AK45" s="193"/>
      <c r="AL45" s="201"/>
      <c r="AO45" s="201"/>
      <c r="AQ45" s="191"/>
      <c r="AR45" s="193"/>
      <c r="AS45" s="195"/>
      <c r="AT45" s="193"/>
      <c r="AU45" s="65"/>
      <c r="AV45" s="65"/>
      <c r="AW45" s="68"/>
      <c r="AX45" s="70"/>
      <c r="AY45" s="65"/>
      <c r="AZ45" s="65"/>
      <c r="BD45" s="151"/>
      <c r="BE45" s="151"/>
      <c r="BF45" s="151"/>
      <c r="BG45" s="151"/>
      <c r="BI45" s="151"/>
      <c r="BJ45" s="151"/>
      <c r="BN45" s="65"/>
      <c r="BO45" s="65"/>
      <c r="BP45" s="130"/>
      <c r="BQ45" s="65"/>
      <c r="BR45" s="66"/>
      <c r="BS45" s="66"/>
      <c r="BU45" s="191"/>
      <c r="BV45" s="193"/>
      <c r="BW45" s="195"/>
      <c r="BX45" s="193"/>
      <c r="BY45" s="201"/>
    </row>
    <row r="46" spans="2:77" ht="11.7" customHeight="1" thickTop="1" thickBot="1" x14ac:dyDescent="0.25">
      <c r="B46" s="201">
        <v>21</v>
      </c>
      <c r="D46" s="190" t="s">
        <v>404</v>
      </c>
      <c r="E46" s="192" t="s">
        <v>47</v>
      </c>
      <c r="F46" s="194" t="s">
        <v>60</v>
      </c>
      <c r="G46" s="192" t="s">
        <v>48</v>
      </c>
      <c r="H46" s="125"/>
      <c r="I46" s="125"/>
      <c r="J46" s="68"/>
      <c r="K46" s="77"/>
      <c r="L46" s="136"/>
      <c r="M46" s="65"/>
      <c r="AA46" s="65"/>
      <c r="AB46" s="141"/>
      <c r="AC46" s="65"/>
      <c r="AD46" s="68"/>
      <c r="AE46" s="76"/>
      <c r="AF46" s="72"/>
      <c r="AH46" s="190" t="s">
        <v>405</v>
      </c>
      <c r="AI46" s="192" t="s">
        <v>47</v>
      </c>
      <c r="AJ46" s="194" t="s">
        <v>181</v>
      </c>
      <c r="AK46" s="192" t="s">
        <v>48</v>
      </c>
      <c r="AL46" s="200">
        <v>56</v>
      </c>
      <c r="AO46" s="200">
        <v>90</v>
      </c>
      <c r="AQ46" s="190" t="s">
        <v>406</v>
      </c>
      <c r="AR46" s="192" t="s">
        <v>47</v>
      </c>
      <c r="AS46" s="194" t="s">
        <v>180</v>
      </c>
      <c r="AT46" s="192" t="s">
        <v>48</v>
      </c>
      <c r="AU46" s="65"/>
      <c r="AV46" s="65"/>
      <c r="AW46" s="68"/>
      <c r="AX46" s="70"/>
      <c r="AY46" s="65"/>
      <c r="AZ46" s="65"/>
      <c r="BN46" s="65"/>
      <c r="BO46" s="65"/>
      <c r="BP46" s="70"/>
      <c r="BQ46" s="77"/>
      <c r="BR46" s="125"/>
      <c r="BS46" s="125"/>
      <c r="BU46" s="190" t="s">
        <v>407</v>
      </c>
      <c r="BV46" s="192" t="s">
        <v>47</v>
      </c>
      <c r="BW46" s="194" t="s">
        <v>56</v>
      </c>
      <c r="BX46" s="192" t="s">
        <v>48</v>
      </c>
      <c r="BY46" s="200">
        <v>125</v>
      </c>
    </row>
    <row r="47" spans="2:77" ht="11.7" customHeight="1" thickTop="1" thickBot="1" x14ac:dyDescent="0.25">
      <c r="B47" s="201"/>
      <c r="D47" s="191"/>
      <c r="E47" s="193"/>
      <c r="F47" s="195"/>
      <c r="G47" s="193"/>
      <c r="H47" s="65"/>
      <c r="I47" s="65"/>
      <c r="J47" s="128"/>
      <c r="K47" s="65"/>
      <c r="L47" s="136"/>
      <c r="M47" s="65"/>
      <c r="AA47" s="65"/>
      <c r="AB47" s="130"/>
      <c r="AC47" s="65"/>
      <c r="AD47" s="65"/>
      <c r="AE47" s="66"/>
      <c r="AF47" s="66"/>
      <c r="AH47" s="191"/>
      <c r="AI47" s="193"/>
      <c r="AJ47" s="195"/>
      <c r="AK47" s="193"/>
      <c r="AL47" s="201"/>
      <c r="AO47" s="201"/>
      <c r="AQ47" s="191"/>
      <c r="AR47" s="193"/>
      <c r="AS47" s="195"/>
      <c r="AT47" s="193"/>
      <c r="AU47" s="66"/>
      <c r="AV47" s="66"/>
      <c r="AW47" s="70"/>
      <c r="AX47" s="68"/>
      <c r="AY47" s="65"/>
      <c r="AZ47" s="65"/>
      <c r="BN47" s="65"/>
      <c r="BO47" s="65"/>
      <c r="BP47" s="77"/>
      <c r="BQ47" s="131"/>
      <c r="BR47" s="65"/>
      <c r="BS47" s="65"/>
      <c r="BU47" s="191"/>
      <c r="BV47" s="193"/>
      <c r="BW47" s="195"/>
      <c r="BX47" s="193"/>
      <c r="BY47" s="201"/>
    </row>
    <row r="48" spans="2:77" ht="11.7" customHeight="1" thickTop="1" thickBot="1" x14ac:dyDescent="0.25">
      <c r="B48" s="201">
        <v>22</v>
      </c>
      <c r="D48" s="190" t="s">
        <v>404</v>
      </c>
      <c r="E48" s="192" t="s">
        <v>47</v>
      </c>
      <c r="F48" s="194" t="s">
        <v>184</v>
      </c>
      <c r="G48" s="192" t="s">
        <v>48</v>
      </c>
      <c r="H48" s="72"/>
      <c r="I48" s="71"/>
      <c r="J48" s="65"/>
      <c r="K48" s="65"/>
      <c r="L48" s="136"/>
      <c r="M48" s="65"/>
      <c r="AA48" s="68"/>
      <c r="AB48" s="70"/>
      <c r="AC48" s="77"/>
      <c r="AD48" s="65"/>
      <c r="AE48" s="72"/>
      <c r="AF48" s="72"/>
      <c r="AH48" s="190" t="s">
        <v>408</v>
      </c>
      <c r="AI48" s="192" t="s">
        <v>47</v>
      </c>
      <c r="AJ48" s="194" t="s">
        <v>187</v>
      </c>
      <c r="AK48" s="192" t="s">
        <v>48</v>
      </c>
      <c r="AL48" s="200">
        <v>57</v>
      </c>
      <c r="AO48" s="200">
        <v>91</v>
      </c>
      <c r="AQ48" s="190" t="s">
        <v>156</v>
      </c>
      <c r="AR48" s="192" t="s">
        <v>47</v>
      </c>
      <c r="AS48" s="194" t="s">
        <v>128</v>
      </c>
      <c r="AT48" s="192" t="s">
        <v>48</v>
      </c>
      <c r="AU48" s="125"/>
      <c r="AV48" s="125"/>
      <c r="AW48" s="133"/>
      <c r="AX48" s="68"/>
      <c r="AY48" s="65"/>
      <c r="AZ48" s="65"/>
      <c r="BN48" s="65"/>
      <c r="BO48" s="65"/>
      <c r="BP48" s="77"/>
      <c r="BQ48" s="68"/>
      <c r="BR48" s="76"/>
      <c r="BS48" s="72"/>
      <c r="BU48" s="190" t="s">
        <v>308</v>
      </c>
      <c r="BV48" s="192" t="s">
        <v>47</v>
      </c>
      <c r="BW48" s="194" t="s">
        <v>191</v>
      </c>
      <c r="BX48" s="192" t="s">
        <v>48</v>
      </c>
      <c r="BY48" s="200">
        <v>126</v>
      </c>
    </row>
    <row r="49" spans="2:77" ht="11.7" customHeight="1" thickTop="1" thickBot="1" x14ac:dyDescent="0.25">
      <c r="B49" s="201"/>
      <c r="D49" s="191"/>
      <c r="E49" s="193"/>
      <c r="F49" s="195"/>
      <c r="G49" s="193"/>
      <c r="H49" s="65"/>
      <c r="I49" s="65"/>
      <c r="J49" s="65"/>
      <c r="K49" s="65"/>
      <c r="L49" s="127"/>
      <c r="M49" s="65"/>
      <c r="AA49" s="68"/>
      <c r="AB49" s="70"/>
      <c r="AC49" s="77"/>
      <c r="AD49" s="68"/>
      <c r="AE49" s="66"/>
      <c r="AF49" s="66"/>
      <c r="AH49" s="191"/>
      <c r="AI49" s="193"/>
      <c r="AJ49" s="195"/>
      <c r="AK49" s="193"/>
      <c r="AL49" s="201"/>
      <c r="AO49" s="201"/>
      <c r="AQ49" s="191"/>
      <c r="AR49" s="193"/>
      <c r="AS49" s="195"/>
      <c r="AT49" s="193"/>
      <c r="AU49" s="65"/>
      <c r="AV49" s="65"/>
      <c r="AW49" s="65"/>
      <c r="AX49" s="65"/>
      <c r="AY49" s="77"/>
      <c r="AZ49" s="65"/>
      <c r="BN49" s="65"/>
      <c r="BO49" s="129"/>
      <c r="BP49" s="65"/>
      <c r="BQ49" s="65"/>
      <c r="BR49" s="66"/>
      <c r="BS49" s="66"/>
      <c r="BU49" s="191"/>
      <c r="BV49" s="193"/>
      <c r="BW49" s="195"/>
      <c r="BX49" s="193"/>
      <c r="BY49" s="201"/>
    </row>
    <row r="50" spans="2:77" ht="11.7" customHeight="1" thickTop="1" thickBot="1" x14ac:dyDescent="0.25">
      <c r="B50" s="201">
        <v>23</v>
      </c>
      <c r="D50" s="190" t="s">
        <v>307</v>
      </c>
      <c r="E50" s="192" t="s">
        <v>47</v>
      </c>
      <c r="F50" s="194" t="s">
        <v>442</v>
      </c>
      <c r="G50" s="192" t="s">
        <v>48</v>
      </c>
      <c r="H50" s="125"/>
      <c r="I50" s="125"/>
      <c r="J50" s="65"/>
      <c r="K50" s="68"/>
      <c r="L50" s="70"/>
      <c r="M50" s="77"/>
      <c r="AA50" s="68"/>
      <c r="AB50" s="70"/>
      <c r="AC50" s="77"/>
      <c r="AD50" s="135"/>
      <c r="AE50" s="125"/>
      <c r="AF50" s="125"/>
      <c r="AH50" s="190" t="s">
        <v>409</v>
      </c>
      <c r="AI50" s="192" t="s">
        <v>47</v>
      </c>
      <c r="AJ50" s="194" t="s">
        <v>56</v>
      </c>
      <c r="AK50" s="192" t="s">
        <v>48</v>
      </c>
      <c r="AL50" s="200">
        <v>58</v>
      </c>
      <c r="AO50" s="200">
        <v>92</v>
      </c>
      <c r="AQ50" s="190" t="s">
        <v>410</v>
      </c>
      <c r="AR50" s="192" t="s">
        <v>47</v>
      </c>
      <c r="AS50" s="194" t="s">
        <v>188</v>
      </c>
      <c r="AT50" s="192" t="s">
        <v>48</v>
      </c>
      <c r="AU50" s="125"/>
      <c r="AV50" s="125"/>
      <c r="AW50" s="65"/>
      <c r="AX50" s="65"/>
      <c r="AY50" s="134"/>
      <c r="AZ50" s="65"/>
      <c r="BN50" s="141"/>
      <c r="BO50" s="141"/>
      <c r="BP50" s="65"/>
      <c r="BQ50" s="65"/>
      <c r="BR50" s="125"/>
      <c r="BS50" s="125"/>
      <c r="BU50" s="190" t="s">
        <v>390</v>
      </c>
      <c r="BV50" s="192" t="s">
        <v>47</v>
      </c>
      <c r="BW50" s="194" t="s">
        <v>128</v>
      </c>
      <c r="BX50" s="192" t="s">
        <v>48</v>
      </c>
      <c r="BY50" s="200">
        <v>127</v>
      </c>
    </row>
    <row r="51" spans="2:77" ht="11.7" customHeight="1" thickTop="1" thickBot="1" x14ac:dyDescent="0.25">
      <c r="B51" s="201"/>
      <c r="D51" s="191"/>
      <c r="E51" s="193"/>
      <c r="F51" s="195"/>
      <c r="G51" s="193"/>
      <c r="H51" s="65"/>
      <c r="I51" s="65"/>
      <c r="J51" s="127"/>
      <c r="K51" s="68"/>
      <c r="L51" s="70"/>
      <c r="M51" s="77"/>
      <c r="AA51" s="68"/>
      <c r="AB51" s="77"/>
      <c r="AC51" s="70"/>
      <c r="AD51" s="65"/>
      <c r="AE51" s="65"/>
      <c r="AF51" s="65"/>
      <c r="AH51" s="191"/>
      <c r="AI51" s="193"/>
      <c r="AJ51" s="195"/>
      <c r="AK51" s="193"/>
      <c r="AL51" s="201"/>
      <c r="AO51" s="201"/>
      <c r="AQ51" s="191"/>
      <c r="AR51" s="193"/>
      <c r="AS51" s="195"/>
      <c r="AT51" s="193"/>
      <c r="AU51" s="65"/>
      <c r="AV51" s="65"/>
      <c r="AW51" s="127"/>
      <c r="AX51" s="65"/>
      <c r="AY51" s="137"/>
      <c r="AZ51" s="65"/>
      <c r="BN51" s="141"/>
      <c r="BO51" s="141"/>
      <c r="BP51" s="65"/>
      <c r="BQ51" s="130"/>
      <c r="BR51" s="65"/>
      <c r="BS51" s="65"/>
      <c r="BU51" s="191"/>
      <c r="BV51" s="193"/>
      <c r="BW51" s="195"/>
      <c r="BX51" s="193"/>
      <c r="BY51" s="201"/>
    </row>
    <row r="52" spans="2:77" ht="11.7" customHeight="1" thickTop="1" x14ac:dyDescent="0.2">
      <c r="B52" s="201">
        <v>24</v>
      </c>
      <c r="D52" s="190" t="s">
        <v>411</v>
      </c>
      <c r="E52" s="192" t="s">
        <v>47</v>
      </c>
      <c r="F52" s="194" t="s">
        <v>181</v>
      </c>
      <c r="G52" s="192" t="s">
        <v>48</v>
      </c>
      <c r="H52" s="72"/>
      <c r="I52" s="71"/>
      <c r="J52" s="70"/>
      <c r="K52" s="70"/>
      <c r="L52" s="70"/>
      <c r="M52" s="77"/>
      <c r="AA52" s="68"/>
      <c r="AB52" s="77"/>
      <c r="AC52" s="132"/>
      <c r="AD52" s="65"/>
      <c r="AE52" s="72"/>
      <c r="AF52" s="72"/>
      <c r="AH52" s="190" t="s">
        <v>412</v>
      </c>
      <c r="AI52" s="192" t="s">
        <v>47</v>
      </c>
      <c r="AJ52" s="194" t="s">
        <v>55</v>
      </c>
      <c r="AK52" s="192" t="s">
        <v>48</v>
      </c>
      <c r="AL52" s="200">
        <v>59</v>
      </c>
      <c r="AO52" s="200">
        <v>93</v>
      </c>
      <c r="AQ52" s="190" t="s">
        <v>227</v>
      </c>
      <c r="AR52" s="192" t="s">
        <v>47</v>
      </c>
      <c r="AS52" s="194" t="s">
        <v>61</v>
      </c>
      <c r="AT52" s="192" t="s">
        <v>48</v>
      </c>
      <c r="AU52" s="72"/>
      <c r="AV52" s="71"/>
      <c r="AW52" s="70"/>
      <c r="AX52" s="77"/>
      <c r="AY52" s="137"/>
      <c r="AZ52" s="65"/>
      <c r="BN52" s="141"/>
      <c r="BO52" s="141"/>
      <c r="BP52" s="68"/>
      <c r="BQ52" s="70"/>
      <c r="BR52" s="76"/>
      <c r="BS52" s="72"/>
      <c r="BU52" s="190" t="s">
        <v>401</v>
      </c>
      <c r="BV52" s="192" t="s">
        <v>47</v>
      </c>
      <c r="BW52" s="194" t="s">
        <v>49</v>
      </c>
      <c r="BX52" s="192" t="s">
        <v>48</v>
      </c>
      <c r="BY52" s="200">
        <v>128</v>
      </c>
    </row>
    <row r="53" spans="2:77" ht="11.7" customHeight="1" thickBot="1" x14ac:dyDescent="0.25">
      <c r="B53" s="201"/>
      <c r="D53" s="191"/>
      <c r="E53" s="193"/>
      <c r="F53" s="195"/>
      <c r="G53" s="193"/>
      <c r="H53" s="65"/>
      <c r="I53" s="65"/>
      <c r="J53" s="65"/>
      <c r="K53" s="70"/>
      <c r="L53" s="68"/>
      <c r="M53" s="77"/>
      <c r="AA53" s="68"/>
      <c r="AB53" s="77"/>
      <c r="AC53" s="141"/>
      <c r="AD53" s="129"/>
      <c r="AE53" s="66"/>
      <c r="AF53" s="66"/>
      <c r="AH53" s="191"/>
      <c r="AI53" s="193"/>
      <c r="AJ53" s="195"/>
      <c r="AK53" s="193"/>
      <c r="AL53" s="201"/>
      <c r="AO53" s="201"/>
      <c r="AQ53" s="191"/>
      <c r="AR53" s="193"/>
      <c r="AS53" s="195"/>
      <c r="AT53" s="193"/>
      <c r="AU53" s="65"/>
      <c r="AV53" s="65"/>
      <c r="AW53" s="65"/>
      <c r="AX53" s="126"/>
      <c r="AY53" s="137"/>
      <c r="AZ53" s="65"/>
      <c r="BN53" s="141"/>
      <c r="BO53" s="141"/>
      <c r="BP53" s="129"/>
      <c r="BQ53" s="65"/>
      <c r="BR53" s="66"/>
      <c r="BS53" s="66"/>
      <c r="BU53" s="191"/>
      <c r="BV53" s="193"/>
      <c r="BW53" s="195"/>
      <c r="BX53" s="193"/>
      <c r="BY53" s="201"/>
    </row>
    <row r="54" spans="2:77" ht="11.7" customHeight="1" thickTop="1" thickBot="1" x14ac:dyDescent="0.25">
      <c r="B54" s="201">
        <v>25</v>
      </c>
      <c r="D54" s="190" t="s">
        <v>413</v>
      </c>
      <c r="E54" s="192" t="s">
        <v>47</v>
      </c>
      <c r="F54" s="194" t="s">
        <v>57</v>
      </c>
      <c r="G54" s="192" t="s">
        <v>48</v>
      </c>
      <c r="H54" s="65"/>
      <c r="I54" s="65"/>
      <c r="J54" s="65"/>
      <c r="K54" s="133"/>
      <c r="L54" s="68"/>
      <c r="M54" s="77"/>
      <c r="AA54" s="68"/>
      <c r="AB54" s="77"/>
      <c r="AC54" s="65"/>
      <c r="AD54" s="141"/>
      <c r="AE54" s="125"/>
      <c r="AF54" s="125"/>
      <c r="AH54" s="190" t="s">
        <v>414</v>
      </c>
      <c r="AI54" s="192" t="s">
        <v>47</v>
      </c>
      <c r="AJ54" s="194" t="s">
        <v>72</v>
      </c>
      <c r="AK54" s="192" t="s">
        <v>48</v>
      </c>
      <c r="AL54" s="200">
        <v>60</v>
      </c>
      <c r="AO54" s="200">
        <v>94</v>
      </c>
      <c r="AQ54" s="190" t="s">
        <v>374</v>
      </c>
      <c r="AR54" s="192" t="s">
        <v>47</v>
      </c>
      <c r="AS54" s="194" t="s">
        <v>60</v>
      </c>
      <c r="AT54" s="192" t="s">
        <v>48</v>
      </c>
      <c r="AU54" s="65"/>
      <c r="AV54" s="65"/>
      <c r="AW54" s="65"/>
      <c r="AX54" s="136"/>
      <c r="AY54" s="68"/>
      <c r="AZ54" s="77"/>
      <c r="BN54" s="141"/>
      <c r="BO54" s="65"/>
      <c r="BP54" s="141"/>
      <c r="BQ54" s="65"/>
      <c r="BR54" s="72"/>
      <c r="BS54" s="72"/>
      <c r="BU54" s="190" t="s">
        <v>415</v>
      </c>
      <c r="BV54" s="192" t="s">
        <v>47</v>
      </c>
      <c r="BW54" s="194" t="s">
        <v>60</v>
      </c>
      <c r="BX54" s="192" t="s">
        <v>48</v>
      </c>
      <c r="BY54" s="200">
        <v>129</v>
      </c>
    </row>
    <row r="55" spans="2:77" ht="11.7" customHeight="1" thickTop="1" thickBot="1" x14ac:dyDescent="0.25">
      <c r="B55" s="201"/>
      <c r="D55" s="191"/>
      <c r="E55" s="193"/>
      <c r="F55" s="195"/>
      <c r="G55" s="193"/>
      <c r="H55" s="66"/>
      <c r="I55" s="66"/>
      <c r="J55" s="126"/>
      <c r="K55" s="136"/>
      <c r="L55" s="68"/>
      <c r="M55" s="70"/>
      <c r="N55" s="152">
        <v>8</v>
      </c>
      <c r="O55" s="167"/>
      <c r="P55" s="167"/>
      <c r="Q55" s="167"/>
      <c r="R55" s="168"/>
      <c r="S55" s="155"/>
      <c r="T55" s="155"/>
      <c r="V55" s="152">
        <v>4</v>
      </c>
      <c r="W55" s="167"/>
      <c r="X55" s="167"/>
      <c r="Y55" s="167"/>
      <c r="Z55" s="168"/>
      <c r="AA55" s="70"/>
      <c r="AB55" s="65"/>
      <c r="AC55" s="65"/>
      <c r="AD55" s="65"/>
      <c r="AE55" s="65"/>
      <c r="AF55" s="65"/>
      <c r="AH55" s="191"/>
      <c r="AI55" s="193"/>
      <c r="AJ55" s="195"/>
      <c r="AK55" s="193"/>
      <c r="AL55" s="201"/>
      <c r="AO55" s="201"/>
      <c r="AQ55" s="191"/>
      <c r="AR55" s="193"/>
      <c r="AS55" s="195"/>
      <c r="AT55" s="193"/>
      <c r="AU55" s="66"/>
      <c r="AV55" s="66"/>
      <c r="AW55" s="126"/>
      <c r="AX55" s="136"/>
      <c r="AY55" s="68"/>
      <c r="AZ55" s="70"/>
      <c r="BA55" s="152">
        <v>6</v>
      </c>
      <c r="BB55" s="167"/>
      <c r="BC55" s="167"/>
      <c r="BD55" s="167"/>
      <c r="BE55" s="168"/>
      <c r="BF55" s="155"/>
      <c r="BG55" s="155"/>
      <c r="BI55" s="152">
        <v>2</v>
      </c>
      <c r="BJ55" s="167"/>
      <c r="BK55" s="167"/>
      <c r="BL55" s="167"/>
      <c r="BM55" s="168"/>
      <c r="BN55" s="142"/>
      <c r="BO55" s="65"/>
      <c r="BP55" s="141"/>
      <c r="BQ55" s="129"/>
      <c r="BR55" s="66"/>
      <c r="BS55" s="66"/>
      <c r="BU55" s="191"/>
      <c r="BV55" s="193"/>
      <c r="BW55" s="195"/>
      <c r="BX55" s="193"/>
      <c r="BY55" s="201"/>
    </row>
    <row r="56" spans="2:77" ht="11.7" customHeight="1" thickTop="1" thickBot="1" x14ac:dyDescent="0.25">
      <c r="B56" s="201">
        <v>26</v>
      </c>
      <c r="D56" s="190" t="s">
        <v>166</v>
      </c>
      <c r="E56" s="192" t="s">
        <v>47</v>
      </c>
      <c r="F56" s="194" t="s">
        <v>187</v>
      </c>
      <c r="G56" s="192" t="s">
        <v>48</v>
      </c>
      <c r="H56" s="125"/>
      <c r="I56" s="125"/>
      <c r="J56" s="136"/>
      <c r="K56" s="65"/>
      <c r="L56" s="68"/>
      <c r="M56" s="70"/>
      <c r="N56" s="214" t="s">
        <v>461</v>
      </c>
      <c r="O56" s="215"/>
      <c r="P56" s="215"/>
      <c r="Q56" s="215"/>
      <c r="R56" s="216"/>
      <c r="S56" s="169"/>
      <c r="T56" s="169"/>
      <c r="V56" s="214" t="s">
        <v>462</v>
      </c>
      <c r="W56" s="215"/>
      <c r="X56" s="215"/>
      <c r="Y56" s="215"/>
      <c r="Z56" s="216"/>
      <c r="AA56" s="77"/>
      <c r="AB56" s="77"/>
      <c r="AC56" s="65"/>
      <c r="AD56" s="65"/>
      <c r="AE56" s="125"/>
      <c r="AF56" s="125"/>
      <c r="AH56" s="190" t="s">
        <v>416</v>
      </c>
      <c r="AI56" s="192" t="s">
        <v>47</v>
      </c>
      <c r="AJ56" s="194" t="s">
        <v>128</v>
      </c>
      <c r="AK56" s="192" t="s">
        <v>48</v>
      </c>
      <c r="AL56" s="200">
        <v>61</v>
      </c>
      <c r="AO56" s="200">
        <v>95</v>
      </c>
      <c r="AQ56" s="190" t="s">
        <v>417</v>
      </c>
      <c r="AR56" s="192" t="s">
        <v>47</v>
      </c>
      <c r="AS56" s="194" t="s">
        <v>72</v>
      </c>
      <c r="AT56" s="192" t="s">
        <v>48</v>
      </c>
      <c r="AU56" s="125"/>
      <c r="AV56" s="125"/>
      <c r="AW56" s="136"/>
      <c r="AX56" s="65"/>
      <c r="AY56" s="68"/>
      <c r="AZ56" s="70"/>
      <c r="BA56" s="214" t="s">
        <v>463</v>
      </c>
      <c r="BB56" s="215"/>
      <c r="BC56" s="215"/>
      <c r="BD56" s="215"/>
      <c r="BE56" s="216"/>
      <c r="BF56" s="169"/>
      <c r="BG56" s="169"/>
      <c r="BI56" s="214" t="s">
        <v>464</v>
      </c>
      <c r="BJ56" s="215"/>
      <c r="BK56" s="215"/>
      <c r="BL56" s="215"/>
      <c r="BM56" s="216"/>
      <c r="BN56" s="142"/>
      <c r="BO56" s="65"/>
      <c r="BP56" s="65"/>
      <c r="BQ56" s="141"/>
      <c r="BR56" s="125"/>
      <c r="BS56" s="125"/>
      <c r="BU56" s="190" t="s">
        <v>174</v>
      </c>
      <c r="BV56" s="192" t="s">
        <v>47</v>
      </c>
      <c r="BW56" s="194" t="s">
        <v>73</v>
      </c>
      <c r="BX56" s="192" t="s">
        <v>48</v>
      </c>
      <c r="BY56" s="200">
        <v>130</v>
      </c>
    </row>
    <row r="57" spans="2:77" ht="11.7" customHeight="1" thickTop="1" thickBot="1" x14ac:dyDescent="0.25">
      <c r="B57" s="201"/>
      <c r="D57" s="191"/>
      <c r="E57" s="193"/>
      <c r="F57" s="195"/>
      <c r="G57" s="193"/>
      <c r="H57" s="65"/>
      <c r="I57" s="65"/>
      <c r="J57" s="65"/>
      <c r="K57" s="65"/>
      <c r="L57" s="65"/>
      <c r="M57" s="70"/>
      <c r="N57" s="214"/>
      <c r="O57" s="215"/>
      <c r="P57" s="215"/>
      <c r="Q57" s="215"/>
      <c r="R57" s="216"/>
      <c r="S57" s="169"/>
      <c r="T57" s="169"/>
      <c r="V57" s="214"/>
      <c r="W57" s="215"/>
      <c r="X57" s="215"/>
      <c r="Y57" s="215"/>
      <c r="Z57" s="216"/>
      <c r="AA57" s="171"/>
      <c r="AB57" s="77"/>
      <c r="AC57" s="65"/>
      <c r="AD57" s="130"/>
      <c r="AE57" s="65"/>
      <c r="AF57" s="65"/>
      <c r="AH57" s="191"/>
      <c r="AI57" s="193"/>
      <c r="AJ57" s="195"/>
      <c r="AK57" s="193"/>
      <c r="AL57" s="201"/>
      <c r="AO57" s="201"/>
      <c r="AQ57" s="191"/>
      <c r="AR57" s="193"/>
      <c r="AS57" s="195"/>
      <c r="AT57" s="193"/>
      <c r="AU57" s="65"/>
      <c r="AV57" s="65"/>
      <c r="AW57" s="65"/>
      <c r="AX57" s="65"/>
      <c r="AY57" s="65"/>
      <c r="AZ57" s="70"/>
      <c r="BA57" s="214"/>
      <c r="BB57" s="215"/>
      <c r="BC57" s="215"/>
      <c r="BD57" s="215"/>
      <c r="BE57" s="216"/>
      <c r="BF57" s="169"/>
      <c r="BG57" s="169"/>
      <c r="BI57" s="214"/>
      <c r="BJ57" s="215"/>
      <c r="BK57" s="215"/>
      <c r="BL57" s="215"/>
      <c r="BM57" s="216"/>
      <c r="BN57" s="131"/>
      <c r="BO57" s="65"/>
      <c r="BP57" s="65"/>
      <c r="BQ57" s="65"/>
      <c r="BR57" s="65"/>
      <c r="BS57" s="65"/>
      <c r="BU57" s="191"/>
      <c r="BV57" s="193"/>
      <c r="BW57" s="195"/>
      <c r="BX57" s="193"/>
      <c r="BY57" s="201"/>
    </row>
    <row r="58" spans="2:77" ht="11.7" customHeight="1" thickTop="1" thickBot="1" x14ac:dyDescent="0.25">
      <c r="B58" s="201">
        <v>27</v>
      </c>
      <c r="D58" s="190" t="s">
        <v>418</v>
      </c>
      <c r="E58" s="192" t="s">
        <v>47</v>
      </c>
      <c r="F58" s="194" t="s">
        <v>72</v>
      </c>
      <c r="G58" s="192" t="s">
        <v>48</v>
      </c>
      <c r="H58" s="125"/>
      <c r="I58" s="125"/>
      <c r="J58" s="65"/>
      <c r="K58" s="65"/>
      <c r="L58" s="65"/>
      <c r="M58" s="133"/>
      <c r="N58" s="214"/>
      <c r="O58" s="215"/>
      <c r="P58" s="215"/>
      <c r="Q58" s="215"/>
      <c r="R58" s="216"/>
      <c r="S58" s="169"/>
      <c r="T58" s="169"/>
      <c r="V58" s="214"/>
      <c r="W58" s="215"/>
      <c r="X58" s="215"/>
      <c r="Y58" s="215"/>
      <c r="Z58" s="216"/>
      <c r="AA58" s="141"/>
      <c r="AB58" s="65"/>
      <c r="AC58" s="141"/>
      <c r="AD58" s="68"/>
      <c r="AE58" s="76"/>
      <c r="AF58" s="72"/>
      <c r="AH58" s="190" t="s">
        <v>409</v>
      </c>
      <c r="AI58" s="192" t="s">
        <v>47</v>
      </c>
      <c r="AJ58" s="194" t="s">
        <v>57</v>
      </c>
      <c r="AK58" s="192" t="s">
        <v>48</v>
      </c>
      <c r="AL58" s="200">
        <v>62</v>
      </c>
      <c r="AO58" s="200">
        <v>96</v>
      </c>
      <c r="AQ58" s="190" t="s">
        <v>419</v>
      </c>
      <c r="AR58" s="192" t="s">
        <v>47</v>
      </c>
      <c r="AS58" s="194" t="s">
        <v>181</v>
      </c>
      <c r="AT58" s="192" t="s">
        <v>48</v>
      </c>
      <c r="AU58" s="65"/>
      <c r="AV58" s="65"/>
      <c r="AW58" s="65"/>
      <c r="AX58" s="65"/>
      <c r="AY58" s="65"/>
      <c r="AZ58" s="133"/>
      <c r="BA58" s="214"/>
      <c r="BB58" s="215"/>
      <c r="BC58" s="215"/>
      <c r="BD58" s="215"/>
      <c r="BE58" s="216"/>
      <c r="BF58" s="169"/>
      <c r="BG58" s="169"/>
      <c r="BI58" s="214"/>
      <c r="BJ58" s="215"/>
      <c r="BK58" s="215"/>
      <c r="BL58" s="215"/>
      <c r="BM58" s="216"/>
      <c r="BN58" s="68"/>
      <c r="BO58" s="77"/>
      <c r="BP58" s="65"/>
      <c r="BQ58" s="65"/>
      <c r="BR58" s="125"/>
      <c r="BS58" s="125"/>
      <c r="BU58" s="190" t="s">
        <v>162</v>
      </c>
      <c r="BV58" s="192" t="s">
        <v>47</v>
      </c>
      <c r="BW58" s="194" t="s">
        <v>72</v>
      </c>
      <c r="BX58" s="192" t="s">
        <v>48</v>
      </c>
      <c r="BY58" s="200">
        <v>131</v>
      </c>
    </row>
    <row r="59" spans="2:77" ht="11.7" customHeight="1" thickTop="1" thickBot="1" x14ac:dyDescent="0.25">
      <c r="B59" s="201"/>
      <c r="D59" s="191"/>
      <c r="E59" s="193"/>
      <c r="F59" s="195"/>
      <c r="G59" s="193"/>
      <c r="H59" s="65"/>
      <c r="I59" s="65"/>
      <c r="J59" s="127"/>
      <c r="K59" s="65"/>
      <c r="L59" s="65"/>
      <c r="M59" s="136"/>
      <c r="N59" s="208" t="s">
        <v>448</v>
      </c>
      <c r="O59" s="217"/>
      <c r="P59" s="217"/>
      <c r="Q59" s="217"/>
      <c r="R59" s="218"/>
      <c r="S59" s="170"/>
      <c r="T59" s="170"/>
      <c r="V59" s="208" t="s">
        <v>448</v>
      </c>
      <c r="W59" s="217"/>
      <c r="X59" s="217"/>
      <c r="Y59" s="217"/>
      <c r="Z59" s="218"/>
      <c r="AA59" s="141"/>
      <c r="AB59" s="65"/>
      <c r="AC59" s="130"/>
      <c r="AD59" s="65"/>
      <c r="AE59" s="66"/>
      <c r="AF59" s="66"/>
      <c r="AH59" s="191"/>
      <c r="AI59" s="193"/>
      <c r="AJ59" s="195"/>
      <c r="AK59" s="193"/>
      <c r="AL59" s="201"/>
      <c r="AO59" s="201"/>
      <c r="AQ59" s="191"/>
      <c r="AR59" s="193"/>
      <c r="AS59" s="195"/>
      <c r="AT59" s="193"/>
      <c r="AU59" s="66"/>
      <c r="AV59" s="66"/>
      <c r="AW59" s="126"/>
      <c r="AX59" s="65"/>
      <c r="AY59" s="65"/>
      <c r="AZ59" s="136"/>
      <c r="BA59" s="208" t="s">
        <v>454</v>
      </c>
      <c r="BB59" s="217"/>
      <c r="BC59" s="217"/>
      <c r="BD59" s="217"/>
      <c r="BE59" s="218"/>
      <c r="BF59" s="170"/>
      <c r="BG59" s="170"/>
      <c r="BI59" s="208" t="s">
        <v>448</v>
      </c>
      <c r="BJ59" s="217"/>
      <c r="BK59" s="217"/>
      <c r="BL59" s="217"/>
      <c r="BM59" s="218"/>
      <c r="BN59" s="65"/>
      <c r="BO59" s="77"/>
      <c r="BP59" s="65"/>
      <c r="BQ59" s="130"/>
      <c r="BR59" s="65"/>
      <c r="BS59" s="65"/>
      <c r="BU59" s="191"/>
      <c r="BV59" s="193"/>
      <c r="BW59" s="195"/>
      <c r="BX59" s="193"/>
      <c r="BY59" s="201"/>
    </row>
    <row r="60" spans="2:77" ht="11.7" customHeight="1" thickTop="1" thickBot="1" x14ac:dyDescent="0.25">
      <c r="B60" s="201">
        <v>28</v>
      </c>
      <c r="D60" s="190" t="s">
        <v>420</v>
      </c>
      <c r="E60" s="192" t="s">
        <v>47</v>
      </c>
      <c r="F60" s="194" t="s">
        <v>69</v>
      </c>
      <c r="G60" s="192" t="s">
        <v>48</v>
      </c>
      <c r="H60" s="72"/>
      <c r="I60" s="71"/>
      <c r="J60" s="77"/>
      <c r="K60" s="136"/>
      <c r="L60" s="65"/>
      <c r="M60" s="136"/>
      <c r="N60" s="219"/>
      <c r="O60" s="220"/>
      <c r="P60" s="220"/>
      <c r="Q60" s="220"/>
      <c r="R60" s="221"/>
      <c r="S60" s="170"/>
      <c r="T60" s="170"/>
      <c r="V60" s="219"/>
      <c r="W60" s="220"/>
      <c r="X60" s="220"/>
      <c r="Y60" s="220"/>
      <c r="Z60" s="221"/>
      <c r="AA60" s="141"/>
      <c r="AB60" s="68"/>
      <c r="AC60" s="70"/>
      <c r="AD60" s="77"/>
      <c r="AE60" s="72"/>
      <c r="AF60" s="72"/>
      <c r="AH60" s="190" t="s">
        <v>421</v>
      </c>
      <c r="AI60" s="192" t="s">
        <v>47</v>
      </c>
      <c r="AJ60" s="194" t="s">
        <v>180</v>
      </c>
      <c r="AK60" s="192" t="s">
        <v>48</v>
      </c>
      <c r="AL60" s="200">
        <v>63</v>
      </c>
      <c r="AO60" s="200">
        <v>97</v>
      </c>
      <c r="AQ60" s="190" t="s">
        <v>130</v>
      </c>
      <c r="AR60" s="192" t="s">
        <v>47</v>
      </c>
      <c r="AS60" s="194" t="s">
        <v>446</v>
      </c>
      <c r="AT60" s="192" t="s">
        <v>48</v>
      </c>
      <c r="AU60" s="125"/>
      <c r="AV60" s="125"/>
      <c r="AW60" s="136"/>
      <c r="AX60" s="136"/>
      <c r="AY60" s="65"/>
      <c r="AZ60" s="136"/>
      <c r="BA60" s="219"/>
      <c r="BB60" s="220"/>
      <c r="BC60" s="220"/>
      <c r="BD60" s="220"/>
      <c r="BE60" s="221"/>
      <c r="BF60" s="170"/>
      <c r="BG60" s="170"/>
      <c r="BI60" s="219"/>
      <c r="BJ60" s="220"/>
      <c r="BK60" s="220"/>
      <c r="BL60" s="220"/>
      <c r="BM60" s="221"/>
      <c r="BN60" s="65"/>
      <c r="BO60" s="77"/>
      <c r="BP60" s="65"/>
      <c r="BQ60" s="70"/>
      <c r="BR60" s="76"/>
      <c r="BS60" s="72"/>
      <c r="BU60" s="190" t="s">
        <v>422</v>
      </c>
      <c r="BV60" s="192" t="s">
        <v>47</v>
      </c>
      <c r="BW60" s="194" t="s">
        <v>61</v>
      </c>
      <c r="BX60" s="192" t="s">
        <v>48</v>
      </c>
      <c r="BY60" s="200">
        <v>132</v>
      </c>
    </row>
    <row r="61" spans="2:77" ht="11.7" customHeight="1" thickTop="1" thickBot="1" x14ac:dyDescent="0.25">
      <c r="B61" s="201"/>
      <c r="D61" s="191"/>
      <c r="E61" s="193"/>
      <c r="F61" s="195"/>
      <c r="G61" s="193"/>
      <c r="H61" s="65"/>
      <c r="I61" s="65"/>
      <c r="J61" s="65"/>
      <c r="K61" s="127"/>
      <c r="L61" s="65"/>
      <c r="M61" s="136"/>
      <c r="O61" s="160"/>
      <c r="P61" s="160"/>
      <c r="Q61" s="150"/>
      <c r="R61" s="150"/>
      <c r="S61" s="150"/>
      <c r="T61" s="151"/>
      <c r="V61" s="150"/>
      <c r="W61" s="151"/>
      <c r="X61" s="160"/>
      <c r="Y61" s="160"/>
      <c r="AA61" s="141"/>
      <c r="AB61" s="68"/>
      <c r="AC61" s="77"/>
      <c r="AD61" s="70"/>
      <c r="AE61" s="66"/>
      <c r="AF61" s="66"/>
      <c r="AH61" s="191"/>
      <c r="AI61" s="193"/>
      <c r="AJ61" s="195"/>
      <c r="AK61" s="193"/>
      <c r="AL61" s="201"/>
      <c r="AO61" s="201"/>
      <c r="AQ61" s="191"/>
      <c r="AR61" s="193"/>
      <c r="AS61" s="195"/>
      <c r="AT61" s="193"/>
      <c r="AU61" s="65"/>
      <c r="AV61" s="65"/>
      <c r="AW61" s="65"/>
      <c r="AX61" s="127"/>
      <c r="AY61" s="65"/>
      <c r="AZ61" s="136"/>
      <c r="BN61" s="65"/>
      <c r="BO61" s="77"/>
      <c r="BP61" s="68"/>
      <c r="BQ61" s="65"/>
      <c r="BR61" s="66"/>
      <c r="BS61" s="66"/>
      <c r="BU61" s="191"/>
      <c r="BV61" s="193"/>
      <c r="BW61" s="195"/>
      <c r="BX61" s="193"/>
      <c r="BY61" s="201"/>
    </row>
    <row r="62" spans="2:77" ht="11.7" customHeight="1" thickTop="1" thickBot="1" x14ac:dyDescent="0.25">
      <c r="B62" s="201">
        <v>29</v>
      </c>
      <c r="D62" s="190" t="s">
        <v>423</v>
      </c>
      <c r="E62" s="192" t="s">
        <v>47</v>
      </c>
      <c r="F62" s="194" t="s">
        <v>180</v>
      </c>
      <c r="G62" s="192" t="s">
        <v>48</v>
      </c>
      <c r="H62" s="65"/>
      <c r="I62" s="65"/>
      <c r="J62" s="68"/>
      <c r="K62" s="70"/>
      <c r="L62" s="77"/>
      <c r="M62" s="136"/>
      <c r="O62" s="160"/>
      <c r="P62" s="160"/>
      <c r="Q62" s="151"/>
      <c r="R62" s="151"/>
      <c r="S62" s="151"/>
      <c r="T62" s="151"/>
      <c r="V62" s="151"/>
      <c r="W62" s="151"/>
      <c r="X62" s="160"/>
      <c r="Y62" s="160"/>
      <c r="AA62" s="141"/>
      <c r="AB62" s="68"/>
      <c r="AC62" s="77"/>
      <c r="AD62" s="132"/>
      <c r="AE62" s="125"/>
      <c r="AF62" s="125"/>
      <c r="AH62" s="190" t="s">
        <v>424</v>
      </c>
      <c r="AI62" s="192" t="s">
        <v>47</v>
      </c>
      <c r="AJ62" s="194" t="s">
        <v>72</v>
      </c>
      <c r="AK62" s="192" t="s">
        <v>48</v>
      </c>
      <c r="AL62" s="200">
        <v>64</v>
      </c>
      <c r="AO62" s="200">
        <v>98</v>
      </c>
      <c r="AQ62" s="190" t="s">
        <v>425</v>
      </c>
      <c r="AR62" s="192" t="s">
        <v>47</v>
      </c>
      <c r="AS62" s="194" t="s">
        <v>69</v>
      </c>
      <c r="AT62" s="192" t="s">
        <v>48</v>
      </c>
      <c r="AU62" s="65"/>
      <c r="AV62" s="65"/>
      <c r="AW62" s="68"/>
      <c r="AX62" s="70"/>
      <c r="AY62" s="77"/>
      <c r="AZ62" s="136"/>
      <c r="BN62" s="65"/>
      <c r="BO62" s="77"/>
      <c r="BP62" s="135"/>
      <c r="BQ62" s="65"/>
      <c r="BR62" s="72"/>
      <c r="BS62" s="72"/>
      <c r="BU62" s="190" t="s">
        <v>426</v>
      </c>
      <c r="BV62" s="192" t="s">
        <v>47</v>
      </c>
      <c r="BW62" s="194" t="s">
        <v>184</v>
      </c>
      <c r="BX62" s="192" t="s">
        <v>48</v>
      </c>
      <c r="BY62" s="200">
        <v>133</v>
      </c>
    </row>
    <row r="63" spans="2:77" ht="11.7" customHeight="1" thickTop="1" thickBot="1" x14ac:dyDescent="0.25">
      <c r="B63" s="201"/>
      <c r="D63" s="191"/>
      <c r="E63" s="193"/>
      <c r="F63" s="195"/>
      <c r="G63" s="193"/>
      <c r="H63" s="66"/>
      <c r="I63" s="66"/>
      <c r="J63" s="70"/>
      <c r="K63" s="68"/>
      <c r="L63" s="77"/>
      <c r="M63" s="136"/>
      <c r="O63" s="160"/>
      <c r="P63" s="160"/>
      <c r="Q63" s="150"/>
      <c r="R63" s="150"/>
      <c r="S63" s="150"/>
      <c r="T63" s="151"/>
      <c r="V63" s="150"/>
      <c r="W63" s="151"/>
      <c r="X63" s="160"/>
      <c r="Y63" s="160"/>
      <c r="AA63" s="141"/>
      <c r="AB63" s="129"/>
      <c r="AC63" s="65"/>
      <c r="AD63" s="65"/>
      <c r="AE63" s="65"/>
      <c r="AF63" s="65"/>
      <c r="AH63" s="191"/>
      <c r="AI63" s="193"/>
      <c r="AJ63" s="195"/>
      <c r="AK63" s="193"/>
      <c r="AL63" s="201"/>
      <c r="AO63" s="201"/>
      <c r="AQ63" s="191"/>
      <c r="AR63" s="193"/>
      <c r="AS63" s="195"/>
      <c r="AT63" s="193"/>
      <c r="AU63" s="66"/>
      <c r="AV63" s="66"/>
      <c r="AW63" s="70"/>
      <c r="AX63" s="68"/>
      <c r="AY63" s="77"/>
      <c r="AZ63" s="136"/>
      <c r="BN63" s="65"/>
      <c r="BO63" s="77"/>
      <c r="BP63" s="142"/>
      <c r="BQ63" s="129"/>
      <c r="BR63" s="66"/>
      <c r="BS63" s="66"/>
      <c r="BU63" s="191"/>
      <c r="BV63" s="193"/>
      <c r="BW63" s="195"/>
      <c r="BX63" s="193"/>
      <c r="BY63" s="201"/>
    </row>
    <row r="64" spans="2:77" ht="11.7" customHeight="1" thickTop="1" thickBot="1" x14ac:dyDescent="0.25">
      <c r="B64" s="201">
        <v>30</v>
      </c>
      <c r="D64" s="190" t="s">
        <v>427</v>
      </c>
      <c r="E64" s="192" t="s">
        <v>47</v>
      </c>
      <c r="F64" s="194" t="s">
        <v>128</v>
      </c>
      <c r="G64" s="192" t="s">
        <v>48</v>
      </c>
      <c r="H64" s="125"/>
      <c r="I64" s="125"/>
      <c r="J64" s="133"/>
      <c r="K64" s="68"/>
      <c r="L64" s="77"/>
      <c r="M64" s="136"/>
      <c r="O64" s="160"/>
      <c r="P64" s="160"/>
      <c r="Q64" s="151"/>
      <c r="R64" s="151"/>
      <c r="S64" s="151"/>
      <c r="T64" s="151"/>
      <c r="V64" s="151"/>
      <c r="W64" s="151"/>
      <c r="X64" s="160"/>
      <c r="Y64" s="160"/>
      <c r="AA64" s="65"/>
      <c r="AB64" s="141"/>
      <c r="AC64" s="65"/>
      <c r="AD64" s="65"/>
      <c r="AE64" s="72"/>
      <c r="AF64" s="72"/>
      <c r="AH64" s="190" t="s">
        <v>245</v>
      </c>
      <c r="AI64" s="192" t="s">
        <v>47</v>
      </c>
      <c r="AJ64" s="194" t="s">
        <v>60</v>
      </c>
      <c r="AK64" s="192" t="s">
        <v>48</v>
      </c>
      <c r="AL64" s="200">
        <v>65</v>
      </c>
      <c r="AO64" s="200">
        <v>99</v>
      </c>
      <c r="AQ64" s="190" t="s">
        <v>428</v>
      </c>
      <c r="AR64" s="192" t="s">
        <v>47</v>
      </c>
      <c r="AS64" s="194" t="s">
        <v>57</v>
      </c>
      <c r="AT64" s="192" t="s">
        <v>48</v>
      </c>
      <c r="AU64" s="125"/>
      <c r="AV64" s="125"/>
      <c r="AW64" s="133"/>
      <c r="AX64" s="68"/>
      <c r="AY64" s="77"/>
      <c r="AZ64" s="136"/>
      <c r="BN64" s="65"/>
      <c r="BO64" s="70"/>
      <c r="BP64" s="77"/>
      <c r="BQ64" s="141"/>
      <c r="BR64" s="125"/>
      <c r="BS64" s="125"/>
      <c r="BU64" s="190" t="s">
        <v>429</v>
      </c>
      <c r="BV64" s="192" t="s">
        <v>47</v>
      </c>
      <c r="BW64" s="194" t="s">
        <v>187</v>
      </c>
      <c r="BX64" s="192" t="s">
        <v>48</v>
      </c>
      <c r="BY64" s="200">
        <v>134</v>
      </c>
    </row>
    <row r="65" spans="2:77" ht="11.7" customHeight="1" thickTop="1" thickBot="1" x14ac:dyDescent="0.25">
      <c r="B65" s="201"/>
      <c r="D65" s="191"/>
      <c r="E65" s="193"/>
      <c r="F65" s="195"/>
      <c r="G65" s="193"/>
      <c r="H65" s="65"/>
      <c r="I65" s="65"/>
      <c r="J65" s="65"/>
      <c r="K65" s="65"/>
      <c r="L65" s="126"/>
      <c r="M65" s="136"/>
      <c r="O65" s="160"/>
      <c r="P65" s="160"/>
      <c r="Q65" s="150"/>
      <c r="R65" s="150"/>
      <c r="S65" s="150"/>
      <c r="T65" s="151"/>
      <c r="V65" s="150"/>
      <c r="W65" s="151"/>
      <c r="X65" s="160"/>
      <c r="Y65" s="160"/>
      <c r="AA65" s="65"/>
      <c r="AB65" s="141"/>
      <c r="AC65" s="65"/>
      <c r="AD65" s="68"/>
      <c r="AE65" s="66"/>
      <c r="AF65" s="66"/>
      <c r="AH65" s="191"/>
      <c r="AI65" s="193"/>
      <c r="AJ65" s="195"/>
      <c r="AK65" s="193"/>
      <c r="AL65" s="201"/>
      <c r="AO65" s="201"/>
      <c r="AQ65" s="191"/>
      <c r="AR65" s="193"/>
      <c r="AS65" s="195"/>
      <c r="AT65" s="193"/>
      <c r="AU65" s="65"/>
      <c r="AV65" s="65"/>
      <c r="AW65" s="65"/>
      <c r="AX65" s="65"/>
      <c r="AY65" s="126"/>
      <c r="AZ65" s="136"/>
      <c r="BN65" s="65"/>
      <c r="BO65" s="70"/>
      <c r="BP65" s="65"/>
      <c r="BQ65" s="65"/>
      <c r="BR65" s="65"/>
      <c r="BS65" s="65"/>
      <c r="BU65" s="191"/>
      <c r="BV65" s="193"/>
      <c r="BW65" s="195"/>
      <c r="BX65" s="193"/>
      <c r="BY65" s="201"/>
    </row>
    <row r="66" spans="2:77" ht="11.7" customHeight="1" thickTop="1" thickBot="1" x14ac:dyDescent="0.25">
      <c r="B66" s="201">
        <v>31</v>
      </c>
      <c r="D66" s="190" t="s">
        <v>430</v>
      </c>
      <c r="E66" s="192" t="s">
        <v>47</v>
      </c>
      <c r="F66" s="194" t="s">
        <v>188</v>
      </c>
      <c r="G66" s="192" t="s">
        <v>48</v>
      </c>
      <c r="H66" s="125"/>
      <c r="I66" s="125"/>
      <c r="J66" s="65"/>
      <c r="K66" s="65"/>
      <c r="L66" s="136"/>
      <c r="M66" s="65"/>
      <c r="O66" s="160"/>
      <c r="P66" s="160"/>
      <c r="Q66" s="151"/>
      <c r="R66" s="151"/>
      <c r="S66" s="151"/>
      <c r="T66" s="151"/>
      <c r="V66" s="151"/>
      <c r="W66" s="151"/>
      <c r="X66" s="160"/>
      <c r="Y66" s="160"/>
      <c r="AA66" s="65"/>
      <c r="AB66" s="141"/>
      <c r="AC66" s="65"/>
      <c r="AD66" s="135"/>
      <c r="AE66" s="125"/>
      <c r="AF66" s="125"/>
      <c r="AH66" s="190" t="s">
        <v>431</v>
      </c>
      <c r="AI66" s="192" t="s">
        <v>47</v>
      </c>
      <c r="AJ66" s="194" t="s">
        <v>49</v>
      </c>
      <c r="AK66" s="192" t="s">
        <v>48</v>
      </c>
      <c r="AL66" s="200">
        <v>66</v>
      </c>
      <c r="AO66" s="200">
        <v>100</v>
      </c>
      <c r="AQ66" s="190" t="s">
        <v>432</v>
      </c>
      <c r="AR66" s="192" t="s">
        <v>47</v>
      </c>
      <c r="AS66" s="194" t="s">
        <v>56</v>
      </c>
      <c r="AT66" s="192" t="s">
        <v>48</v>
      </c>
      <c r="AU66" s="125"/>
      <c r="AV66" s="125"/>
      <c r="AW66" s="65"/>
      <c r="AX66" s="65"/>
      <c r="AY66" s="136"/>
      <c r="AZ66" s="65"/>
      <c r="BN66" s="65"/>
      <c r="BO66" s="132"/>
      <c r="BP66" s="65"/>
      <c r="BQ66" s="65"/>
      <c r="BR66" s="125"/>
      <c r="BS66" s="125"/>
      <c r="BU66" s="190" t="s">
        <v>243</v>
      </c>
      <c r="BV66" s="192" t="s">
        <v>47</v>
      </c>
      <c r="BW66" s="194" t="s">
        <v>180</v>
      </c>
      <c r="BX66" s="192" t="s">
        <v>48</v>
      </c>
      <c r="BY66" s="200">
        <v>135</v>
      </c>
    </row>
    <row r="67" spans="2:77" ht="11.7" customHeight="1" thickTop="1" thickBot="1" x14ac:dyDescent="0.25">
      <c r="B67" s="201"/>
      <c r="D67" s="191"/>
      <c r="E67" s="193"/>
      <c r="F67" s="195"/>
      <c r="G67" s="193"/>
      <c r="H67" s="65"/>
      <c r="I67" s="65"/>
      <c r="J67" s="127"/>
      <c r="K67" s="65"/>
      <c r="L67" s="136"/>
      <c r="M67" s="65"/>
      <c r="O67" s="161" t="str">
        <f>IF(Q61="","",IF(Q61&gt;V61,1,0)+IF(Q63&gt;V63,1,0)+IF(Q65&gt;V65,1,0)+IF(Q67&gt;V67,1,0)+IF(Q69&gt;V69,1,0))</f>
        <v/>
      </c>
      <c r="P67" s="161"/>
      <c r="Q67" s="150"/>
      <c r="R67" s="150"/>
      <c r="S67" s="150"/>
      <c r="T67" s="151"/>
      <c r="V67" s="150"/>
      <c r="W67" s="151"/>
      <c r="X67" s="161" t="str">
        <f>IF(Q61="","",IF(Q61&lt;V61,1,0)+IF(Q63&lt;V63,1,0)+IF(Q65&lt;V65,1,0)+IF(Q67&lt;V67,1,0)+IF(Q69&lt;V69,1,0))</f>
        <v/>
      </c>
      <c r="Y67" s="161"/>
      <c r="AA67" s="65"/>
      <c r="AB67" s="141"/>
      <c r="AC67" s="68"/>
      <c r="AD67" s="77"/>
      <c r="AE67" s="65"/>
      <c r="AF67" s="65"/>
      <c r="AH67" s="191"/>
      <c r="AI67" s="193"/>
      <c r="AJ67" s="195"/>
      <c r="AK67" s="193"/>
      <c r="AL67" s="201"/>
      <c r="AO67" s="201"/>
      <c r="AQ67" s="191"/>
      <c r="AR67" s="193"/>
      <c r="AS67" s="195"/>
      <c r="AT67" s="193"/>
      <c r="AU67" s="65"/>
      <c r="AV67" s="65"/>
      <c r="AW67" s="127"/>
      <c r="AX67" s="65"/>
      <c r="AY67" s="136"/>
      <c r="AZ67" s="65"/>
      <c r="BN67" s="65"/>
      <c r="BO67" s="141"/>
      <c r="BP67" s="65"/>
      <c r="BQ67" s="130"/>
      <c r="BR67" s="65"/>
      <c r="BS67" s="65"/>
      <c r="BU67" s="191"/>
      <c r="BV67" s="193"/>
      <c r="BW67" s="195"/>
      <c r="BX67" s="193"/>
      <c r="BY67" s="201"/>
    </row>
    <row r="68" spans="2:77" ht="11.7" customHeight="1" thickTop="1" thickBot="1" x14ac:dyDescent="0.25">
      <c r="B68" s="201">
        <v>32</v>
      </c>
      <c r="D68" s="190" t="s">
        <v>433</v>
      </c>
      <c r="E68" s="192" t="s">
        <v>47</v>
      </c>
      <c r="F68" s="194" t="s">
        <v>56</v>
      </c>
      <c r="G68" s="192" t="s">
        <v>48</v>
      </c>
      <c r="H68" s="72"/>
      <c r="I68" s="71"/>
      <c r="J68" s="70"/>
      <c r="K68" s="77"/>
      <c r="L68" s="136"/>
      <c r="M68" s="65"/>
      <c r="O68" s="161"/>
      <c r="P68" s="161"/>
      <c r="Q68" s="151"/>
      <c r="R68" s="151"/>
      <c r="S68" s="151"/>
      <c r="T68" s="151"/>
      <c r="V68" s="151"/>
      <c r="W68" s="151"/>
      <c r="X68" s="161"/>
      <c r="Y68" s="161"/>
      <c r="AA68" s="65"/>
      <c r="AB68" s="141"/>
      <c r="AC68" s="129"/>
      <c r="AD68" s="65"/>
      <c r="AE68" s="65"/>
      <c r="AF68" s="72"/>
      <c r="AH68" s="190" t="s">
        <v>434</v>
      </c>
      <c r="AI68" s="192" t="s">
        <v>47</v>
      </c>
      <c r="AJ68" s="194" t="s">
        <v>56</v>
      </c>
      <c r="AK68" s="192" t="s">
        <v>48</v>
      </c>
      <c r="AL68" s="200">
        <v>67</v>
      </c>
      <c r="AO68" s="200">
        <v>101</v>
      </c>
      <c r="AQ68" s="190" t="s">
        <v>435</v>
      </c>
      <c r="AR68" s="192" t="s">
        <v>47</v>
      </c>
      <c r="AS68" s="194" t="s">
        <v>184</v>
      </c>
      <c r="AT68" s="192" t="s">
        <v>48</v>
      </c>
      <c r="AU68" s="72"/>
      <c r="AV68" s="71"/>
      <c r="AW68" s="70"/>
      <c r="AX68" s="77"/>
      <c r="AY68" s="136"/>
      <c r="AZ68" s="65"/>
      <c r="BN68" s="65"/>
      <c r="BO68" s="141"/>
      <c r="BP68" s="68"/>
      <c r="BQ68" s="70"/>
      <c r="BR68" s="76"/>
      <c r="BS68" s="72"/>
      <c r="BU68" s="190" t="s">
        <v>371</v>
      </c>
      <c r="BV68" s="192" t="s">
        <v>47</v>
      </c>
      <c r="BW68" s="194" t="s">
        <v>181</v>
      </c>
      <c r="BX68" s="192" t="s">
        <v>48</v>
      </c>
      <c r="BY68" s="200">
        <v>136</v>
      </c>
    </row>
    <row r="69" spans="2:77" ht="11.7" customHeight="1" thickTop="1" thickBot="1" x14ac:dyDescent="0.25">
      <c r="B69" s="201"/>
      <c r="D69" s="191"/>
      <c r="E69" s="193"/>
      <c r="F69" s="195"/>
      <c r="G69" s="193"/>
      <c r="H69" s="65"/>
      <c r="I69" s="65"/>
      <c r="J69" s="68"/>
      <c r="K69" s="77"/>
      <c r="L69" s="136"/>
      <c r="M69" s="65"/>
      <c r="Q69" s="150"/>
      <c r="R69" s="150"/>
      <c r="S69" s="150"/>
      <c r="T69" s="151"/>
      <c r="V69" s="150"/>
      <c r="W69" s="151"/>
      <c r="AA69" s="65"/>
      <c r="AB69" s="65"/>
      <c r="AC69" s="141"/>
      <c r="AD69" s="65"/>
      <c r="AE69" s="68"/>
      <c r="AF69" s="66"/>
      <c r="AH69" s="191"/>
      <c r="AI69" s="193"/>
      <c r="AJ69" s="195"/>
      <c r="AK69" s="193"/>
      <c r="AL69" s="201"/>
      <c r="AO69" s="201"/>
      <c r="AQ69" s="191"/>
      <c r="AR69" s="193"/>
      <c r="AS69" s="195"/>
      <c r="AT69" s="193"/>
      <c r="AU69" s="65"/>
      <c r="AV69" s="65"/>
      <c r="AW69" s="68"/>
      <c r="AX69" s="77"/>
      <c r="AY69" s="136"/>
      <c r="AZ69" s="65"/>
      <c r="BN69" s="65"/>
      <c r="BO69" s="141"/>
      <c r="BP69" s="68"/>
      <c r="BQ69" s="77"/>
      <c r="BR69" s="66"/>
      <c r="BS69" s="66"/>
      <c r="BU69" s="191"/>
      <c r="BV69" s="193"/>
      <c r="BW69" s="195"/>
      <c r="BX69" s="193"/>
      <c r="BY69" s="201"/>
    </row>
    <row r="70" spans="2:77" ht="11.7" customHeight="1" thickTop="1" thickBot="1" x14ac:dyDescent="0.25">
      <c r="B70" s="201">
        <v>33</v>
      </c>
      <c r="D70" s="190" t="s">
        <v>436</v>
      </c>
      <c r="E70" s="192" t="s">
        <v>47</v>
      </c>
      <c r="F70" s="194" t="s">
        <v>55</v>
      </c>
      <c r="G70" s="192" t="s">
        <v>48</v>
      </c>
      <c r="H70" s="65"/>
      <c r="I70" s="65"/>
      <c r="J70" s="65"/>
      <c r="K70" s="126"/>
      <c r="L70" s="136"/>
      <c r="M70" s="65"/>
      <c r="Q70" s="151"/>
      <c r="R70" s="151"/>
      <c r="S70" s="151"/>
      <c r="T70" s="151"/>
      <c r="V70" s="151"/>
      <c r="W70" s="151"/>
      <c r="AA70" s="65"/>
      <c r="AB70" s="65"/>
      <c r="AC70" s="141"/>
      <c r="AD70" s="65"/>
      <c r="AE70" s="135"/>
      <c r="AF70" s="125"/>
      <c r="AH70" s="190" t="s">
        <v>371</v>
      </c>
      <c r="AI70" s="192" t="s">
        <v>47</v>
      </c>
      <c r="AJ70" s="194" t="s">
        <v>184</v>
      </c>
      <c r="AK70" s="192" t="s">
        <v>48</v>
      </c>
      <c r="AL70" s="200">
        <v>68</v>
      </c>
      <c r="AO70" s="200">
        <v>102</v>
      </c>
      <c r="AQ70" s="190" t="s">
        <v>434</v>
      </c>
      <c r="AR70" s="192" t="s">
        <v>47</v>
      </c>
      <c r="AS70" s="194" t="s">
        <v>183</v>
      </c>
      <c r="AT70" s="192" t="s">
        <v>48</v>
      </c>
      <c r="AU70" s="65"/>
      <c r="AV70" s="65"/>
      <c r="AW70" s="65"/>
      <c r="AX70" s="126"/>
      <c r="AY70" s="136"/>
      <c r="AZ70" s="65"/>
      <c r="BN70" s="65"/>
      <c r="BO70" s="141"/>
      <c r="BP70" s="129"/>
      <c r="BQ70" s="65"/>
      <c r="BR70" s="65"/>
      <c r="BS70" s="125"/>
      <c r="BU70" s="190" t="s">
        <v>437</v>
      </c>
      <c r="BV70" s="192" t="s">
        <v>47</v>
      </c>
      <c r="BW70" s="194" t="s">
        <v>128</v>
      </c>
      <c r="BX70" s="192" t="s">
        <v>48</v>
      </c>
      <c r="BY70" s="200">
        <v>137</v>
      </c>
    </row>
    <row r="71" spans="2:77" ht="11.7" customHeight="1" thickTop="1" thickBot="1" x14ac:dyDescent="0.25">
      <c r="B71" s="201"/>
      <c r="D71" s="191"/>
      <c r="E71" s="193"/>
      <c r="F71" s="195"/>
      <c r="G71" s="193"/>
      <c r="H71" s="66"/>
      <c r="I71" s="77"/>
      <c r="J71" s="65"/>
      <c r="K71" s="136"/>
      <c r="L71" s="65"/>
      <c r="M71" s="65"/>
      <c r="AA71" s="65"/>
      <c r="AB71" s="65"/>
      <c r="AC71" s="141"/>
      <c r="AD71" s="129"/>
      <c r="AE71" s="65"/>
      <c r="AF71" s="65"/>
      <c r="AH71" s="191"/>
      <c r="AI71" s="193"/>
      <c r="AJ71" s="195"/>
      <c r="AK71" s="193"/>
      <c r="AL71" s="201"/>
      <c r="AO71" s="201"/>
      <c r="AQ71" s="191"/>
      <c r="AR71" s="193"/>
      <c r="AS71" s="195"/>
      <c r="AT71" s="193"/>
      <c r="AU71" s="66"/>
      <c r="AV71" s="77"/>
      <c r="AW71" s="65"/>
      <c r="AX71" s="136"/>
      <c r="AY71" s="65"/>
      <c r="AZ71" s="65"/>
      <c r="BN71" s="65"/>
      <c r="BO71" s="65"/>
      <c r="BP71" s="141"/>
      <c r="BQ71" s="65"/>
      <c r="BR71" s="130"/>
      <c r="BS71" s="65"/>
      <c r="BU71" s="191"/>
      <c r="BV71" s="193"/>
      <c r="BW71" s="195"/>
      <c r="BX71" s="193"/>
      <c r="BY71" s="201"/>
    </row>
    <row r="72" spans="2:77" ht="11.7" customHeight="1" thickTop="1" thickBot="1" x14ac:dyDescent="0.25">
      <c r="B72" s="201">
        <v>34</v>
      </c>
      <c r="D72" s="190" t="s">
        <v>438</v>
      </c>
      <c r="E72" s="192" t="s">
        <v>47</v>
      </c>
      <c r="F72" s="194" t="s">
        <v>58</v>
      </c>
      <c r="G72" s="192" t="s">
        <v>48</v>
      </c>
      <c r="H72" s="125"/>
      <c r="I72" s="134"/>
      <c r="J72" s="65"/>
      <c r="K72" s="136"/>
      <c r="L72" s="65"/>
      <c r="M72" s="65"/>
      <c r="O72" s="162"/>
      <c r="P72" s="163"/>
      <c r="Q72" s="163"/>
      <c r="R72" s="163"/>
      <c r="S72" s="163"/>
      <c r="T72" s="163"/>
      <c r="U72" s="163"/>
      <c r="V72" s="163"/>
      <c r="W72" s="163"/>
      <c r="X72" s="163"/>
      <c r="Y72" s="162"/>
      <c r="AA72" s="65"/>
      <c r="AB72" s="65"/>
      <c r="AC72" s="65"/>
      <c r="AD72" s="141"/>
      <c r="AE72" s="125"/>
      <c r="AF72" s="125"/>
      <c r="AH72" s="190" t="s">
        <v>439</v>
      </c>
      <c r="AI72" s="192" t="s">
        <v>47</v>
      </c>
      <c r="AJ72" s="194" t="s">
        <v>73</v>
      </c>
      <c r="AK72" s="192" t="s">
        <v>48</v>
      </c>
      <c r="AL72" s="200">
        <v>69</v>
      </c>
      <c r="AO72" s="200">
        <v>103</v>
      </c>
      <c r="AQ72" s="190" t="s">
        <v>284</v>
      </c>
      <c r="AR72" s="192" t="s">
        <v>47</v>
      </c>
      <c r="AS72" s="194" t="s">
        <v>72</v>
      </c>
      <c r="AT72" s="192" t="s">
        <v>48</v>
      </c>
      <c r="AU72" s="125"/>
      <c r="AV72" s="134"/>
      <c r="AW72" s="65"/>
      <c r="AX72" s="136"/>
      <c r="AY72" s="65"/>
      <c r="AZ72" s="65"/>
      <c r="BN72" s="65"/>
      <c r="BO72" s="65"/>
      <c r="BP72" s="141"/>
      <c r="BQ72" s="68"/>
      <c r="BR72" s="70"/>
      <c r="BS72" s="76"/>
      <c r="BU72" s="190" t="s">
        <v>215</v>
      </c>
      <c r="BV72" s="192" t="s">
        <v>47</v>
      </c>
      <c r="BW72" s="194" t="s">
        <v>69</v>
      </c>
      <c r="BX72" s="192" t="s">
        <v>48</v>
      </c>
      <c r="BY72" s="200">
        <v>138</v>
      </c>
    </row>
    <row r="73" spans="2:77" ht="11.7" customHeight="1" thickTop="1" thickBot="1" x14ac:dyDescent="0.25">
      <c r="B73" s="201"/>
      <c r="D73" s="191"/>
      <c r="E73" s="193"/>
      <c r="F73" s="195"/>
      <c r="G73" s="193"/>
      <c r="H73" s="65"/>
      <c r="I73" s="65"/>
      <c r="J73" s="126"/>
      <c r="K73" s="136"/>
      <c r="L73" s="65"/>
      <c r="M73" s="65"/>
      <c r="O73" s="162"/>
      <c r="P73" s="163"/>
      <c r="Q73" s="163"/>
      <c r="R73" s="163"/>
      <c r="S73" s="163"/>
      <c r="T73" s="163"/>
      <c r="U73" s="163"/>
      <c r="V73" s="163"/>
      <c r="W73" s="163"/>
      <c r="X73" s="163"/>
      <c r="Y73" s="162"/>
      <c r="AA73" s="65"/>
      <c r="AB73" s="65"/>
      <c r="AC73" s="65"/>
      <c r="AD73" s="65"/>
      <c r="AE73" s="65"/>
      <c r="AF73" s="65"/>
      <c r="AH73" s="191"/>
      <c r="AI73" s="193"/>
      <c r="AJ73" s="195"/>
      <c r="AK73" s="193"/>
      <c r="AL73" s="201"/>
      <c r="AO73" s="201"/>
      <c r="AQ73" s="191"/>
      <c r="AR73" s="193"/>
      <c r="AS73" s="195"/>
      <c r="AT73" s="193"/>
      <c r="AU73" s="65"/>
      <c r="AV73" s="65"/>
      <c r="AW73" s="126"/>
      <c r="AX73" s="136"/>
      <c r="AY73" s="65"/>
      <c r="AZ73" s="65"/>
      <c r="BN73" s="65"/>
      <c r="BO73" s="65"/>
      <c r="BP73" s="141"/>
      <c r="BQ73" s="129"/>
      <c r="BR73" s="65"/>
      <c r="BS73" s="66"/>
      <c r="BU73" s="191"/>
      <c r="BV73" s="193"/>
      <c r="BW73" s="195"/>
      <c r="BX73" s="193"/>
      <c r="BY73" s="201"/>
    </row>
    <row r="74" spans="2:77" ht="11.7" customHeight="1" thickTop="1" thickBot="1" x14ac:dyDescent="0.25">
      <c r="B74" s="201">
        <v>35</v>
      </c>
      <c r="D74" s="190" t="s">
        <v>440</v>
      </c>
      <c r="E74" s="192" t="s">
        <v>47</v>
      </c>
      <c r="F74" s="194" t="s">
        <v>73</v>
      </c>
      <c r="G74" s="192" t="s">
        <v>48</v>
      </c>
      <c r="H74" s="125"/>
      <c r="I74" s="125"/>
      <c r="J74" s="136"/>
      <c r="K74" s="65"/>
      <c r="L74" s="65"/>
      <c r="M74" s="65"/>
      <c r="AO74" s="200">
        <v>104</v>
      </c>
      <c r="AQ74" s="190" t="s">
        <v>162</v>
      </c>
      <c r="AR74" s="192" t="s">
        <v>47</v>
      </c>
      <c r="AS74" s="194" t="s">
        <v>71</v>
      </c>
      <c r="AT74" s="192" t="s">
        <v>48</v>
      </c>
      <c r="AU74" s="125"/>
      <c r="AV74" s="125"/>
      <c r="AW74" s="136"/>
      <c r="AX74" s="65"/>
      <c r="AY74" s="65"/>
      <c r="AZ74" s="65"/>
      <c r="BN74" s="65"/>
      <c r="BO74" s="65"/>
      <c r="BP74" s="65"/>
      <c r="BQ74" s="141"/>
      <c r="BR74" s="125"/>
      <c r="BS74" s="125"/>
      <c r="BU74" s="190" t="s">
        <v>410</v>
      </c>
      <c r="BV74" s="192" t="s">
        <v>47</v>
      </c>
      <c r="BW74" s="194" t="s">
        <v>57</v>
      </c>
      <c r="BX74" s="192" t="s">
        <v>48</v>
      </c>
      <c r="BY74" s="200">
        <v>139</v>
      </c>
    </row>
    <row r="75" spans="2:77" ht="11.7" customHeight="1" thickTop="1" x14ac:dyDescent="0.2">
      <c r="B75" s="201"/>
      <c r="D75" s="191"/>
      <c r="E75" s="193"/>
      <c r="F75" s="195"/>
      <c r="G75" s="193"/>
      <c r="H75" s="65"/>
      <c r="I75" s="65"/>
      <c r="J75" s="65"/>
      <c r="K75" s="65"/>
      <c r="L75" s="65"/>
      <c r="M75" s="65"/>
      <c r="AO75" s="201"/>
      <c r="AQ75" s="191"/>
      <c r="AR75" s="193"/>
      <c r="AS75" s="195"/>
      <c r="AT75" s="193"/>
      <c r="AU75" s="65"/>
      <c r="AV75" s="65"/>
      <c r="AW75" s="65"/>
      <c r="AX75" s="65"/>
      <c r="AY75" s="65"/>
      <c r="AZ75" s="65"/>
      <c r="BN75" s="65"/>
      <c r="BO75" s="65"/>
      <c r="BP75" s="65"/>
      <c r="BQ75" s="65"/>
      <c r="BR75" s="65"/>
      <c r="BS75" s="65"/>
      <c r="BU75" s="191"/>
      <c r="BV75" s="193"/>
      <c r="BW75" s="195"/>
      <c r="BX75" s="193"/>
      <c r="BY75" s="201"/>
    </row>
    <row r="76" spans="2:77" ht="11.7" customHeight="1" x14ac:dyDescent="0.2"/>
    <row r="77" spans="2:77" ht="11.7" customHeight="1" x14ac:dyDescent="0.2"/>
    <row r="78" spans="2:77" ht="11.7" customHeight="1" x14ac:dyDescent="0.2"/>
  </sheetData>
  <mergeCells count="715">
    <mergeCell ref="N56:R58"/>
    <mergeCell ref="V56:Z58"/>
    <mergeCell ref="N59:R60"/>
    <mergeCell ref="V59:Z60"/>
    <mergeCell ref="BA22:BE24"/>
    <mergeCell ref="BI22:BM24"/>
    <mergeCell ref="BA25:BE26"/>
    <mergeCell ref="BI25:BM26"/>
    <mergeCell ref="BA56:BE58"/>
    <mergeCell ref="BI56:BM58"/>
    <mergeCell ref="V25:Z26"/>
    <mergeCell ref="BV6:BV7"/>
    <mergeCell ref="BU6:BU7"/>
    <mergeCell ref="BY74:BY75"/>
    <mergeCell ref="AS74:AS75"/>
    <mergeCell ref="AT74:AT75"/>
    <mergeCell ref="BU74:BU75"/>
    <mergeCell ref="BV74:BV75"/>
    <mergeCell ref="BW74:BW75"/>
    <mergeCell ref="BX74:BX75"/>
    <mergeCell ref="BX72:BX73"/>
    <mergeCell ref="BY72:BY73"/>
    <mergeCell ref="B74:B75"/>
    <mergeCell ref="D74:D75"/>
    <mergeCell ref="E74:E75"/>
    <mergeCell ref="F74:F75"/>
    <mergeCell ref="G74:G75"/>
    <mergeCell ref="AO74:AO75"/>
    <mergeCell ref="AQ74:AQ75"/>
    <mergeCell ref="AR74:AR75"/>
    <mergeCell ref="AR72:AR73"/>
    <mergeCell ref="AS72:AS73"/>
    <mergeCell ref="AT72:AT73"/>
    <mergeCell ref="BU72:BU73"/>
    <mergeCell ref="BV72:BV73"/>
    <mergeCell ref="BW72:BW73"/>
    <mergeCell ref="AI72:AI73"/>
    <mergeCell ref="AJ72:AJ73"/>
    <mergeCell ref="AK72:AK73"/>
    <mergeCell ref="AL72:AL73"/>
    <mergeCell ref="AO72:AO73"/>
    <mergeCell ref="AQ72:AQ73"/>
    <mergeCell ref="BW70:BW71"/>
    <mergeCell ref="BX70:BX71"/>
    <mergeCell ref="BY70:BY71"/>
    <mergeCell ref="B72:B73"/>
    <mergeCell ref="D72:D73"/>
    <mergeCell ref="E72:E73"/>
    <mergeCell ref="F72:F73"/>
    <mergeCell ref="G72:G73"/>
    <mergeCell ref="AH72:AH73"/>
    <mergeCell ref="AQ70:AQ71"/>
    <mergeCell ref="AR70:AR71"/>
    <mergeCell ref="AS70:AS71"/>
    <mergeCell ref="AT70:AT71"/>
    <mergeCell ref="BU70:BU71"/>
    <mergeCell ref="BV70:BV71"/>
    <mergeCell ref="AH70:AH71"/>
    <mergeCell ref="AI70:AI71"/>
    <mergeCell ref="AJ70:AJ71"/>
    <mergeCell ref="AK70:AK71"/>
    <mergeCell ref="AL70:AL71"/>
    <mergeCell ref="AO70:AO71"/>
    <mergeCell ref="BW68:BW69"/>
    <mergeCell ref="BX68:BX69"/>
    <mergeCell ref="BY68:BY69"/>
    <mergeCell ref="B70:B71"/>
    <mergeCell ref="D70:D71"/>
    <mergeCell ref="E70:E71"/>
    <mergeCell ref="F70:F71"/>
    <mergeCell ref="G70:G71"/>
    <mergeCell ref="AQ68:AQ69"/>
    <mergeCell ref="AR68:AR69"/>
    <mergeCell ref="AS68:AS69"/>
    <mergeCell ref="AT68:AT69"/>
    <mergeCell ref="BU68:BU69"/>
    <mergeCell ref="BV68:BV69"/>
    <mergeCell ref="AH68:AH69"/>
    <mergeCell ref="AI68:AI69"/>
    <mergeCell ref="AJ68:AJ69"/>
    <mergeCell ref="AK68:AK69"/>
    <mergeCell ref="AL68:AL69"/>
    <mergeCell ref="AO68:AO69"/>
    <mergeCell ref="BY66:BY67"/>
    <mergeCell ref="B68:B69"/>
    <mergeCell ref="D68:D69"/>
    <mergeCell ref="E68:E69"/>
    <mergeCell ref="F68:F69"/>
    <mergeCell ref="G68:G69"/>
    <mergeCell ref="AS66:AS67"/>
    <mergeCell ref="AT66:AT67"/>
    <mergeCell ref="BU66:BU67"/>
    <mergeCell ref="BV66:BV67"/>
    <mergeCell ref="BW66:BW67"/>
    <mergeCell ref="BX66:BX67"/>
    <mergeCell ref="AJ66:AJ67"/>
    <mergeCell ref="AK66:AK67"/>
    <mergeCell ref="AL66:AL67"/>
    <mergeCell ref="AO66:AO67"/>
    <mergeCell ref="AQ66:AQ67"/>
    <mergeCell ref="AR66:AR67"/>
    <mergeCell ref="BY64:BY65"/>
    <mergeCell ref="B66:B67"/>
    <mergeCell ref="D66:D67"/>
    <mergeCell ref="E66:E67"/>
    <mergeCell ref="F66:F67"/>
    <mergeCell ref="G66:G67"/>
    <mergeCell ref="AH66:AH67"/>
    <mergeCell ref="AI66:AI67"/>
    <mergeCell ref="AS64:AS65"/>
    <mergeCell ref="AT64:AT65"/>
    <mergeCell ref="BU64:BU65"/>
    <mergeCell ref="BV64:BV65"/>
    <mergeCell ref="BW64:BW65"/>
    <mergeCell ref="BX64:BX65"/>
    <mergeCell ref="AJ64:AJ65"/>
    <mergeCell ref="AK64:AK65"/>
    <mergeCell ref="AL64:AL65"/>
    <mergeCell ref="AO64:AO65"/>
    <mergeCell ref="AQ64:AQ65"/>
    <mergeCell ref="AR64:AR65"/>
    <mergeCell ref="BY62:BY63"/>
    <mergeCell ref="B64:B65"/>
    <mergeCell ref="D64:D65"/>
    <mergeCell ref="E64:E65"/>
    <mergeCell ref="F64:F65"/>
    <mergeCell ref="G64:G65"/>
    <mergeCell ref="AH64:AH65"/>
    <mergeCell ref="AI64:AI65"/>
    <mergeCell ref="AS62:AS63"/>
    <mergeCell ref="AT62:AT63"/>
    <mergeCell ref="BW62:BW63"/>
    <mergeCell ref="BX62:BX63"/>
    <mergeCell ref="AJ62:AJ63"/>
    <mergeCell ref="AK62:AK63"/>
    <mergeCell ref="AL62:AL63"/>
    <mergeCell ref="AO62:AO63"/>
    <mergeCell ref="AQ62:AQ63"/>
    <mergeCell ref="AR62:AR63"/>
    <mergeCell ref="B62:B63"/>
    <mergeCell ref="D62:D63"/>
    <mergeCell ref="E62:E63"/>
    <mergeCell ref="F62:F63"/>
    <mergeCell ref="G62:G63"/>
    <mergeCell ref="AH62:AH63"/>
    <mergeCell ref="BW60:BW61"/>
    <mergeCell ref="BX60:BX61"/>
    <mergeCell ref="BY60:BY61"/>
    <mergeCell ref="AI62:AI63"/>
    <mergeCell ref="AL60:AL61"/>
    <mergeCell ref="AO60:AO61"/>
    <mergeCell ref="AQ60:AQ61"/>
    <mergeCell ref="AR60:AR61"/>
    <mergeCell ref="BU62:BU63"/>
    <mergeCell ref="BV62:BV63"/>
    <mergeCell ref="BY58:BY59"/>
    <mergeCell ref="B60:B61"/>
    <mergeCell ref="D60:D61"/>
    <mergeCell ref="E60:E61"/>
    <mergeCell ref="F60:F61"/>
    <mergeCell ref="G60:G61"/>
    <mergeCell ref="AH60:AH61"/>
    <mergeCell ref="AI60:AI61"/>
    <mergeCell ref="BU60:BU61"/>
    <mergeCell ref="BV60:BV61"/>
    <mergeCell ref="AJ60:AJ61"/>
    <mergeCell ref="AK60:AK61"/>
    <mergeCell ref="AS58:AS59"/>
    <mergeCell ref="AT58:AT59"/>
    <mergeCell ref="BU58:BU59"/>
    <mergeCell ref="BV58:BV59"/>
    <mergeCell ref="AS60:AS61"/>
    <mergeCell ref="AT60:AT61"/>
    <mergeCell ref="BW58:BW59"/>
    <mergeCell ref="BX58:BX59"/>
    <mergeCell ref="BA59:BE60"/>
    <mergeCell ref="BI59:BM60"/>
    <mergeCell ref="AJ58:AJ59"/>
    <mergeCell ref="AK58:AK59"/>
    <mergeCell ref="AL58:AL59"/>
    <mergeCell ref="AO58:AO59"/>
    <mergeCell ref="AQ58:AQ59"/>
    <mergeCell ref="AR58:AR59"/>
    <mergeCell ref="BW56:BW57"/>
    <mergeCell ref="BX56:BX57"/>
    <mergeCell ref="BY56:BY57"/>
    <mergeCell ref="B58:B59"/>
    <mergeCell ref="D58:D59"/>
    <mergeCell ref="E58:E59"/>
    <mergeCell ref="F58:F59"/>
    <mergeCell ref="G58:G59"/>
    <mergeCell ref="AH58:AH59"/>
    <mergeCell ref="AI58:AI59"/>
    <mergeCell ref="AQ56:AQ57"/>
    <mergeCell ref="AR56:AR57"/>
    <mergeCell ref="AS56:AS57"/>
    <mergeCell ref="AT56:AT57"/>
    <mergeCell ref="BU56:BU57"/>
    <mergeCell ref="BV56:BV57"/>
    <mergeCell ref="AH56:AH57"/>
    <mergeCell ref="AI56:AI57"/>
    <mergeCell ref="AJ56:AJ57"/>
    <mergeCell ref="AK56:AK57"/>
    <mergeCell ref="AL56:AL57"/>
    <mergeCell ref="AO56:AO57"/>
    <mergeCell ref="BU54:BU55"/>
    <mergeCell ref="BV54:BV55"/>
    <mergeCell ref="BW54:BW55"/>
    <mergeCell ref="BX54:BX55"/>
    <mergeCell ref="BY54:BY55"/>
    <mergeCell ref="B56:B57"/>
    <mergeCell ref="D56:D57"/>
    <mergeCell ref="E56:E57"/>
    <mergeCell ref="F56:F57"/>
    <mergeCell ref="G56:G57"/>
    <mergeCell ref="AL54:AL55"/>
    <mergeCell ref="AO54:AO55"/>
    <mergeCell ref="AQ54:AQ55"/>
    <mergeCell ref="AR54:AR55"/>
    <mergeCell ref="AS54:AS55"/>
    <mergeCell ref="AT54:AT55"/>
    <mergeCell ref="BY52:BY53"/>
    <mergeCell ref="B54:B55"/>
    <mergeCell ref="D54:D55"/>
    <mergeCell ref="E54:E55"/>
    <mergeCell ref="F54:F55"/>
    <mergeCell ref="G54:G55"/>
    <mergeCell ref="AH54:AH55"/>
    <mergeCell ref="AI54:AI55"/>
    <mergeCell ref="AJ54:AJ55"/>
    <mergeCell ref="AK54:AK55"/>
    <mergeCell ref="AS52:AS53"/>
    <mergeCell ref="AT52:AT53"/>
    <mergeCell ref="BU52:BU53"/>
    <mergeCell ref="BV52:BV53"/>
    <mergeCell ref="BW52:BW53"/>
    <mergeCell ref="BX52:BX53"/>
    <mergeCell ref="AJ52:AJ53"/>
    <mergeCell ref="AK52:AK53"/>
    <mergeCell ref="AL52:AL53"/>
    <mergeCell ref="AO52:AO53"/>
    <mergeCell ref="AQ52:AQ53"/>
    <mergeCell ref="AR52:AR53"/>
    <mergeCell ref="BW50:BW51"/>
    <mergeCell ref="BX50:BX51"/>
    <mergeCell ref="BY50:BY51"/>
    <mergeCell ref="B52:B53"/>
    <mergeCell ref="D52:D53"/>
    <mergeCell ref="E52:E53"/>
    <mergeCell ref="F52:F53"/>
    <mergeCell ref="G52:G53"/>
    <mergeCell ref="AH52:AH53"/>
    <mergeCell ref="AI52:AI53"/>
    <mergeCell ref="AQ50:AQ51"/>
    <mergeCell ref="AR50:AR51"/>
    <mergeCell ref="AS50:AS51"/>
    <mergeCell ref="AT50:AT51"/>
    <mergeCell ref="BU50:BU51"/>
    <mergeCell ref="BV50:BV51"/>
    <mergeCell ref="AH50:AH51"/>
    <mergeCell ref="AI50:AI51"/>
    <mergeCell ref="AJ50:AJ51"/>
    <mergeCell ref="AK50:AK51"/>
    <mergeCell ref="AL50:AL51"/>
    <mergeCell ref="AO50:AO51"/>
    <mergeCell ref="BU48:BU49"/>
    <mergeCell ref="BV48:BV49"/>
    <mergeCell ref="BW48:BW49"/>
    <mergeCell ref="BX48:BX49"/>
    <mergeCell ref="BY48:BY49"/>
    <mergeCell ref="B50:B51"/>
    <mergeCell ref="D50:D51"/>
    <mergeCell ref="E50:E51"/>
    <mergeCell ref="F50:F51"/>
    <mergeCell ref="G50:G51"/>
    <mergeCell ref="AL48:AL49"/>
    <mergeCell ref="AO48:AO49"/>
    <mergeCell ref="AQ48:AQ49"/>
    <mergeCell ref="AR48:AR49"/>
    <mergeCell ref="AS48:AS49"/>
    <mergeCell ref="AT48:AT49"/>
    <mergeCell ref="BY46:BY47"/>
    <mergeCell ref="B48:B49"/>
    <mergeCell ref="D48:D49"/>
    <mergeCell ref="E48:E49"/>
    <mergeCell ref="F48:F49"/>
    <mergeCell ref="G48:G49"/>
    <mergeCell ref="AH48:AH49"/>
    <mergeCell ref="AI48:AI49"/>
    <mergeCell ref="AJ48:AJ49"/>
    <mergeCell ref="AK48:AK49"/>
    <mergeCell ref="AS46:AS47"/>
    <mergeCell ref="AT46:AT47"/>
    <mergeCell ref="BU46:BU47"/>
    <mergeCell ref="BV46:BV47"/>
    <mergeCell ref="BW46:BW47"/>
    <mergeCell ref="BX46:BX47"/>
    <mergeCell ref="AJ46:AJ47"/>
    <mergeCell ref="AK46:AK47"/>
    <mergeCell ref="AL46:AL47"/>
    <mergeCell ref="AO46:AO47"/>
    <mergeCell ref="AQ46:AQ47"/>
    <mergeCell ref="AR46:AR47"/>
    <mergeCell ref="BW44:BW45"/>
    <mergeCell ref="BX44:BX45"/>
    <mergeCell ref="BY44:BY45"/>
    <mergeCell ref="B46:B47"/>
    <mergeCell ref="D46:D47"/>
    <mergeCell ref="E46:E47"/>
    <mergeCell ref="F46:F47"/>
    <mergeCell ref="G46:G47"/>
    <mergeCell ref="AH46:AH47"/>
    <mergeCell ref="AI46:AI47"/>
    <mergeCell ref="AS44:AS45"/>
    <mergeCell ref="AT44:AT45"/>
    <mergeCell ref="BU44:BU45"/>
    <mergeCell ref="BV44:BV45"/>
    <mergeCell ref="AJ44:AJ45"/>
    <mergeCell ref="AK44:AK45"/>
    <mergeCell ref="AL44:AL45"/>
    <mergeCell ref="AO44:AO45"/>
    <mergeCell ref="AQ44:AQ45"/>
    <mergeCell ref="AR44:AR45"/>
    <mergeCell ref="BY42:BY43"/>
    <mergeCell ref="B44:B45"/>
    <mergeCell ref="D44:D45"/>
    <mergeCell ref="E44:E45"/>
    <mergeCell ref="F44:F45"/>
    <mergeCell ref="G44:G45"/>
    <mergeCell ref="AH44:AH45"/>
    <mergeCell ref="AI44:AI45"/>
    <mergeCell ref="BU42:BU43"/>
    <mergeCell ref="BV42:BV43"/>
    <mergeCell ref="BW42:BW43"/>
    <mergeCell ref="BX42:BX43"/>
    <mergeCell ref="AL42:AL43"/>
    <mergeCell ref="AO42:AO43"/>
    <mergeCell ref="AQ42:AQ43"/>
    <mergeCell ref="AR42:AR43"/>
    <mergeCell ref="AS42:AS43"/>
    <mergeCell ref="AT42:AT43"/>
    <mergeCell ref="AH42:AH43"/>
    <mergeCell ref="AI42:AI43"/>
    <mergeCell ref="AJ42:AJ43"/>
    <mergeCell ref="AK42:AK43"/>
    <mergeCell ref="BU40:BU41"/>
    <mergeCell ref="BV40:BV41"/>
    <mergeCell ref="AS40:AS41"/>
    <mergeCell ref="AT40:AT41"/>
    <mergeCell ref="AH40:AH41"/>
    <mergeCell ref="AI40:AI41"/>
    <mergeCell ref="BW40:BW41"/>
    <mergeCell ref="BX40:BX41"/>
    <mergeCell ref="BY40:BY41"/>
    <mergeCell ref="B42:B43"/>
    <mergeCell ref="D42:D43"/>
    <mergeCell ref="E42:E43"/>
    <mergeCell ref="F42:F43"/>
    <mergeCell ref="G42:G43"/>
    <mergeCell ref="AQ40:AQ41"/>
    <mergeCell ref="AR40:AR41"/>
    <mergeCell ref="AJ40:AJ41"/>
    <mergeCell ref="AK40:AK41"/>
    <mergeCell ref="AL40:AL41"/>
    <mergeCell ref="AO40:AO41"/>
    <mergeCell ref="B40:B41"/>
    <mergeCell ref="D40:D41"/>
    <mergeCell ref="E40:E41"/>
    <mergeCell ref="F40:F41"/>
    <mergeCell ref="G40:G41"/>
    <mergeCell ref="BU38:BU39"/>
    <mergeCell ref="BV38:BV39"/>
    <mergeCell ref="BW38:BW39"/>
    <mergeCell ref="BX38:BX39"/>
    <mergeCell ref="BY38:BY39"/>
    <mergeCell ref="AQ38:AQ39"/>
    <mergeCell ref="AR38:AR39"/>
    <mergeCell ref="AS38:AS39"/>
    <mergeCell ref="AT38:AT39"/>
    <mergeCell ref="AH38:AH39"/>
    <mergeCell ref="AI38:AI39"/>
    <mergeCell ref="AJ38:AJ39"/>
    <mergeCell ref="AK38:AK39"/>
    <mergeCell ref="AL38:AL39"/>
    <mergeCell ref="AO38:AO39"/>
    <mergeCell ref="BW36:BW37"/>
    <mergeCell ref="BX36:BX37"/>
    <mergeCell ref="BY36:BY37"/>
    <mergeCell ref="B38:B39"/>
    <mergeCell ref="D38:D39"/>
    <mergeCell ref="E38:E39"/>
    <mergeCell ref="F38:F39"/>
    <mergeCell ref="G38:G39"/>
    <mergeCell ref="AS36:AS37"/>
    <mergeCell ref="AT36:AT37"/>
    <mergeCell ref="BU36:BU37"/>
    <mergeCell ref="BV36:BV37"/>
    <mergeCell ref="AJ36:AJ37"/>
    <mergeCell ref="AK36:AK37"/>
    <mergeCell ref="AL36:AL37"/>
    <mergeCell ref="AO36:AO37"/>
    <mergeCell ref="AQ36:AQ37"/>
    <mergeCell ref="AR36:AR37"/>
    <mergeCell ref="BY34:BY35"/>
    <mergeCell ref="B36:B37"/>
    <mergeCell ref="D36:D37"/>
    <mergeCell ref="E36:E37"/>
    <mergeCell ref="F36:F37"/>
    <mergeCell ref="G36:G37"/>
    <mergeCell ref="AH36:AH37"/>
    <mergeCell ref="AI36:AI37"/>
    <mergeCell ref="AS34:AS35"/>
    <mergeCell ref="AT34:AT35"/>
    <mergeCell ref="BU34:BU35"/>
    <mergeCell ref="BV34:BV35"/>
    <mergeCell ref="BW34:BW35"/>
    <mergeCell ref="BX34:BX35"/>
    <mergeCell ref="AJ34:AJ35"/>
    <mergeCell ref="AK34:AK35"/>
    <mergeCell ref="AL34:AL35"/>
    <mergeCell ref="AO34:AO35"/>
    <mergeCell ref="AQ34:AQ35"/>
    <mergeCell ref="AR34:AR35"/>
    <mergeCell ref="BW32:BW33"/>
    <mergeCell ref="BX32:BX33"/>
    <mergeCell ref="BY32:BY33"/>
    <mergeCell ref="B34:B35"/>
    <mergeCell ref="D34:D35"/>
    <mergeCell ref="E34:E35"/>
    <mergeCell ref="F34:F35"/>
    <mergeCell ref="G34:G35"/>
    <mergeCell ref="AH34:AH35"/>
    <mergeCell ref="AI34:AI35"/>
    <mergeCell ref="AQ32:AQ33"/>
    <mergeCell ref="AR32:AR33"/>
    <mergeCell ref="AS32:AS33"/>
    <mergeCell ref="AT32:AT33"/>
    <mergeCell ref="BU32:BU33"/>
    <mergeCell ref="BV32:BV33"/>
    <mergeCell ref="AH32:AH33"/>
    <mergeCell ref="AI32:AI33"/>
    <mergeCell ref="AJ32:AJ33"/>
    <mergeCell ref="AK32:AK33"/>
    <mergeCell ref="AL32:AL33"/>
    <mergeCell ref="AO32:AO33"/>
    <mergeCell ref="BU30:BU31"/>
    <mergeCell ref="BV30:BV31"/>
    <mergeCell ref="BW30:BW31"/>
    <mergeCell ref="BX30:BX31"/>
    <mergeCell ref="BY30:BY31"/>
    <mergeCell ref="B32:B33"/>
    <mergeCell ref="D32:D33"/>
    <mergeCell ref="E32:E33"/>
    <mergeCell ref="F32:F33"/>
    <mergeCell ref="G32:G33"/>
    <mergeCell ref="AL30:AL31"/>
    <mergeCell ref="AO30:AO31"/>
    <mergeCell ref="AQ30:AQ31"/>
    <mergeCell ref="AR30:AR31"/>
    <mergeCell ref="AS30:AS31"/>
    <mergeCell ref="AT30:AT31"/>
    <mergeCell ref="BY28:BY29"/>
    <mergeCell ref="B30:B31"/>
    <mergeCell ref="D30:D31"/>
    <mergeCell ref="E30:E31"/>
    <mergeCell ref="F30:F31"/>
    <mergeCell ref="G30:G31"/>
    <mergeCell ref="AH30:AH31"/>
    <mergeCell ref="AI30:AI31"/>
    <mergeCell ref="AJ30:AJ31"/>
    <mergeCell ref="AK30:AK31"/>
    <mergeCell ref="AS28:AS29"/>
    <mergeCell ref="AT28:AT29"/>
    <mergeCell ref="BU28:BU29"/>
    <mergeCell ref="BV28:BV29"/>
    <mergeCell ref="BW28:BW29"/>
    <mergeCell ref="BX28:BX29"/>
    <mergeCell ref="AJ28:AJ29"/>
    <mergeCell ref="AK28:AK29"/>
    <mergeCell ref="AL28:AL29"/>
    <mergeCell ref="AO28:AO29"/>
    <mergeCell ref="AQ28:AQ29"/>
    <mergeCell ref="AR28:AR29"/>
    <mergeCell ref="BW26:BW27"/>
    <mergeCell ref="BX26:BX27"/>
    <mergeCell ref="BY26:BY27"/>
    <mergeCell ref="B28:B29"/>
    <mergeCell ref="D28:D29"/>
    <mergeCell ref="E28:E29"/>
    <mergeCell ref="F28:F29"/>
    <mergeCell ref="G28:G29"/>
    <mergeCell ref="AH28:AH29"/>
    <mergeCell ref="AI28:AI29"/>
    <mergeCell ref="AQ26:AQ27"/>
    <mergeCell ref="AR26:AR27"/>
    <mergeCell ref="AS26:AS27"/>
    <mergeCell ref="AT26:AT27"/>
    <mergeCell ref="BU26:BU27"/>
    <mergeCell ref="BV26:BV27"/>
    <mergeCell ref="AH26:AH27"/>
    <mergeCell ref="AI26:AI27"/>
    <mergeCell ref="AJ26:AJ27"/>
    <mergeCell ref="AK26:AK27"/>
    <mergeCell ref="AL26:AL27"/>
    <mergeCell ref="AO26:AO27"/>
    <mergeCell ref="B26:B27"/>
    <mergeCell ref="D26:D27"/>
    <mergeCell ref="E26:E27"/>
    <mergeCell ref="F26:F27"/>
    <mergeCell ref="G26:G27"/>
    <mergeCell ref="N25:R26"/>
    <mergeCell ref="AT24:AT25"/>
    <mergeCell ref="BU24:BU25"/>
    <mergeCell ref="BV24:BV25"/>
    <mergeCell ref="BW24:BW25"/>
    <mergeCell ref="BX24:BX25"/>
    <mergeCell ref="BY24:BY25"/>
    <mergeCell ref="AK24:AK25"/>
    <mergeCell ref="AL24:AL25"/>
    <mergeCell ref="AO24:AO25"/>
    <mergeCell ref="AQ24:AQ25"/>
    <mergeCell ref="AR24:AR25"/>
    <mergeCell ref="AS24:AS25"/>
    <mergeCell ref="BX22:BX23"/>
    <mergeCell ref="BY22:BY23"/>
    <mergeCell ref="B24:B25"/>
    <mergeCell ref="D24:D25"/>
    <mergeCell ref="E24:E25"/>
    <mergeCell ref="F24:F25"/>
    <mergeCell ref="G24:G25"/>
    <mergeCell ref="AH24:AH25"/>
    <mergeCell ref="AI24:AI25"/>
    <mergeCell ref="AJ24:AJ25"/>
    <mergeCell ref="AR22:AR23"/>
    <mergeCell ref="AS22:AS23"/>
    <mergeCell ref="AT22:AT23"/>
    <mergeCell ref="BU22:BU23"/>
    <mergeCell ref="BV22:BV23"/>
    <mergeCell ref="BW22:BW23"/>
    <mergeCell ref="AI22:AI23"/>
    <mergeCell ref="AJ22:AJ23"/>
    <mergeCell ref="AK22:AK23"/>
    <mergeCell ref="AL22:AL23"/>
    <mergeCell ref="AO22:AO23"/>
    <mergeCell ref="AQ22:AQ23"/>
    <mergeCell ref="B22:B23"/>
    <mergeCell ref="D22:D23"/>
    <mergeCell ref="E22:E23"/>
    <mergeCell ref="F22:F23"/>
    <mergeCell ref="G22:G23"/>
    <mergeCell ref="AH22:AH23"/>
    <mergeCell ref="N22:R24"/>
    <mergeCell ref="V22:Z24"/>
    <mergeCell ref="AT20:AT21"/>
    <mergeCell ref="BU20:BU21"/>
    <mergeCell ref="BV20:BV21"/>
    <mergeCell ref="BW20:BW21"/>
    <mergeCell ref="BX20:BX21"/>
    <mergeCell ref="BY20:BY21"/>
    <mergeCell ref="AK20:AK21"/>
    <mergeCell ref="AL20:AL21"/>
    <mergeCell ref="AO20:AO21"/>
    <mergeCell ref="AQ20:AQ21"/>
    <mergeCell ref="AR20:AR21"/>
    <mergeCell ref="AS20:AS21"/>
    <mergeCell ref="BX18:BX19"/>
    <mergeCell ref="BY18:BY19"/>
    <mergeCell ref="B20:B21"/>
    <mergeCell ref="D20:D21"/>
    <mergeCell ref="E20:E21"/>
    <mergeCell ref="F20:F21"/>
    <mergeCell ref="G20:G21"/>
    <mergeCell ref="AH20:AH21"/>
    <mergeCell ref="AI20:AI21"/>
    <mergeCell ref="AJ20:AJ21"/>
    <mergeCell ref="AR18:AR19"/>
    <mergeCell ref="AS18:AS19"/>
    <mergeCell ref="AT18:AT19"/>
    <mergeCell ref="BU18:BU19"/>
    <mergeCell ref="BV18:BV19"/>
    <mergeCell ref="BW18:BW19"/>
    <mergeCell ref="AI18:AI19"/>
    <mergeCell ref="AJ18:AJ19"/>
    <mergeCell ref="AK18:AK19"/>
    <mergeCell ref="AL18:AL19"/>
    <mergeCell ref="AO18:AO19"/>
    <mergeCell ref="AQ18:AQ19"/>
    <mergeCell ref="B18:B19"/>
    <mergeCell ref="D18:D19"/>
    <mergeCell ref="E18:E19"/>
    <mergeCell ref="F18:F19"/>
    <mergeCell ref="G18:G19"/>
    <mergeCell ref="AH18:AH19"/>
    <mergeCell ref="AT16:AT17"/>
    <mergeCell ref="BU16:BU17"/>
    <mergeCell ref="BV16:BV17"/>
    <mergeCell ref="BW16:BW17"/>
    <mergeCell ref="BX16:BX17"/>
    <mergeCell ref="BY16:BY17"/>
    <mergeCell ref="AK16:AK17"/>
    <mergeCell ref="AL16:AL17"/>
    <mergeCell ref="AO16:AO17"/>
    <mergeCell ref="AQ16:AQ17"/>
    <mergeCell ref="AR16:AR17"/>
    <mergeCell ref="AS16:AS17"/>
    <mergeCell ref="BX14:BX15"/>
    <mergeCell ref="BY14:BY15"/>
    <mergeCell ref="B16:B17"/>
    <mergeCell ref="D16:D17"/>
    <mergeCell ref="E16:E17"/>
    <mergeCell ref="F16:F17"/>
    <mergeCell ref="G16:G17"/>
    <mergeCell ref="AH16:AH17"/>
    <mergeCell ref="AI16:AI17"/>
    <mergeCell ref="AJ16:AJ17"/>
    <mergeCell ref="AR14:AR15"/>
    <mergeCell ref="AS14:AS15"/>
    <mergeCell ref="AT14:AT15"/>
    <mergeCell ref="BU14:BU15"/>
    <mergeCell ref="BV14:BV15"/>
    <mergeCell ref="BW14:BW15"/>
    <mergeCell ref="AI14:AI15"/>
    <mergeCell ref="AJ14:AJ15"/>
    <mergeCell ref="AK14:AK15"/>
    <mergeCell ref="AL14:AL15"/>
    <mergeCell ref="AO14:AO15"/>
    <mergeCell ref="AQ14:AQ15"/>
    <mergeCell ref="BV12:BV13"/>
    <mergeCell ref="BW12:BW13"/>
    <mergeCell ref="BX12:BX13"/>
    <mergeCell ref="BY12:BY13"/>
    <mergeCell ref="B14:B15"/>
    <mergeCell ref="D14:D15"/>
    <mergeCell ref="E14:E15"/>
    <mergeCell ref="F14:F15"/>
    <mergeCell ref="G14:G15"/>
    <mergeCell ref="AH14:AH15"/>
    <mergeCell ref="AO12:AO13"/>
    <mergeCell ref="AQ12:AQ13"/>
    <mergeCell ref="AR12:AR13"/>
    <mergeCell ref="AS12:AS13"/>
    <mergeCell ref="AT12:AT13"/>
    <mergeCell ref="BU12:BU13"/>
    <mergeCell ref="B12:B13"/>
    <mergeCell ref="D12:D13"/>
    <mergeCell ref="E12:E13"/>
    <mergeCell ref="F12:F13"/>
    <mergeCell ref="G12:G13"/>
    <mergeCell ref="AH12:AH13"/>
    <mergeCell ref="BU10:BU11"/>
    <mergeCell ref="BV10:BV11"/>
    <mergeCell ref="BW10:BW11"/>
    <mergeCell ref="BX10:BX11"/>
    <mergeCell ref="BY10:BY11"/>
    <mergeCell ref="AI12:AI13"/>
    <mergeCell ref="AJ12:AJ13"/>
    <mergeCell ref="AK12:AK13"/>
    <mergeCell ref="AL12:AL13"/>
    <mergeCell ref="AL10:AL11"/>
    <mergeCell ref="AO10:AO11"/>
    <mergeCell ref="AQ10:AQ11"/>
    <mergeCell ref="AR10:AR11"/>
    <mergeCell ref="AS10:AS11"/>
    <mergeCell ref="AT10:AT11"/>
    <mergeCell ref="BY8:BY9"/>
    <mergeCell ref="BV8:BV9"/>
    <mergeCell ref="BW8:BW9"/>
    <mergeCell ref="BX8:BX9"/>
    <mergeCell ref="AQ8:AQ9"/>
    <mergeCell ref="B10:B11"/>
    <mergeCell ref="D10:D11"/>
    <mergeCell ref="E10:E11"/>
    <mergeCell ref="F10:F11"/>
    <mergeCell ref="G10:G11"/>
    <mergeCell ref="AH10:AH11"/>
    <mergeCell ref="AI10:AI11"/>
    <mergeCell ref="AJ10:AJ11"/>
    <mergeCell ref="AK10:AK11"/>
    <mergeCell ref="AS8:AS9"/>
    <mergeCell ref="AT8:AT9"/>
    <mergeCell ref="BU8:BU9"/>
    <mergeCell ref="AJ8:AJ9"/>
    <mergeCell ref="AK8:AK9"/>
    <mergeCell ref="AL8:AL9"/>
    <mergeCell ref="AO8:AO9"/>
    <mergeCell ref="AR8:AR9"/>
    <mergeCell ref="BW6:BW7"/>
    <mergeCell ref="BX6:BX7"/>
    <mergeCell ref="BY6:BY7"/>
    <mergeCell ref="B8:B9"/>
    <mergeCell ref="D8:D9"/>
    <mergeCell ref="E8:E9"/>
    <mergeCell ref="F8:F9"/>
    <mergeCell ref="G8:G9"/>
    <mergeCell ref="AH8:AH9"/>
    <mergeCell ref="AI8:AI9"/>
    <mergeCell ref="AQ6:AQ7"/>
    <mergeCell ref="AR6:AR7"/>
    <mergeCell ref="AS6:AS7"/>
    <mergeCell ref="AT6:AT7"/>
    <mergeCell ref="AH6:AH7"/>
    <mergeCell ref="AI6:AI7"/>
    <mergeCell ref="AJ6:AJ7"/>
    <mergeCell ref="AK6:AK7"/>
    <mergeCell ref="AL6:AL7"/>
    <mergeCell ref="AO6:AO7"/>
    <mergeCell ref="D1:BV1"/>
    <mergeCell ref="AG3:AS3"/>
    <mergeCell ref="BQ3:BY3"/>
    <mergeCell ref="BQ4:BY4"/>
    <mergeCell ref="B6:B7"/>
    <mergeCell ref="D6:D7"/>
    <mergeCell ref="E6:E7"/>
    <mergeCell ref="F6:F7"/>
    <mergeCell ref="G6:G7"/>
  </mergeCells>
  <phoneticPr fontId="2"/>
  <printOptions horizontalCentered="1" verticalCentered="1"/>
  <pageMargins left="0.19685039370078741" right="0.19685039370078741" top="0.39370078740157483" bottom="0.19685039370078741" header="0.51181102362204722" footer="0.51181102362204722"/>
  <pageSetup paperSize="9" scale="6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E3A79-9535-4963-92CF-55BE0CB3DACB}">
  <sheetPr codeName="Sheet3">
    <pageSetUpPr fitToPage="1"/>
  </sheetPr>
  <dimension ref="A1:AW61"/>
  <sheetViews>
    <sheetView view="pageBreakPreview" topLeftCell="C1" zoomScale="110" zoomScaleNormal="90" zoomScaleSheetLayoutView="110" workbookViewId="0">
      <pane xSplit="2" ySplit="8" topLeftCell="AJ27" activePane="bottomRight" state="frozen"/>
      <selection activeCell="BL103" sqref="BL103"/>
      <selection pane="topRight" activeCell="BL103" sqref="BL103"/>
      <selection pane="bottomLeft" activeCell="BL103" sqref="BL103"/>
      <selection pane="bottomRight" activeCell="BL103" sqref="BL103"/>
    </sheetView>
  </sheetViews>
  <sheetFormatPr defaultColWidth="8.77734375" defaultRowHeight="15.6" customHeight="1" x14ac:dyDescent="0.2"/>
  <cols>
    <col min="1" max="2" width="8.77734375" style="222" hidden="1" customWidth="1"/>
    <col min="3" max="3" width="3.6640625" style="222" bestFit="1" customWidth="1"/>
    <col min="4" max="4" width="10.6640625" style="222" customWidth="1"/>
    <col min="5" max="8" width="2.6640625" style="222" customWidth="1"/>
    <col min="9" max="9" width="2.6640625" style="223" customWidth="1"/>
    <col min="10" max="13" width="2.6640625" style="222" customWidth="1"/>
    <col min="14" max="14" width="2.6640625" style="223" customWidth="1"/>
    <col min="15" max="18" width="2.6640625" style="222" customWidth="1"/>
    <col min="19" max="19" width="2.6640625" style="223" customWidth="1"/>
    <col min="20" max="23" width="2.6640625" style="222" customWidth="1"/>
    <col min="24" max="24" width="2.6640625" style="223" customWidth="1"/>
    <col min="25" max="28" width="2.6640625" style="222" customWidth="1"/>
    <col min="29" max="29" width="2.6640625" style="223" customWidth="1"/>
    <col min="30" max="33" width="2.6640625" style="222" customWidth="1"/>
    <col min="34" max="34" width="2.6640625" style="223" customWidth="1"/>
    <col min="35" max="38" width="2.6640625" style="222" customWidth="1"/>
    <col min="39" max="39" width="2.6640625" style="223" customWidth="1"/>
    <col min="40" max="43" width="2.6640625" style="222" customWidth="1"/>
    <col min="44" max="44" width="2.6640625" style="223" customWidth="1"/>
    <col min="45" max="46" width="4.6640625" style="222" bestFit="1" customWidth="1"/>
    <col min="47" max="47" width="8.88671875" style="222" bestFit="1" customWidth="1"/>
    <col min="48" max="48" width="6.77734375" style="222" bestFit="1" customWidth="1"/>
    <col min="49" max="16384" width="8.77734375" style="222"/>
  </cols>
  <sheetData>
    <row r="1" spans="1:49" ht="33" x14ac:dyDescent="0.2">
      <c r="C1" s="328" t="s">
        <v>491</v>
      </c>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row>
    <row r="2" spans="1:49" ht="15.6" customHeight="1" x14ac:dyDescent="0.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26" t="s">
        <v>490</v>
      </c>
      <c r="AO2" s="197"/>
      <c r="AP2" s="197"/>
      <c r="AQ2" s="197"/>
      <c r="AR2" s="197"/>
      <c r="AS2" s="197"/>
      <c r="AT2" s="197"/>
      <c r="AU2" s="197"/>
      <c r="AV2" s="197"/>
    </row>
    <row r="3" spans="1:49" ht="21" customHeight="1" x14ac:dyDescent="0.2">
      <c r="D3" s="4"/>
      <c r="I3" s="222"/>
      <c r="N3" s="222"/>
      <c r="R3" s="4"/>
      <c r="S3" s="4"/>
      <c r="T3" s="327" t="s">
        <v>489</v>
      </c>
      <c r="U3" s="197"/>
      <c r="V3" s="197"/>
      <c r="W3" s="197"/>
      <c r="X3" s="197"/>
      <c r="Y3" s="197"/>
      <c r="Z3" s="197"/>
      <c r="AA3" s="197"/>
      <c r="AB3" s="197"/>
      <c r="AC3" s="197"/>
      <c r="AD3" s="197"/>
      <c r="AE3" s="197"/>
      <c r="AF3" s="197"/>
      <c r="AG3" s="4"/>
      <c r="AH3" s="4"/>
      <c r="AM3" s="222"/>
      <c r="AN3" s="326" t="s">
        <v>64</v>
      </c>
      <c r="AO3" s="197"/>
      <c r="AP3" s="197"/>
      <c r="AQ3" s="197"/>
      <c r="AR3" s="197"/>
      <c r="AS3" s="197"/>
      <c r="AT3" s="197"/>
      <c r="AU3" s="197"/>
      <c r="AV3" s="197"/>
    </row>
    <row r="4" spans="1:49" ht="15.6" customHeight="1" thickBot="1" x14ac:dyDescent="0.25">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5" spans="1:49" ht="27" hidden="1" customHeight="1" x14ac:dyDescent="0.25">
      <c r="D5" s="325"/>
      <c r="E5" s="325">
        <v>1</v>
      </c>
      <c r="F5" s="325">
        <v>1</v>
      </c>
      <c r="G5" s="325">
        <v>1</v>
      </c>
      <c r="H5" s="325">
        <v>1</v>
      </c>
      <c r="I5" s="325">
        <v>1</v>
      </c>
      <c r="J5" s="325">
        <f>E5+1</f>
        <v>2</v>
      </c>
      <c r="K5" s="325">
        <f>F5+1</f>
        <v>2</v>
      </c>
      <c r="L5" s="325">
        <f>G5+1</f>
        <v>2</v>
      </c>
      <c r="M5" s="325">
        <f>H5+1</f>
        <v>2</v>
      </c>
      <c r="N5" s="325">
        <f>I5+1</f>
        <v>2</v>
      </c>
      <c r="O5" s="325">
        <f>J5+1</f>
        <v>3</v>
      </c>
      <c r="P5" s="325">
        <f>K5+1</f>
        <v>3</v>
      </c>
      <c r="Q5" s="325">
        <f>L5+1</f>
        <v>3</v>
      </c>
      <c r="R5" s="325">
        <f>M5+1</f>
        <v>3</v>
      </c>
      <c r="S5" s="325">
        <f>N5+1</f>
        <v>3</v>
      </c>
      <c r="T5" s="325">
        <f>O5+1</f>
        <v>4</v>
      </c>
      <c r="U5" s="325">
        <f>P5+1</f>
        <v>4</v>
      </c>
      <c r="V5" s="325">
        <f>Q5+1</f>
        <v>4</v>
      </c>
      <c r="W5" s="325">
        <f>R5+1</f>
        <v>4</v>
      </c>
      <c r="X5" s="325">
        <f>S5+1</f>
        <v>4</v>
      </c>
      <c r="Y5" s="325">
        <f>T5+1</f>
        <v>5</v>
      </c>
      <c r="Z5" s="325">
        <f>U5+1</f>
        <v>5</v>
      </c>
      <c r="AA5" s="325">
        <f>V5+1</f>
        <v>5</v>
      </c>
      <c r="AB5" s="325">
        <f>W5+1</f>
        <v>5</v>
      </c>
      <c r="AC5" s="325">
        <f>X5+1</f>
        <v>5</v>
      </c>
      <c r="AD5" s="325">
        <f>Y5+1</f>
        <v>6</v>
      </c>
      <c r="AE5" s="325">
        <f>Z5+1</f>
        <v>6</v>
      </c>
      <c r="AF5" s="325">
        <f>AA5+1</f>
        <v>6</v>
      </c>
      <c r="AG5" s="325">
        <f>AB5+1</f>
        <v>6</v>
      </c>
      <c r="AH5" s="325">
        <f>AC5+1</f>
        <v>6</v>
      </c>
      <c r="AI5" s="325">
        <f>AD5+1</f>
        <v>7</v>
      </c>
      <c r="AJ5" s="325">
        <f>AE5+1</f>
        <v>7</v>
      </c>
      <c r="AK5" s="325">
        <f>AF5+1</f>
        <v>7</v>
      </c>
      <c r="AL5" s="325">
        <f>AG5+1</f>
        <v>7</v>
      </c>
      <c r="AM5" s="325">
        <f>AH5+1</f>
        <v>7</v>
      </c>
      <c r="AN5" s="325">
        <f>AI5+1</f>
        <v>8</v>
      </c>
      <c r="AO5" s="325">
        <f>AJ5+1</f>
        <v>8</v>
      </c>
      <c r="AP5" s="325">
        <f>AK5+1</f>
        <v>8</v>
      </c>
      <c r="AQ5" s="325">
        <f>AL5+1</f>
        <v>8</v>
      </c>
      <c r="AR5" s="325">
        <f>AM5+1</f>
        <v>8</v>
      </c>
    </row>
    <row r="6" spans="1:49" ht="14.25" hidden="1" customHeight="1" thickBot="1" x14ac:dyDescent="0.25">
      <c r="D6" s="324"/>
      <c r="E6" s="172">
        <v>1</v>
      </c>
      <c r="F6" s="172">
        <v>2</v>
      </c>
      <c r="G6" s="172">
        <v>3</v>
      </c>
      <c r="H6" s="172">
        <v>4</v>
      </c>
      <c r="I6" s="172">
        <v>5</v>
      </c>
      <c r="J6" s="172">
        <f>E6</f>
        <v>1</v>
      </c>
      <c r="K6" s="172">
        <f>F6</f>
        <v>2</v>
      </c>
      <c r="L6" s="172">
        <f>G6</f>
        <v>3</v>
      </c>
      <c r="M6" s="172">
        <f>H6</f>
        <v>4</v>
      </c>
      <c r="N6" s="172">
        <f>I6</f>
        <v>5</v>
      </c>
      <c r="O6" s="172">
        <f>J6</f>
        <v>1</v>
      </c>
      <c r="P6" s="172">
        <f>K6</f>
        <v>2</v>
      </c>
      <c r="Q6" s="172">
        <f>L6</f>
        <v>3</v>
      </c>
      <c r="R6" s="172">
        <f>M6</f>
        <v>4</v>
      </c>
      <c r="S6" s="172">
        <f>N6</f>
        <v>5</v>
      </c>
      <c r="T6" s="172">
        <f>O6</f>
        <v>1</v>
      </c>
      <c r="U6" s="172">
        <f>P6</f>
        <v>2</v>
      </c>
      <c r="V6" s="172">
        <f>Q6</f>
        <v>3</v>
      </c>
      <c r="W6" s="172">
        <f>R6</f>
        <v>4</v>
      </c>
      <c r="X6" s="172">
        <f>S6</f>
        <v>5</v>
      </c>
      <c r="Y6" s="172">
        <f>T6</f>
        <v>1</v>
      </c>
      <c r="Z6" s="172">
        <f>U6</f>
        <v>2</v>
      </c>
      <c r="AA6" s="172">
        <f>V6</f>
        <v>3</v>
      </c>
      <c r="AB6" s="172">
        <f>W6</f>
        <v>4</v>
      </c>
      <c r="AC6" s="172">
        <f>X6</f>
        <v>5</v>
      </c>
      <c r="AD6" s="172">
        <f>Y6</f>
        <v>1</v>
      </c>
      <c r="AE6" s="172">
        <f>Z6</f>
        <v>2</v>
      </c>
      <c r="AF6" s="172">
        <f>AA6</f>
        <v>3</v>
      </c>
      <c r="AG6" s="172">
        <f>AB6</f>
        <v>4</v>
      </c>
      <c r="AH6" s="172">
        <f>AC6</f>
        <v>5</v>
      </c>
      <c r="AI6" s="172">
        <f>AD6</f>
        <v>1</v>
      </c>
      <c r="AJ6" s="172">
        <f>AE6</f>
        <v>2</v>
      </c>
      <c r="AK6" s="172">
        <f>AF6</f>
        <v>3</v>
      </c>
      <c r="AL6" s="172">
        <f>AG6</f>
        <v>4</v>
      </c>
      <c r="AM6" s="172">
        <f>AH6</f>
        <v>5</v>
      </c>
      <c r="AN6" s="172">
        <f>AI6</f>
        <v>1</v>
      </c>
      <c r="AO6" s="172">
        <f>AJ6</f>
        <v>2</v>
      </c>
      <c r="AP6" s="172">
        <f>AK6</f>
        <v>3</v>
      </c>
      <c r="AQ6" s="172">
        <f>AL6</f>
        <v>4</v>
      </c>
      <c r="AR6" s="172">
        <f>AM6</f>
        <v>5</v>
      </c>
    </row>
    <row r="7" spans="1:49" ht="13.8" x14ac:dyDescent="0.2">
      <c r="C7" s="323"/>
      <c r="D7" s="322"/>
      <c r="E7" s="321">
        <v>1</v>
      </c>
      <c r="F7" s="318"/>
      <c r="G7" s="318"/>
      <c r="H7" s="318"/>
      <c r="I7" s="320"/>
      <c r="J7" s="319">
        <v>2</v>
      </c>
      <c r="K7" s="318"/>
      <c r="L7" s="318"/>
      <c r="M7" s="318"/>
      <c r="N7" s="320"/>
      <c r="O7" s="319">
        <v>3</v>
      </c>
      <c r="P7" s="318"/>
      <c r="Q7" s="318"/>
      <c r="R7" s="318"/>
      <c r="S7" s="320"/>
      <c r="T7" s="319">
        <v>4</v>
      </c>
      <c r="U7" s="318"/>
      <c r="V7" s="318"/>
      <c r="W7" s="318"/>
      <c r="X7" s="320"/>
      <c r="Y7" s="319">
        <v>5</v>
      </c>
      <c r="Z7" s="318"/>
      <c r="AA7" s="318"/>
      <c r="AB7" s="318"/>
      <c r="AC7" s="320"/>
      <c r="AD7" s="319">
        <v>6</v>
      </c>
      <c r="AE7" s="318"/>
      <c r="AF7" s="318"/>
      <c r="AG7" s="318"/>
      <c r="AH7" s="320"/>
      <c r="AI7" s="319">
        <v>7</v>
      </c>
      <c r="AJ7" s="318"/>
      <c r="AK7" s="318"/>
      <c r="AL7" s="318"/>
      <c r="AM7" s="320"/>
      <c r="AN7" s="319">
        <v>8</v>
      </c>
      <c r="AO7" s="318"/>
      <c r="AP7" s="318"/>
      <c r="AQ7" s="318"/>
      <c r="AR7" s="317"/>
      <c r="AS7" s="316" t="s">
        <v>488</v>
      </c>
      <c r="AT7" s="315" t="s">
        <v>487</v>
      </c>
      <c r="AU7" s="315" t="s">
        <v>486</v>
      </c>
      <c r="AV7" s="314" t="s">
        <v>485</v>
      </c>
    </row>
    <row r="8" spans="1:49" ht="29.25" customHeight="1" thickBot="1" x14ac:dyDescent="0.25">
      <c r="C8" s="313"/>
      <c r="D8" s="312"/>
      <c r="E8" s="311" t="str">
        <f>IF(VLOOKUP(E5,$A$9:$D$48,4,FALSE)="","",VLOOKUP(E5,$A$9:$D$48,4,FALSE))</f>
        <v>割石</v>
      </c>
      <c r="F8" s="309"/>
      <c r="G8" s="309"/>
      <c r="H8" s="309"/>
      <c r="I8" s="309"/>
      <c r="J8" s="310" t="str">
        <f>IF(VLOOKUP(J5,$A$9:$D$48,4,FALSE)="","",VLOOKUP(J5,$A$9:$D$48,4,FALSE))</f>
        <v>笹田</v>
      </c>
      <c r="K8" s="309"/>
      <c r="L8" s="309"/>
      <c r="M8" s="309"/>
      <c r="N8" s="309"/>
      <c r="O8" s="309" t="str">
        <f>IF(VLOOKUP(O5,$A$9:$D$48,4,FALSE)="","",VLOOKUP(O5,$A$9:$D$48,4,FALSE))</f>
        <v>高橋</v>
      </c>
      <c r="P8" s="309"/>
      <c r="Q8" s="309"/>
      <c r="R8" s="309"/>
      <c r="S8" s="309"/>
      <c r="T8" s="309" t="str">
        <f>IF(VLOOKUP(T5,$A$9:$D$48,4,FALSE)="","",VLOOKUP(T5,$A$9:$D$48,4,FALSE))</f>
        <v>山下</v>
      </c>
      <c r="U8" s="309"/>
      <c r="V8" s="309"/>
      <c r="W8" s="309"/>
      <c r="X8" s="309"/>
      <c r="Y8" s="309" t="str">
        <f>IF(VLOOKUP(Y5,$A$9:$D$48,4,FALSE)="","",VLOOKUP(Y5,$A$9:$D$48,4,FALSE))</f>
        <v>前山</v>
      </c>
      <c r="Z8" s="309"/>
      <c r="AA8" s="309"/>
      <c r="AB8" s="309"/>
      <c r="AC8" s="309"/>
      <c r="AD8" s="309" t="str">
        <f>IF(VLOOKUP(AD5,$A$9:$D$48,4,FALSE)="","",VLOOKUP(AD5,$A$9:$D$48,4,FALSE))</f>
        <v>細川</v>
      </c>
      <c r="AE8" s="309"/>
      <c r="AF8" s="309"/>
      <c r="AG8" s="309"/>
      <c r="AH8" s="309"/>
      <c r="AI8" s="309" t="str">
        <f>IF(VLOOKUP(AI5,$A$9:$D$48,4,FALSE)="","",VLOOKUP(AI5,$A$9:$D$48,4,FALSE))</f>
        <v>西田</v>
      </c>
      <c r="AJ8" s="309"/>
      <c r="AK8" s="309"/>
      <c r="AL8" s="309"/>
      <c r="AM8" s="309"/>
      <c r="AN8" s="309" t="str">
        <f>IF(VLOOKUP(AN5,$A$9:$D$48,4,FALSE)="","",VLOOKUP(AN5,$A$9:$D$48,4,FALSE))</f>
        <v>礒野</v>
      </c>
      <c r="AO8" s="309"/>
      <c r="AP8" s="309"/>
      <c r="AQ8" s="309"/>
      <c r="AR8" s="308"/>
      <c r="AS8" s="307"/>
      <c r="AT8" s="306"/>
      <c r="AU8" s="306"/>
      <c r="AV8" s="305"/>
    </row>
    <row r="9" spans="1:49" ht="12" customHeight="1" x14ac:dyDescent="0.2">
      <c r="A9" s="222">
        <v>1</v>
      </c>
      <c r="B9" s="222">
        <v>1</v>
      </c>
      <c r="C9" s="304">
        <v>1</v>
      </c>
      <c r="D9" s="303" t="s">
        <v>484</v>
      </c>
      <c r="E9" s="302" t="str">
        <f>IF(E10="","",IF(E10&gt;I10,"○","×"))</f>
        <v/>
      </c>
      <c r="F9" s="251"/>
      <c r="G9" s="251"/>
      <c r="H9" s="251"/>
      <c r="I9" s="291"/>
      <c r="J9" s="273" t="str">
        <f>IF(J10="","",IF(J10="W","○",IF(J10="L","×",IF(J10&gt;N10,"○","×"))))</f>
        <v>○</v>
      </c>
      <c r="K9" s="293">
        <v>11</v>
      </c>
      <c r="L9" s="294" t="s">
        <v>469</v>
      </c>
      <c r="M9" s="293">
        <v>5</v>
      </c>
      <c r="N9" s="296"/>
      <c r="O9" s="273" t="str">
        <f>IF(O10="","",IF(O10="W","○",IF(O10="L","×",IF(O10&gt;S10,"○","×"))))</f>
        <v>○</v>
      </c>
      <c r="P9" s="293">
        <v>11</v>
      </c>
      <c r="Q9" s="294" t="s">
        <v>469</v>
      </c>
      <c r="R9" s="293">
        <v>4</v>
      </c>
      <c r="S9" s="296"/>
      <c r="T9" s="273" t="str">
        <f>IF(T10="","",IF(T10="W","○",IF(T10="L","×",IF(T10&gt;X10,"○","×"))))</f>
        <v>○</v>
      </c>
      <c r="U9" s="293">
        <v>11</v>
      </c>
      <c r="V9" s="294" t="s">
        <v>469</v>
      </c>
      <c r="W9" s="293">
        <v>7</v>
      </c>
      <c r="X9" s="296"/>
      <c r="Y9" s="273" t="str">
        <f>IF(Y10="","",IF(Y10="W","○",IF(Y10="L","×",IF(Y10&gt;AC10,"○","×"))))</f>
        <v>○</v>
      </c>
      <c r="Z9" s="293">
        <v>13</v>
      </c>
      <c r="AA9" s="294" t="s">
        <v>469</v>
      </c>
      <c r="AB9" s="293">
        <v>11</v>
      </c>
      <c r="AC9" s="296"/>
      <c r="AD9" s="273" t="str">
        <f>IF(AD10="","",IF(AD10="W","○",IF(AD10="L","×",IF(AD10&gt;AH10,"○","×"))))</f>
        <v>○</v>
      </c>
      <c r="AE9" s="293">
        <v>11</v>
      </c>
      <c r="AF9" s="294" t="s">
        <v>469</v>
      </c>
      <c r="AG9" s="293">
        <v>4</v>
      </c>
      <c r="AH9" s="296"/>
      <c r="AI9" s="273" t="str">
        <f>IF(AI10="","",IF(AI10="W","○",IF(AI10="L","×",IF(AI10&gt;AM10,"○","×"))))</f>
        <v>○</v>
      </c>
      <c r="AJ9" s="293">
        <v>11</v>
      </c>
      <c r="AK9" s="294" t="s">
        <v>469</v>
      </c>
      <c r="AL9" s="293">
        <v>3</v>
      </c>
      <c r="AM9" s="296"/>
      <c r="AN9" s="273" t="str">
        <f>IF(AN10="","",IF(AN10="W","○",IF(AN10="L","×",IF(AN10&gt;AR10,"○","×"))))</f>
        <v>○</v>
      </c>
      <c r="AO9" s="293">
        <v>11</v>
      </c>
      <c r="AP9" s="294" t="s">
        <v>469</v>
      </c>
      <c r="AQ9" s="293">
        <v>3</v>
      </c>
      <c r="AR9" s="292"/>
      <c r="AS9" s="265">
        <f>IF($D9="","",COUNTIF($E9:$AR13,"○"))</f>
        <v>7</v>
      </c>
      <c r="AT9" s="264">
        <f>IF($D9="","",COUNTIF($E9:$AR13,"×"))</f>
        <v>0</v>
      </c>
      <c r="AU9" s="263">
        <f>IF($D9="","",AS9*2+AT9)</f>
        <v>14</v>
      </c>
      <c r="AV9" s="262">
        <f>IF($D9="","",RANK(AU9,$AU$9:$AU$48))</f>
        <v>1</v>
      </c>
      <c r="AW9" s="230" t="s">
        <v>483</v>
      </c>
    </row>
    <row r="10" spans="1:49" ht="12" customHeight="1" x14ac:dyDescent="0.2">
      <c r="A10" s="222">
        <v>1</v>
      </c>
      <c r="B10" s="222">
        <v>2</v>
      </c>
      <c r="C10" s="260"/>
      <c r="D10" s="261"/>
      <c r="E10" s="302"/>
      <c r="F10" s="251"/>
      <c r="G10" s="251"/>
      <c r="H10" s="251"/>
      <c r="I10" s="291"/>
      <c r="J10" s="257">
        <f>IF(K9="","",IF(K9&gt;M9,1,0)+IF(K10&gt;M10,1,0)+IF(K11&gt;M11,1,0)+IF(K12&gt;M12,1,0)+IF(K13&gt;M13,1,0))</f>
        <v>3</v>
      </c>
      <c r="K10" s="290">
        <v>12</v>
      </c>
      <c r="L10" s="255" t="s">
        <v>469</v>
      </c>
      <c r="M10" s="290">
        <v>10</v>
      </c>
      <c r="N10" s="253">
        <f>IF(OR(J10="L",J10="W"),"",IF(K9="","",IF(K9&lt;M9,1,0)+IF(K10&lt;M10,1,0)+IF(K11&lt;M11,1,0)+IF(K12&lt;M12,1,0)+IF(K13&lt;M13,1,0)))</f>
        <v>1</v>
      </c>
      <c r="O10" s="257">
        <f>IF(P9="","",IF(P9&gt;R9,1,0)+IF(P10&gt;R10,1,0)+IF(P11&gt;R11,1,0)+IF(P12&gt;R12,1,0)+IF(P13&gt;R13,1,0))</f>
        <v>3</v>
      </c>
      <c r="P10" s="290">
        <v>8</v>
      </c>
      <c r="Q10" s="255" t="s">
        <v>469</v>
      </c>
      <c r="R10" s="290">
        <v>11</v>
      </c>
      <c r="S10" s="253">
        <f>IF(OR(O10="L",O10="W"),"",IF(P9="","",IF(P9&lt;R9,1,0)+IF(P10&lt;R10,1,0)+IF(P11&lt;R11,1,0)+IF(P12&lt;R12,1,0)+IF(P13&lt;R13,1,0)))</f>
        <v>1</v>
      </c>
      <c r="T10" s="257">
        <f>IF(U9="","",IF(U9&gt;W9,1,0)+IF(U10&gt;W10,1,0)+IF(U11&gt;W11,1,0)+IF(U12&gt;W12,1,0)+IF(U13&gt;W13,1,0))</f>
        <v>3</v>
      </c>
      <c r="U10" s="290">
        <v>11</v>
      </c>
      <c r="V10" s="255" t="s">
        <v>469</v>
      </c>
      <c r="W10" s="290">
        <v>8</v>
      </c>
      <c r="X10" s="253">
        <f>IF(OR(T10="L",T10="W"),"",IF(U9="","",IF(U9&lt;W9,1,0)+IF(U10&lt;W10,1,0)+IF(U11&lt;W11,1,0)+IF(U12&lt;W12,1,0)+IF(U13&lt;W13,1,0)))</f>
        <v>1</v>
      </c>
      <c r="Y10" s="257">
        <f>IF(Z9="","",IF(Z9&gt;AB9,1,0)+IF(Z10&gt;AB10,1,0)+IF(Z11&gt;AB11,1,0)+IF(Z12&gt;AB12,1,0)+IF(Z13&gt;AB13,1,0))</f>
        <v>3</v>
      </c>
      <c r="Z10" s="290">
        <v>11</v>
      </c>
      <c r="AA10" s="255" t="s">
        <v>469</v>
      </c>
      <c r="AB10" s="290">
        <v>5</v>
      </c>
      <c r="AC10" s="253">
        <f>IF(OR(Y10="L",Y10="W"),"",IF(Z9="","",IF(Z9&lt;AB9,1,0)+IF(Z10&lt;AB10,1,0)+IF(Z11&lt;AB11,1,0)+IF(Z12&lt;AB12,1,0)+IF(Z13&lt;AB13,1,0)))</f>
        <v>0</v>
      </c>
      <c r="AD10" s="257">
        <f>IF(AE9="","",IF(AE9&gt;AG9,1,0)+IF(AE10&gt;AG10,1,0)+IF(AE11&gt;AG11,1,0)+IF(AE12&gt;AG12,1,0)+IF(AE13&gt;AG13,1,0))</f>
        <v>3</v>
      </c>
      <c r="AE10" s="290">
        <v>11</v>
      </c>
      <c r="AF10" s="255" t="s">
        <v>469</v>
      </c>
      <c r="AG10" s="290">
        <v>7</v>
      </c>
      <c r="AH10" s="253">
        <f>IF(OR(AD10="L",AD10="W"),"",IF(AE9="","",IF(AE9&lt;AG9,1,0)+IF(AE10&lt;AG10,1,0)+IF(AE11&lt;AG11,1,0)+IF(AE12&lt;AG12,1,0)+IF(AE13&lt;AG13,1,0)))</f>
        <v>0</v>
      </c>
      <c r="AI10" s="257">
        <f>IF(AJ9="","",IF(AJ9&gt;AL9,1,0)+IF(AJ10&gt;AL10,1,0)+IF(AJ11&gt;AL11,1,0)+IF(AJ12&gt;AL12,1,0)+IF(AJ13&gt;AL13,1,0))</f>
        <v>3</v>
      </c>
      <c r="AJ10" s="290">
        <v>9</v>
      </c>
      <c r="AK10" s="255" t="s">
        <v>469</v>
      </c>
      <c r="AL10" s="290">
        <v>11</v>
      </c>
      <c r="AM10" s="253">
        <f>IF(OR(AI10="L",AI10="W"),"",IF(AJ9="","",IF(AJ9&lt;AL9,1,0)+IF(AJ10&lt;AL10,1,0)+IF(AJ11&lt;AL11,1,0)+IF(AJ12&lt;AL12,1,0)+IF(AJ13&lt;AL13,1,0)))</f>
        <v>1</v>
      </c>
      <c r="AN10" s="257">
        <f>IF(AO9="","",IF(AO9&gt;AQ9,1,0)+IF(AO10&gt;AQ10,1,0)+IF(AO11&gt;AQ11,1,0)+IF(AO12&gt;AQ12,1,0)+IF(AO13&gt;AQ13,1,0))</f>
        <v>3</v>
      </c>
      <c r="AO10" s="290">
        <v>11</v>
      </c>
      <c r="AP10" s="255" t="s">
        <v>469</v>
      </c>
      <c r="AQ10" s="290">
        <v>8</v>
      </c>
      <c r="AR10" s="289">
        <f>IF(OR(AN10="L",AN10="W"),"",IF(AO9="","",IF(AO9&lt;AQ9,1,0)+IF(AO10&lt;AQ10,1,0)+IF(AO11&lt;AQ11,1,0)+IF(AO12&lt;AQ12,1,0)+IF(AO13&lt;AQ13,1,0)))</f>
        <v>0</v>
      </c>
      <c r="AS10" s="249"/>
      <c r="AT10" s="248"/>
      <c r="AU10" s="247"/>
      <c r="AV10" s="246"/>
      <c r="AW10" s="230"/>
    </row>
    <row r="11" spans="1:49" ht="12" customHeight="1" x14ac:dyDescent="0.2">
      <c r="A11" s="222">
        <v>1</v>
      </c>
      <c r="B11" s="222">
        <v>3</v>
      </c>
      <c r="C11" s="260"/>
      <c r="D11" s="261"/>
      <c r="E11" s="302"/>
      <c r="F11" s="251"/>
      <c r="G11" s="251"/>
      <c r="H11" s="251"/>
      <c r="I11" s="291"/>
      <c r="J11" s="257"/>
      <c r="K11" s="290">
        <v>10</v>
      </c>
      <c r="L11" s="255" t="s">
        <v>469</v>
      </c>
      <c r="M11" s="290">
        <v>12</v>
      </c>
      <c r="N11" s="253"/>
      <c r="O11" s="257"/>
      <c r="P11" s="290">
        <v>11</v>
      </c>
      <c r="Q11" s="255" t="s">
        <v>469</v>
      </c>
      <c r="R11" s="290">
        <v>9</v>
      </c>
      <c r="S11" s="253"/>
      <c r="T11" s="257"/>
      <c r="U11" s="290">
        <v>5</v>
      </c>
      <c r="V11" s="255" t="s">
        <v>469</v>
      </c>
      <c r="W11" s="290">
        <v>11</v>
      </c>
      <c r="X11" s="253"/>
      <c r="Y11" s="257"/>
      <c r="Z11" s="290">
        <v>11</v>
      </c>
      <c r="AA11" s="255" t="s">
        <v>469</v>
      </c>
      <c r="AB11" s="290">
        <v>0</v>
      </c>
      <c r="AC11" s="253"/>
      <c r="AD11" s="257"/>
      <c r="AE11" s="290">
        <v>11</v>
      </c>
      <c r="AF11" s="255" t="s">
        <v>469</v>
      </c>
      <c r="AG11" s="290">
        <v>7</v>
      </c>
      <c r="AH11" s="253"/>
      <c r="AI11" s="257"/>
      <c r="AJ11" s="290">
        <v>11</v>
      </c>
      <c r="AK11" s="255" t="s">
        <v>469</v>
      </c>
      <c r="AL11" s="290">
        <v>5</v>
      </c>
      <c r="AM11" s="253"/>
      <c r="AN11" s="257"/>
      <c r="AO11" s="290">
        <v>13</v>
      </c>
      <c r="AP11" s="255" t="s">
        <v>469</v>
      </c>
      <c r="AQ11" s="290">
        <v>11</v>
      </c>
      <c r="AR11" s="289"/>
      <c r="AS11" s="249"/>
      <c r="AT11" s="248"/>
      <c r="AU11" s="247"/>
      <c r="AV11" s="246"/>
      <c r="AW11" s="230"/>
    </row>
    <row r="12" spans="1:49" ht="12" customHeight="1" x14ac:dyDescent="0.2">
      <c r="A12" s="222">
        <v>1</v>
      </c>
      <c r="B12" s="222">
        <v>4</v>
      </c>
      <c r="C12" s="260"/>
      <c r="D12" s="259" t="s">
        <v>470</v>
      </c>
      <c r="E12" s="302"/>
      <c r="F12" s="251"/>
      <c r="G12" s="251"/>
      <c r="H12" s="251"/>
      <c r="I12" s="291"/>
      <c r="J12" s="257"/>
      <c r="K12" s="290">
        <v>11</v>
      </c>
      <c r="L12" s="255" t="s">
        <v>469</v>
      </c>
      <c r="M12" s="290">
        <v>5</v>
      </c>
      <c r="N12" s="253"/>
      <c r="O12" s="257"/>
      <c r="P12" s="290">
        <v>12</v>
      </c>
      <c r="Q12" s="255" t="s">
        <v>469</v>
      </c>
      <c r="R12" s="290">
        <v>10</v>
      </c>
      <c r="S12" s="253"/>
      <c r="T12" s="257"/>
      <c r="U12" s="290">
        <v>11</v>
      </c>
      <c r="V12" s="255" t="s">
        <v>469</v>
      </c>
      <c r="W12" s="290">
        <v>7</v>
      </c>
      <c r="X12" s="253"/>
      <c r="Y12" s="257"/>
      <c r="Z12" s="290"/>
      <c r="AA12" s="255" t="s">
        <v>469</v>
      </c>
      <c r="AB12" s="290"/>
      <c r="AC12" s="253"/>
      <c r="AD12" s="257"/>
      <c r="AE12" s="290"/>
      <c r="AF12" s="255" t="s">
        <v>469</v>
      </c>
      <c r="AG12" s="290"/>
      <c r="AH12" s="253"/>
      <c r="AI12" s="257"/>
      <c r="AJ12" s="290">
        <v>11</v>
      </c>
      <c r="AK12" s="255" t="s">
        <v>469</v>
      </c>
      <c r="AL12" s="290">
        <v>9</v>
      </c>
      <c r="AM12" s="253"/>
      <c r="AN12" s="257"/>
      <c r="AO12" s="290"/>
      <c r="AP12" s="255" t="s">
        <v>469</v>
      </c>
      <c r="AQ12" s="290"/>
      <c r="AR12" s="289"/>
      <c r="AS12" s="249"/>
      <c r="AT12" s="248"/>
      <c r="AU12" s="247"/>
      <c r="AV12" s="246"/>
      <c r="AW12" s="230"/>
    </row>
    <row r="13" spans="1:49" ht="12" customHeight="1" x14ac:dyDescent="0.2">
      <c r="A13" s="222">
        <v>1</v>
      </c>
      <c r="B13" s="222">
        <v>5</v>
      </c>
      <c r="C13" s="301"/>
      <c r="D13" s="287"/>
      <c r="E13" s="300"/>
      <c r="F13" s="281"/>
      <c r="G13" s="281"/>
      <c r="H13" s="281"/>
      <c r="I13" s="280"/>
      <c r="J13" s="279"/>
      <c r="K13" s="277"/>
      <c r="L13" s="278" t="s">
        <v>469</v>
      </c>
      <c r="M13" s="277"/>
      <c r="N13" s="283"/>
      <c r="O13" s="279"/>
      <c r="P13" s="277"/>
      <c r="Q13" s="278" t="s">
        <v>469</v>
      </c>
      <c r="R13" s="277"/>
      <c r="S13" s="283"/>
      <c r="T13" s="279"/>
      <c r="U13" s="277"/>
      <c r="V13" s="278" t="s">
        <v>469</v>
      </c>
      <c r="W13" s="277"/>
      <c r="X13" s="283"/>
      <c r="Y13" s="279"/>
      <c r="Z13" s="277"/>
      <c r="AA13" s="278" t="s">
        <v>469</v>
      </c>
      <c r="AB13" s="277"/>
      <c r="AC13" s="283"/>
      <c r="AD13" s="279"/>
      <c r="AE13" s="277"/>
      <c r="AF13" s="278" t="s">
        <v>469</v>
      </c>
      <c r="AG13" s="277"/>
      <c r="AH13" s="283"/>
      <c r="AI13" s="279"/>
      <c r="AJ13" s="277"/>
      <c r="AK13" s="278" t="s">
        <v>469</v>
      </c>
      <c r="AL13" s="277"/>
      <c r="AM13" s="283"/>
      <c r="AN13" s="279"/>
      <c r="AO13" s="277"/>
      <c r="AP13" s="278" t="s">
        <v>469</v>
      </c>
      <c r="AQ13" s="277"/>
      <c r="AR13" s="276"/>
      <c r="AS13" s="249"/>
      <c r="AT13" s="248"/>
      <c r="AU13" s="247"/>
      <c r="AV13" s="246"/>
      <c r="AW13" s="230"/>
    </row>
    <row r="14" spans="1:49" ht="12" customHeight="1" x14ac:dyDescent="0.2">
      <c r="A14" s="222">
        <f>A9+1</f>
        <v>2</v>
      </c>
      <c r="B14" s="222">
        <f>B9</f>
        <v>1</v>
      </c>
      <c r="C14" s="275">
        <v>2</v>
      </c>
      <c r="D14" s="274" t="s">
        <v>482</v>
      </c>
      <c r="E14" s="273" t="str">
        <f>IF(J9="","",IF(J9="○","×","○"))</f>
        <v>×</v>
      </c>
      <c r="F14" s="272">
        <f>IF(INDEX($E$9:$AR$48,(F$5-1)*5+$B14,($A14-1)*5+4)="","",INDEX($E$9:$AR$48,(F$5-1)*5+$B14,($A14-1)*5+4))</f>
        <v>5</v>
      </c>
      <c r="G14" s="271" t="s">
        <v>469</v>
      </c>
      <c r="H14" s="270">
        <f>IF(INDEX($E$9:$AR$48,(H$5-1)*5+$B14,($A14-1)*5+2)="","",INDEX($E$9:$AR$48,(H$5-1)*5+$B14,($A14-1)*5+2))</f>
        <v>11</v>
      </c>
      <c r="I14" s="299"/>
      <c r="J14" s="268" t="str">
        <f>IF(J15="","",IF(J15&gt;N15,"○","×"))</f>
        <v/>
      </c>
      <c r="K14" s="267"/>
      <c r="L14" s="267"/>
      <c r="M14" s="267"/>
      <c r="N14" s="295"/>
      <c r="O14" s="273" t="str">
        <f>IF(O15="","",IF(O15="W","○",IF(O15="L","×",IF(O15&gt;S15,"○","×"))))</f>
        <v>○</v>
      </c>
      <c r="P14" s="293">
        <v>8</v>
      </c>
      <c r="Q14" s="294" t="s">
        <v>469</v>
      </c>
      <c r="R14" s="293">
        <v>11</v>
      </c>
      <c r="S14" s="296"/>
      <c r="T14" s="273" t="str">
        <f>IF(T15="","",IF(T15="W","○",IF(T15="L","×",IF(T15&gt;X15,"○","×"))))</f>
        <v>○</v>
      </c>
      <c r="U14" s="293">
        <v>11</v>
      </c>
      <c r="V14" s="294" t="s">
        <v>469</v>
      </c>
      <c r="W14" s="293">
        <v>8</v>
      </c>
      <c r="X14" s="296"/>
      <c r="Y14" s="273" t="str">
        <f>IF(Y15="","",IF(Y15="W","○",IF(Y15="L","×",IF(Y15&gt;AC15,"○","×"))))</f>
        <v>○</v>
      </c>
      <c r="Z14" s="293">
        <v>11</v>
      </c>
      <c r="AA14" s="294" t="s">
        <v>469</v>
      </c>
      <c r="AB14" s="293">
        <v>2</v>
      </c>
      <c r="AC14" s="296"/>
      <c r="AD14" s="273" t="str">
        <f>IF(AD15="","",IF(AD15="W","○",IF(AD15="L","×",IF(AD15&gt;AH15,"○","×"))))</f>
        <v>○</v>
      </c>
      <c r="AE14" s="293">
        <v>11</v>
      </c>
      <c r="AF14" s="294" t="s">
        <v>469</v>
      </c>
      <c r="AG14" s="293">
        <v>8</v>
      </c>
      <c r="AH14" s="296"/>
      <c r="AI14" s="273" t="str">
        <f>IF(AI15="","",IF(AI15="W","○",IF(AI15="L","×",IF(AI15&gt;AM15,"○","×"))))</f>
        <v>○</v>
      </c>
      <c r="AJ14" s="293">
        <v>11</v>
      </c>
      <c r="AK14" s="294" t="s">
        <v>469</v>
      </c>
      <c r="AL14" s="293">
        <v>2</v>
      </c>
      <c r="AM14" s="296"/>
      <c r="AN14" s="273" t="str">
        <f>IF(AN15="","",IF(AN15="W","○",IF(AN15="L","×",IF(AN15&gt;AR15,"○","×"))))</f>
        <v>×</v>
      </c>
      <c r="AO14" s="293">
        <v>13</v>
      </c>
      <c r="AP14" s="294" t="s">
        <v>469</v>
      </c>
      <c r="AQ14" s="293">
        <v>11</v>
      </c>
      <c r="AR14" s="292"/>
      <c r="AS14" s="265">
        <f>IF($D14="","",COUNTIF($E14:$AR18,"○"))</f>
        <v>5</v>
      </c>
      <c r="AT14" s="264">
        <f>IF($D14="","",COUNTIF($E14:$AR18,"×"))</f>
        <v>2</v>
      </c>
      <c r="AU14" s="263">
        <f>IF($D14="","",AS14*2+AT14)</f>
        <v>12</v>
      </c>
      <c r="AV14" s="262">
        <f>IF($D14="","",RANK(AU14,$AU$9:$AU$48))</f>
        <v>3</v>
      </c>
      <c r="AW14" s="230"/>
    </row>
    <row r="15" spans="1:49" ht="12" customHeight="1" x14ac:dyDescent="0.2">
      <c r="A15" s="222">
        <f>A10+1</f>
        <v>2</v>
      </c>
      <c r="B15" s="222">
        <f>B10</f>
        <v>2</v>
      </c>
      <c r="C15" s="260"/>
      <c r="D15" s="261"/>
      <c r="E15" s="258">
        <f>IF(J10="W","L",IF(J10="L","W",IF(J10="","",N10)))</f>
        <v>1</v>
      </c>
      <c r="F15" s="256">
        <f>IF(INDEX($E$9:$AR$48,(F$5-1)*5+$B15,($A15-1)*5+4)="","",INDEX($E$9:$AR$48,(F$5-1)*5+$B15,($A15-1)*5+4))</f>
        <v>10</v>
      </c>
      <c r="G15" s="255" t="s">
        <v>469</v>
      </c>
      <c r="H15" s="254">
        <f>IF(INDEX($E$9:$AR$48,(H$5-1)*5+$B15,($A15-1)*5+2)="","",INDEX($E$9:$AR$48,(H$5-1)*5+$B15,($A15-1)*5+2))</f>
        <v>12</v>
      </c>
      <c r="I15" s="253">
        <f>IF(OR(E15="L",E15="W"),"",J10)</f>
        <v>3</v>
      </c>
      <c r="J15" s="252"/>
      <c r="K15" s="251"/>
      <c r="L15" s="251"/>
      <c r="M15" s="251"/>
      <c r="N15" s="291"/>
      <c r="O15" s="257">
        <f>IF(P14="","",IF(P14&gt;R14,1,0)+IF(P15&gt;R15,1,0)+IF(P16&gt;R16,1,0)+IF(P17&gt;R17,1,0)+IF(P18&gt;R18,1,0))</f>
        <v>3</v>
      </c>
      <c r="P15" s="290">
        <v>11</v>
      </c>
      <c r="Q15" s="255" t="s">
        <v>469</v>
      </c>
      <c r="R15" s="290">
        <v>4</v>
      </c>
      <c r="S15" s="253">
        <f>IF(OR(O15="L",O15="W"),"",IF(P14="","",IF(P14&lt;R14,1,0)+IF(P15&lt;R15,1,0)+IF(P16&lt;R16,1,0)+IF(P17&lt;R17,1,0)+IF(P18&lt;R18,1,0)))</f>
        <v>1</v>
      </c>
      <c r="T15" s="257">
        <f>IF(U14="","",IF(U14&gt;W14,1,0)+IF(U15&gt;W15,1,0)+IF(U16&gt;W16,1,0)+IF(U17&gt;W17,1,0)+IF(U18&gt;W18,1,0))</f>
        <v>3</v>
      </c>
      <c r="U15" s="290">
        <v>12</v>
      </c>
      <c r="V15" s="255" t="s">
        <v>469</v>
      </c>
      <c r="W15" s="290">
        <v>10</v>
      </c>
      <c r="X15" s="253">
        <f>IF(OR(T15="L",T15="W"),"",IF(U14="","",IF(U14&lt;W14,1,0)+IF(U15&lt;W15,1,0)+IF(U16&lt;W16,1,0)+IF(U17&lt;W17,1,0)+IF(U18&lt;W18,1,0)))</f>
        <v>1</v>
      </c>
      <c r="Y15" s="257">
        <f>IF(Z14="","",IF(Z14&gt;AB14,1,0)+IF(Z15&gt;AB15,1,0)+IF(Z16&gt;AB16,1,0)+IF(Z17&gt;AB17,1,0)+IF(Z18&gt;AB18,1,0))</f>
        <v>3</v>
      </c>
      <c r="Z15" s="290">
        <v>11</v>
      </c>
      <c r="AA15" s="255" t="s">
        <v>469</v>
      </c>
      <c r="AB15" s="290">
        <v>5</v>
      </c>
      <c r="AC15" s="253">
        <f>IF(OR(Y15="L",Y15="W"),"",IF(Z14="","",IF(Z14&lt;AB14,1,0)+IF(Z15&lt;AB15,1,0)+IF(Z16&lt;AB16,1,0)+IF(Z17&lt;AB17,1,0)+IF(Z18&lt;AB18,1,0)))</f>
        <v>0</v>
      </c>
      <c r="AD15" s="257">
        <f>IF(AE14="","",IF(AE14&gt;AG14,1,0)+IF(AE15&gt;AG15,1,0)+IF(AE16&gt;AG16,1,0)+IF(AE17&gt;AG17,1,0)+IF(AE18&gt;AG18,1,0))</f>
        <v>3</v>
      </c>
      <c r="AE15" s="290">
        <v>10</v>
      </c>
      <c r="AF15" s="255" t="s">
        <v>469</v>
      </c>
      <c r="AG15" s="290">
        <v>12</v>
      </c>
      <c r="AH15" s="253">
        <f>IF(OR(AD15="L",AD15="W"),"",IF(AE14="","",IF(AE14&lt;AG14,1,0)+IF(AE15&lt;AG15,1,0)+IF(AE16&lt;AG16,1,0)+IF(AE17&lt;AG17,1,0)+IF(AE18&lt;AG18,1,0)))</f>
        <v>1</v>
      </c>
      <c r="AI15" s="257">
        <f>IF(AJ14="","",IF(AJ14&gt;AL14,1,0)+IF(AJ15&gt;AL15,1,0)+IF(AJ16&gt;AL16,1,0)+IF(AJ17&gt;AL17,1,0)+IF(AJ18&gt;AL18,1,0))</f>
        <v>3</v>
      </c>
      <c r="AJ15" s="290">
        <v>11</v>
      </c>
      <c r="AK15" s="255" t="s">
        <v>469</v>
      </c>
      <c r="AL15" s="290">
        <v>6</v>
      </c>
      <c r="AM15" s="253">
        <f>IF(OR(AI15="L",AI15="W"),"",IF(AJ14="","",IF(AJ14&lt;AL14,1,0)+IF(AJ15&lt;AL15,1,0)+IF(AJ16&lt;AL16,1,0)+IF(AJ17&lt;AL17,1,0)+IF(AJ18&lt;AL18,1,0)))</f>
        <v>0</v>
      </c>
      <c r="AN15" s="257">
        <f>IF(AO14="","",IF(AO14&gt;AQ14,1,0)+IF(AO15&gt;AQ15,1,0)+IF(AO16&gt;AQ16,1,0)+IF(AO17&gt;AQ17,1,0)+IF(AO18&gt;AQ18,1,0))</f>
        <v>1</v>
      </c>
      <c r="AO15" s="290">
        <v>9</v>
      </c>
      <c r="AP15" s="255" t="s">
        <v>469</v>
      </c>
      <c r="AQ15" s="290">
        <v>11</v>
      </c>
      <c r="AR15" s="289">
        <f>IF(OR(AN15="L",AN15="W"),"",IF(AO14="","",IF(AO14&lt;AQ14,1,0)+IF(AO15&lt;AQ15,1,0)+IF(AO16&lt;AQ16,1,0)+IF(AO17&lt;AQ17,1,0)+IF(AO18&lt;AQ18,1,0)))</f>
        <v>3</v>
      </c>
      <c r="AS15" s="249"/>
      <c r="AT15" s="248"/>
      <c r="AU15" s="247"/>
      <c r="AV15" s="246"/>
      <c r="AW15" s="230"/>
    </row>
    <row r="16" spans="1:49" ht="12" customHeight="1" x14ac:dyDescent="0.2">
      <c r="A16" s="222">
        <f>A11+1</f>
        <v>2</v>
      </c>
      <c r="B16" s="222">
        <f>B11</f>
        <v>3</v>
      </c>
      <c r="C16" s="260"/>
      <c r="D16" s="261"/>
      <c r="E16" s="258"/>
      <c r="F16" s="256">
        <f>IF(INDEX($E$9:$AR$48,(F$5-1)*5+$B16,($A16-1)*5+4)="","",INDEX($E$9:$AR$48,(F$5-1)*5+$B16,($A16-1)*5+4))</f>
        <v>12</v>
      </c>
      <c r="G16" s="255" t="s">
        <v>469</v>
      </c>
      <c r="H16" s="254">
        <f>IF(INDEX($E$9:$AR$48,(H$5-1)*5+$B16,($A16-1)*5+2)="","",INDEX($E$9:$AR$48,(H$5-1)*5+$B16,($A16-1)*5+2))</f>
        <v>10</v>
      </c>
      <c r="I16" s="253"/>
      <c r="J16" s="252"/>
      <c r="K16" s="251"/>
      <c r="L16" s="251"/>
      <c r="M16" s="251"/>
      <c r="N16" s="291"/>
      <c r="O16" s="257"/>
      <c r="P16" s="290">
        <v>11</v>
      </c>
      <c r="Q16" s="255" t="s">
        <v>469</v>
      </c>
      <c r="R16" s="290">
        <v>6</v>
      </c>
      <c r="S16" s="253"/>
      <c r="T16" s="257"/>
      <c r="U16" s="290">
        <v>11</v>
      </c>
      <c r="V16" s="255" t="s">
        <v>469</v>
      </c>
      <c r="W16" s="290">
        <v>13</v>
      </c>
      <c r="X16" s="253"/>
      <c r="Y16" s="257"/>
      <c r="Z16" s="290">
        <v>11</v>
      </c>
      <c r="AA16" s="255" t="s">
        <v>469</v>
      </c>
      <c r="AB16" s="290">
        <v>8</v>
      </c>
      <c r="AC16" s="253"/>
      <c r="AD16" s="257"/>
      <c r="AE16" s="290">
        <v>11</v>
      </c>
      <c r="AF16" s="255" t="s">
        <v>469</v>
      </c>
      <c r="AG16" s="290">
        <v>4</v>
      </c>
      <c r="AH16" s="253"/>
      <c r="AI16" s="257"/>
      <c r="AJ16" s="290">
        <v>11</v>
      </c>
      <c r="AK16" s="255" t="s">
        <v>469</v>
      </c>
      <c r="AL16" s="290">
        <v>2</v>
      </c>
      <c r="AM16" s="253"/>
      <c r="AN16" s="257"/>
      <c r="AO16" s="290">
        <v>8</v>
      </c>
      <c r="AP16" s="255" t="s">
        <v>469</v>
      </c>
      <c r="AQ16" s="290">
        <v>11</v>
      </c>
      <c r="AR16" s="289"/>
      <c r="AS16" s="249"/>
      <c r="AT16" s="248"/>
      <c r="AU16" s="247"/>
      <c r="AV16" s="246"/>
      <c r="AW16" s="230"/>
    </row>
    <row r="17" spans="1:49" ht="12" customHeight="1" x14ac:dyDescent="0.2">
      <c r="A17" s="222">
        <f>A12+1</f>
        <v>2</v>
      </c>
      <c r="B17" s="222">
        <f>B12</f>
        <v>4</v>
      </c>
      <c r="C17" s="260"/>
      <c r="D17" s="259" t="s">
        <v>470</v>
      </c>
      <c r="E17" s="258"/>
      <c r="F17" s="256">
        <f>IF(INDEX($E$9:$AR$48,(F$5-1)*5+$B17,($A17-1)*5+4)="","",INDEX($E$9:$AR$48,(F$5-1)*5+$B17,($A17-1)*5+4))</f>
        <v>5</v>
      </c>
      <c r="G17" s="255" t="s">
        <v>469</v>
      </c>
      <c r="H17" s="254">
        <f>IF(INDEX($E$9:$AR$48,(H$5-1)*5+$B17,($A17-1)*5+2)="","",INDEX($E$9:$AR$48,(H$5-1)*5+$B17,($A17-1)*5+2))</f>
        <v>11</v>
      </c>
      <c r="I17" s="253"/>
      <c r="J17" s="252"/>
      <c r="K17" s="251"/>
      <c r="L17" s="251"/>
      <c r="M17" s="251"/>
      <c r="N17" s="291"/>
      <c r="O17" s="257"/>
      <c r="P17" s="290">
        <v>11</v>
      </c>
      <c r="Q17" s="255" t="s">
        <v>469</v>
      </c>
      <c r="R17" s="290">
        <v>5</v>
      </c>
      <c r="S17" s="253"/>
      <c r="T17" s="257"/>
      <c r="U17" s="290">
        <v>11</v>
      </c>
      <c r="V17" s="255" t="s">
        <v>469</v>
      </c>
      <c r="W17" s="290">
        <v>5</v>
      </c>
      <c r="X17" s="253"/>
      <c r="Y17" s="257"/>
      <c r="Z17" s="290"/>
      <c r="AA17" s="255" t="s">
        <v>469</v>
      </c>
      <c r="AB17" s="290"/>
      <c r="AC17" s="253"/>
      <c r="AD17" s="257"/>
      <c r="AE17" s="290">
        <v>11</v>
      </c>
      <c r="AF17" s="255" t="s">
        <v>469</v>
      </c>
      <c r="AG17" s="290">
        <v>5</v>
      </c>
      <c r="AH17" s="253"/>
      <c r="AI17" s="257"/>
      <c r="AJ17" s="290"/>
      <c r="AK17" s="255" t="s">
        <v>469</v>
      </c>
      <c r="AL17" s="290"/>
      <c r="AM17" s="253"/>
      <c r="AN17" s="257"/>
      <c r="AO17" s="290">
        <v>15</v>
      </c>
      <c r="AP17" s="255" t="s">
        <v>469</v>
      </c>
      <c r="AQ17" s="290">
        <v>17</v>
      </c>
      <c r="AR17" s="289"/>
      <c r="AS17" s="249"/>
      <c r="AT17" s="248"/>
      <c r="AU17" s="247"/>
      <c r="AV17" s="246"/>
      <c r="AW17" s="230"/>
    </row>
    <row r="18" spans="1:49" ht="12" customHeight="1" x14ac:dyDescent="0.2">
      <c r="A18" s="222">
        <f>A13+1</f>
        <v>2</v>
      </c>
      <c r="B18" s="222">
        <f>B13</f>
        <v>5</v>
      </c>
      <c r="C18" s="288"/>
      <c r="D18" s="287"/>
      <c r="E18" s="286"/>
      <c r="F18" s="285" t="str">
        <f>IF(INDEX($E$9:$AR$48,(F$5-1)*5+$B18,($A18-1)*5+4)="","",INDEX($E$9:$AR$48,(F$5-1)*5+$B18,($A18-1)*5+4))</f>
        <v/>
      </c>
      <c r="G18" s="278" t="s">
        <v>469</v>
      </c>
      <c r="H18" s="284" t="str">
        <f>IF(INDEX($E$9:$AR$48,(H$5-1)*5+$B18,($A18-1)*5+2)="","",INDEX($E$9:$AR$48,(H$5-1)*5+$B18,($A18-1)*5+2))</f>
        <v/>
      </c>
      <c r="I18" s="283"/>
      <c r="J18" s="282"/>
      <c r="K18" s="281"/>
      <c r="L18" s="281"/>
      <c r="M18" s="281"/>
      <c r="N18" s="280"/>
      <c r="O18" s="279"/>
      <c r="P18" s="277"/>
      <c r="Q18" s="278" t="s">
        <v>469</v>
      </c>
      <c r="R18" s="277"/>
      <c r="S18" s="283"/>
      <c r="T18" s="279"/>
      <c r="U18" s="277"/>
      <c r="V18" s="278" t="s">
        <v>469</v>
      </c>
      <c r="W18" s="277"/>
      <c r="X18" s="283"/>
      <c r="Y18" s="279"/>
      <c r="Z18" s="277"/>
      <c r="AA18" s="278" t="s">
        <v>469</v>
      </c>
      <c r="AB18" s="277"/>
      <c r="AC18" s="283"/>
      <c r="AD18" s="279"/>
      <c r="AE18" s="277"/>
      <c r="AF18" s="278" t="s">
        <v>469</v>
      </c>
      <c r="AG18" s="277"/>
      <c r="AH18" s="283"/>
      <c r="AI18" s="279"/>
      <c r="AJ18" s="277"/>
      <c r="AK18" s="278" t="s">
        <v>469</v>
      </c>
      <c r="AL18" s="277"/>
      <c r="AM18" s="283"/>
      <c r="AN18" s="279"/>
      <c r="AO18" s="277"/>
      <c r="AP18" s="278" t="s">
        <v>469</v>
      </c>
      <c r="AQ18" s="277"/>
      <c r="AR18" s="276"/>
      <c r="AS18" s="249"/>
      <c r="AT18" s="248"/>
      <c r="AU18" s="247"/>
      <c r="AV18" s="246"/>
      <c r="AW18" s="230"/>
    </row>
    <row r="19" spans="1:49" ht="12" customHeight="1" x14ac:dyDescent="0.2">
      <c r="A19" s="222">
        <f>A14+1</f>
        <v>3</v>
      </c>
      <c r="B19" s="222">
        <f>B14</f>
        <v>1</v>
      </c>
      <c r="C19" s="298">
        <v>3</v>
      </c>
      <c r="D19" s="297" t="s">
        <v>481</v>
      </c>
      <c r="E19" s="273" t="str">
        <f>IF(O9="","",IF(O9="○","×","○"))</f>
        <v>×</v>
      </c>
      <c r="F19" s="272">
        <f>IF(INDEX($E$9:$AR$48,(F$5-1)*5+$B19,($A19-1)*5+4)="","",INDEX($E$9:$AR$48,(F$5-1)*5+$B19,($A19-1)*5+4))</f>
        <v>4</v>
      </c>
      <c r="G19" s="271" t="s">
        <v>469</v>
      </c>
      <c r="H19" s="270">
        <f>IF(INDEX($E$9:$AR$48,(H$5-1)*5+$B19,($A19-1)*5+2)="","",INDEX($E$9:$AR$48,(H$5-1)*5+$B19,($A19-1)*5+2))</f>
        <v>11</v>
      </c>
      <c r="I19" s="269"/>
      <c r="J19" s="273" t="str">
        <f>IF(O14="","",IF(O14="○","×","○"))</f>
        <v>×</v>
      </c>
      <c r="K19" s="272">
        <f>IF(INDEX($E$9:$AR$48,(K$5-1)*5+$B19,($A19-1)*5+4)="","",INDEX($E$9:$AR$48,(K$5-1)*5+$B19,($A19-1)*5+4))</f>
        <v>11</v>
      </c>
      <c r="L19" s="271" t="s">
        <v>469</v>
      </c>
      <c r="M19" s="270">
        <f>IF(INDEX($E$9:$AR$48,(M$5-1)*5+$B19,($A19-1)*5+2)="","",INDEX($E$9:$AR$48,(M$5-1)*5+$B19,($A19-1)*5+2))</f>
        <v>8</v>
      </c>
      <c r="N19" s="269"/>
      <c r="O19" s="268" t="str">
        <f>IF(O20="","",IF(O20&gt;S20,"○","×"))</f>
        <v/>
      </c>
      <c r="P19" s="267"/>
      <c r="Q19" s="267"/>
      <c r="R19" s="267"/>
      <c r="S19" s="295"/>
      <c r="T19" s="273" t="str">
        <f>IF(T20="","",IF(T20="W","○",IF(T20="L","×",IF(T20&gt;X20,"○","×"))))</f>
        <v>○</v>
      </c>
      <c r="U19" s="293">
        <v>11</v>
      </c>
      <c r="V19" s="294" t="s">
        <v>469</v>
      </c>
      <c r="W19" s="293">
        <v>7</v>
      </c>
      <c r="X19" s="296"/>
      <c r="Y19" s="273" t="str">
        <f>IF(Y20="","",IF(Y20="W","○",IF(Y20="L","×",IF(Y20&gt;AC20,"○","×"))))</f>
        <v>○</v>
      </c>
      <c r="Z19" s="293">
        <v>11</v>
      </c>
      <c r="AA19" s="294" t="s">
        <v>469</v>
      </c>
      <c r="AB19" s="293">
        <v>4</v>
      </c>
      <c r="AC19" s="296"/>
      <c r="AD19" s="273" t="str">
        <f>IF(AD20="","",IF(AD20="W","○",IF(AD20="L","×",IF(AD20&gt;AH20,"○","×"))))</f>
        <v>○</v>
      </c>
      <c r="AE19" s="293">
        <v>11</v>
      </c>
      <c r="AF19" s="294" t="s">
        <v>469</v>
      </c>
      <c r="AG19" s="293">
        <v>1</v>
      </c>
      <c r="AH19" s="296"/>
      <c r="AI19" s="273" t="str">
        <f>IF(AI20="","",IF(AI20="W","○",IF(AI20="L","×",IF(AI20&gt;AM20,"○","×"))))</f>
        <v>○</v>
      </c>
      <c r="AJ19" s="293">
        <v>11</v>
      </c>
      <c r="AK19" s="294" t="s">
        <v>469</v>
      </c>
      <c r="AL19" s="293">
        <v>3</v>
      </c>
      <c r="AM19" s="296"/>
      <c r="AN19" s="273" t="str">
        <f>IF(AN20="","",IF(AN20="W","○",IF(AN20="L","×",IF(AN20&gt;AR20,"○","×"))))</f>
        <v>×</v>
      </c>
      <c r="AO19" s="293">
        <v>10</v>
      </c>
      <c r="AP19" s="294" t="s">
        <v>469</v>
      </c>
      <c r="AQ19" s="293">
        <v>12</v>
      </c>
      <c r="AR19" s="292"/>
      <c r="AS19" s="265">
        <f>IF($D19="","",COUNTIF($E19:$AR23,"○"))</f>
        <v>4</v>
      </c>
      <c r="AT19" s="264">
        <f>IF($D19="","",COUNTIF($E19:$AR23,"×"))</f>
        <v>3</v>
      </c>
      <c r="AU19" s="263">
        <f>IF($D19="","",AS19*2+AT19)</f>
        <v>11</v>
      </c>
      <c r="AV19" s="262">
        <f>IF($D19="","",RANK(AU19,$AU$9:$AU$48))</f>
        <v>4</v>
      </c>
      <c r="AW19" s="230"/>
    </row>
    <row r="20" spans="1:49" ht="12" customHeight="1" x14ac:dyDescent="0.2">
      <c r="A20" s="222">
        <f>A15+1</f>
        <v>3</v>
      </c>
      <c r="B20" s="222">
        <f>B15</f>
        <v>2</v>
      </c>
      <c r="C20" s="260"/>
      <c r="D20" s="261"/>
      <c r="E20" s="258">
        <f>IF(O10="W","L",IF(O10="L","W",IF(O10="","",S10)))</f>
        <v>1</v>
      </c>
      <c r="F20" s="256">
        <f>IF(INDEX($E$9:$AR$48,(F$5-1)*5+$B20,($A20-1)*5+4)="","",INDEX($E$9:$AR$48,(F$5-1)*5+$B20,($A20-1)*5+4))</f>
        <v>11</v>
      </c>
      <c r="G20" s="255" t="s">
        <v>469</v>
      </c>
      <c r="H20" s="254">
        <f>IF(INDEX($E$9:$AR$48,(H$5-1)*5+$B20,($A20-1)*5+2)="","",INDEX($E$9:$AR$48,(H$5-1)*5+$B20,($A20-1)*5+2))</f>
        <v>8</v>
      </c>
      <c r="I20" s="253">
        <f>IF(OR(E20="L",E20="W"),"",O10)</f>
        <v>3</v>
      </c>
      <c r="J20" s="257">
        <f>IF(O15="W","L",IF(O15="L","W",IF(O15="","",S15)))</f>
        <v>1</v>
      </c>
      <c r="K20" s="256">
        <f>IF(INDEX($E$9:$AR$48,(K$5-1)*5+$B20,($A20-1)*5+4)="","",INDEX($E$9:$AR$48,(K$5-1)*5+$B20,($A20-1)*5+4))</f>
        <v>4</v>
      </c>
      <c r="L20" s="255" t="s">
        <v>469</v>
      </c>
      <c r="M20" s="254">
        <f>IF(INDEX($E$9:$AR$48,(M$5-1)*5+$B20,($A20-1)*5+2)="","",INDEX($E$9:$AR$48,(M$5-1)*5+$B20,($A20-1)*5+2))</f>
        <v>11</v>
      </c>
      <c r="N20" s="253">
        <f>IF(OR(J20="L",J20="W"),"",O15)</f>
        <v>3</v>
      </c>
      <c r="O20" s="252"/>
      <c r="P20" s="251"/>
      <c r="Q20" s="251"/>
      <c r="R20" s="251"/>
      <c r="S20" s="291"/>
      <c r="T20" s="257">
        <f>IF(U19="","",IF(U19&gt;W19,1,0)+IF(U20&gt;W20,1,0)+IF(U21&gt;W21,1,0)+IF(U22&gt;W22,1,0)+IF(U23&gt;W23,1,0))</f>
        <v>3</v>
      </c>
      <c r="U20" s="290">
        <v>11</v>
      </c>
      <c r="V20" s="255" t="s">
        <v>469</v>
      </c>
      <c r="W20" s="290">
        <v>5</v>
      </c>
      <c r="X20" s="253">
        <f>IF(OR(T20="L",T20="W"),"",IF(U19="","",IF(U19&lt;W19,1,0)+IF(U20&lt;W20,1,0)+IF(U21&lt;W21,1,0)+IF(U22&lt;W22,1,0)+IF(U23&lt;W23,1,0)))</f>
        <v>0</v>
      </c>
      <c r="Y20" s="257">
        <f>IF(Z19="","",IF(Z19&gt;AB19,1,0)+IF(Z20&gt;AB20,1,0)+IF(Z21&gt;AB21,1,0)+IF(Z22&gt;AB22,1,0)+IF(Z23&gt;AB23,1,0))</f>
        <v>3</v>
      </c>
      <c r="Z20" s="290">
        <v>11</v>
      </c>
      <c r="AA20" s="255" t="s">
        <v>469</v>
      </c>
      <c r="AB20" s="290">
        <v>2</v>
      </c>
      <c r="AC20" s="253">
        <f>IF(OR(Y20="L",Y20="W"),"",IF(Z19="","",IF(Z19&lt;AB19,1,0)+IF(Z20&lt;AB20,1,0)+IF(Z21&lt;AB21,1,0)+IF(Z22&lt;AB22,1,0)+IF(Z23&lt;AB23,1,0)))</f>
        <v>0</v>
      </c>
      <c r="AD20" s="257">
        <f>IF(AE19="","",IF(AE19&gt;AG19,1,0)+IF(AE20&gt;AG20,1,0)+IF(AE21&gt;AG21,1,0)+IF(AE22&gt;AG22,1,0)+IF(AE23&gt;AG23,1,0))</f>
        <v>3</v>
      </c>
      <c r="AE20" s="290">
        <v>11</v>
      </c>
      <c r="AF20" s="255" t="s">
        <v>469</v>
      </c>
      <c r="AG20" s="290">
        <v>5</v>
      </c>
      <c r="AH20" s="253">
        <f>IF(OR(AD20="L",AD20="W"),"",IF(AE19="","",IF(AE19&lt;AG19,1,0)+IF(AE20&lt;AG20,1,0)+IF(AE21&lt;AG21,1,0)+IF(AE22&lt;AG22,1,0)+IF(AE23&lt;AG23,1,0)))</f>
        <v>0</v>
      </c>
      <c r="AI20" s="257">
        <f>IF(AJ19="","",IF(AJ19&gt;AL19,1,0)+IF(AJ20&gt;AL20,1,0)+IF(AJ21&gt;AL21,1,0)+IF(AJ22&gt;AL22,1,0)+IF(AJ23&gt;AL23,1,0))</f>
        <v>3</v>
      </c>
      <c r="AJ20" s="290">
        <v>13</v>
      </c>
      <c r="AK20" s="255" t="s">
        <v>469</v>
      </c>
      <c r="AL20" s="290">
        <v>11</v>
      </c>
      <c r="AM20" s="253">
        <f>IF(OR(AI20="L",AI20="W"),"",IF(AJ19="","",IF(AJ19&lt;AL19,1,0)+IF(AJ20&lt;AL20,1,0)+IF(AJ21&lt;AL21,1,0)+IF(AJ22&lt;AL22,1,0)+IF(AJ23&lt;AL23,1,0)))</f>
        <v>1</v>
      </c>
      <c r="AN20" s="257">
        <f>IF(AO19="","",IF(AO19&gt;AQ19,1,0)+IF(AO20&gt;AQ20,1,0)+IF(AO21&gt;AQ21,1,0)+IF(AO22&gt;AQ22,1,0)+IF(AO23&gt;AQ23,1,0))</f>
        <v>1</v>
      </c>
      <c r="AO20" s="290">
        <v>7</v>
      </c>
      <c r="AP20" s="255" t="s">
        <v>469</v>
      </c>
      <c r="AQ20" s="290">
        <v>11</v>
      </c>
      <c r="AR20" s="289">
        <f>IF(OR(AN20="L",AN20="W"),"",IF(AO19="","",IF(AO19&lt;AQ19,1,0)+IF(AO20&lt;AQ20,1,0)+IF(AO21&lt;AQ21,1,0)+IF(AO22&lt;AQ22,1,0)+IF(AO23&lt;AQ23,1,0)))</f>
        <v>3</v>
      </c>
      <c r="AS20" s="249"/>
      <c r="AT20" s="248"/>
      <c r="AU20" s="247"/>
      <c r="AV20" s="246"/>
      <c r="AW20" s="230"/>
    </row>
    <row r="21" spans="1:49" ht="12" customHeight="1" x14ac:dyDescent="0.2">
      <c r="A21" s="222">
        <f>A16+1</f>
        <v>3</v>
      </c>
      <c r="B21" s="222">
        <f>B16</f>
        <v>3</v>
      </c>
      <c r="C21" s="260"/>
      <c r="D21" s="261"/>
      <c r="E21" s="258"/>
      <c r="F21" s="256">
        <f>IF(INDEX($E$9:$AR$48,(F$5-1)*5+$B21,($A21-1)*5+4)="","",INDEX($E$9:$AR$48,(F$5-1)*5+$B21,($A21-1)*5+4))</f>
        <v>9</v>
      </c>
      <c r="G21" s="255" t="s">
        <v>469</v>
      </c>
      <c r="H21" s="254">
        <f>IF(INDEX($E$9:$AR$48,(H$5-1)*5+$B21,($A21-1)*5+2)="","",INDEX($E$9:$AR$48,(H$5-1)*5+$B21,($A21-1)*5+2))</f>
        <v>11</v>
      </c>
      <c r="I21" s="253"/>
      <c r="J21" s="257"/>
      <c r="K21" s="256">
        <f>IF(INDEX($E$9:$AR$48,(K$5-1)*5+$B21,($A21-1)*5+4)="","",INDEX($E$9:$AR$48,(K$5-1)*5+$B21,($A21-1)*5+4))</f>
        <v>6</v>
      </c>
      <c r="L21" s="255" t="s">
        <v>469</v>
      </c>
      <c r="M21" s="254">
        <f>IF(INDEX($E$9:$AR$48,(M$5-1)*5+$B21,($A21-1)*5+2)="","",INDEX($E$9:$AR$48,(M$5-1)*5+$B21,($A21-1)*5+2))</f>
        <v>11</v>
      </c>
      <c r="N21" s="253"/>
      <c r="O21" s="252"/>
      <c r="P21" s="251"/>
      <c r="Q21" s="251"/>
      <c r="R21" s="251"/>
      <c r="S21" s="291"/>
      <c r="T21" s="257"/>
      <c r="U21" s="290">
        <v>11</v>
      </c>
      <c r="V21" s="255" t="s">
        <v>469</v>
      </c>
      <c r="W21" s="290">
        <v>9</v>
      </c>
      <c r="X21" s="253"/>
      <c r="Y21" s="257"/>
      <c r="Z21" s="290">
        <v>11</v>
      </c>
      <c r="AA21" s="255" t="s">
        <v>469</v>
      </c>
      <c r="AB21" s="290">
        <v>6</v>
      </c>
      <c r="AC21" s="253"/>
      <c r="AD21" s="257"/>
      <c r="AE21" s="290">
        <v>11</v>
      </c>
      <c r="AF21" s="255" t="s">
        <v>469</v>
      </c>
      <c r="AG21" s="290">
        <v>5</v>
      </c>
      <c r="AH21" s="253"/>
      <c r="AI21" s="257"/>
      <c r="AJ21" s="290">
        <v>10</v>
      </c>
      <c r="AK21" s="255" t="s">
        <v>469</v>
      </c>
      <c r="AL21" s="290">
        <v>12</v>
      </c>
      <c r="AM21" s="253"/>
      <c r="AN21" s="257"/>
      <c r="AO21" s="290">
        <v>11</v>
      </c>
      <c r="AP21" s="255" t="s">
        <v>469</v>
      </c>
      <c r="AQ21" s="290">
        <v>8</v>
      </c>
      <c r="AR21" s="289"/>
      <c r="AS21" s="249"/>
      <c r="AT21" s="248"/>
      <c r="AU21" s="247"/>
      <c r="AV21" s="246"/>
      <c r="AW21" s="230"/>
    </row>
    <row r="22" spans="1:49" ht="12" customHeight="1" x14ac:dyDescent="0.2">
      <c r="A22" s="222">
        <f>A17+1</f>
        <v>3</v>
      </c>
      <c r="B22" s="222">
        <f>B17</f>
        <v>4</v>
      </c>
      <c r="C22" s="260"/>
      <c r="D22" s="259" t="s">
        <v>480</v>
      </c>
      <c r="E22" s="258"/>
      <c r="F22" s="256">
        <f>IF(INDEX($E$9:$AR$48,(F$5-1)*5+$B22,($A22-1)*5+4)="","",INDEX($E$9:$AR$48,(F$5-1)*5+$B22,($A22-1)*5+4))</f>
        <v>10</v>
      </c>
      <c r="G22" s="255" t="s">
        <v>469</v>
      </c>
      <c r="H22" s="254">
        <f>IF(INDEX($E$9:$AR$48,(H$5-1)*5+$B22,($A22-1)*5+2)="","",INDEX($E$9:$AR$48,(H$5-1)*5+$B22,($A22-1)*5+2))</f>
        <v>12</v>
      </c>
      <c r="I22" s="253"/>
      <c r="J22" s="257"/>
      <c r="K22" s="256">
        <f>IF(INDEX($E$9:$AR$48,(K$5-1)*5+$B22,($A22-1)*5+4)="","",INDEX($E$9:$AR$48,(K$5-1)*5+$B22,($A22-1)*5+4))</f>
        <v>5</v>
      </c>
      <c r="L22" s="255" t="s">
        <v>469</v>
      </c>
      <c r="M22" s="254">
        <f>IF(INDEX($E$9:$AR$48,(M$5-1)*5+$B22,($A22-1)*5+2)="","",INDEX($E$9:$AR$48,(M$5-1)*5+$B22,($A22-1)*5+2))</f>
        <v>11</v>
      </c>
      <c r="N22" s="253"/>
      <c r="O22" s="252"/>
      <c r="P22" s="251"/>
      <c r="Q22" s="251"/>
      <c r="R22" s="251"/>
      <c r="S22" s="291"/>
      <c r="T22" s="257"/>
      <c r="U22" s="290"/>
      <c r="V22" s="255" t="s">
        <v>469</v>
      </c>
      <c r="W22" s="290"/>
      <c r="X22" s="253"/>
      <c r="Y22" s="257"/>
      <c r="Z22" s="290"/>
      <c r="AA22" s="255" t="s">
        <v>469</v>
      </c>
      <c r="AB22" s="290"/>
      <c r="AC22" s="253"/>
      <c r="AD22" s="257"/>
      <c r="AE22" s="290"/>
      <c r="AF22" s="255" t="s">
        <v>469</v>
      </c>
      <c r="AG22" s="290"/>
      <c r="AH22" s="253"/>
      <c r="AI22" s="257"/>
      <c r="AJ22" s="290">
        <v>11</v>
      </c>
      <c r="AK22" s="255" t="s">
        <v>469</v>
      </c>
      <c r="AL22" s="290">
        <v>5</v>
      </c>
      <c r="AM22" s="253"/>
      <c r="AN22" s="257"/>
      <c r="AO22" s="290">
        <v>8</v>
      </c>
      <c r="AP22" s="255" t="s">
        <v>469</v>
      </c>
      <c r="AQ22" s="290">
        <v>11</v>
      </c>
      <c r="AR22" s="289"/>
      <c r="AS22" s="249"/>
      <c r="AT22" s="248"/>
      <c r="AU22" s="247"/>
      <c r="AV22" s="246"/>
      <c r="AW22" s="230"/>
    </row>
    <row r="23" spans="1:49" ht="12" customHeight="1" x14ac:dyDescent="0.2">
      <c r="A23" s="222">
        <f>A18+1</f>
        <v>3</v>
      </c>
      <c r="B23" s="222">
        <f>B18</f>
        <v>5</v>
      </c>
      <c r="C23" s="288"/>
      <c r="D23" s="287"/>
      <c r="E23" s="286"/>
      <c r="F23" s="285" t="str">
        <f>IF(INDEX($E$9:$AR$48,(F$5-1)*5+$B23,($A23-1)*5+4)="","",INDEX($E$9:$AR$48,(F$5-1)*5+$B23,($A23-1)*5+4))</f>
        <v/>
      </c>
      <c r="G23" s="278" t="s">
        <v>469</v>
      </c>
      <c r="H23" s="284" t="str">
        <f>IF(INDEX($E$9:$AR$48,(H$5-1)*5+$B23,($A23-1)*5+2)="","",INDEX($E$9:$AR$48,(H$5-1)*5+$B23,($A23-1)*5+2))</f>
        <v/>
      </c>
      <c r="I23" s="283"/>
      <c r="J23" s="279"/>
      <c r="K23" s="285" t="str">
        <f>IF(INDEX($E$9:$AR$48,(K$5-1)*5+$B23,($A23-1)*5+4)="","",INDEX($E$9:$AR$48,(K$5-1)*5+$B23,($A23-1)*5+4))</f>
        <v/>
      </c>
      <c r="L23" s="278" t="s">
        <v>469</v>
      </c>
      <c r="M23" s="284" t="str">
        <f>IF(INDEX($E$9:$AR$48,(M$5-1)*5+$B23,($A23-1)*5+2)="","",INDEX($E$9:$AR$48,(M$5-1)*5+$B23,($A23-1)*5+2))</f>
        <v/>
      </c>
      <c r="N23" s="283"/>
      <c r="O23" s="282"/>
      <c r="P23" s="281"/>
      <c r="Q23" s="281"/>
      <c r="R23" s="281"/>
      <c r="S23" s="280"/>
      <c r="T23" s="279"/>
      <c r="U23" s="277"/>
      <c r="V23" s="278" t="s">
        <v>469</v>
      </c>
      <c r="W23" s="277"/>
      <c r="X23" s="283"/>
      <c r="Y23" s="279"/>
      <c r="Z23" s="277"/>
      <c r="AA23" s="278" t="s">
        <v>469</v>
      </c>
      <c r="AB23" s="277"/>
      <c r="AC23" s="283"/>
      <c r="AD23" s="279"/>
      <c r="AE23" s="277"/>
      <c r="AF23" s="278" t="s">
        <v>469</v>
      </c>
      <c r="AG23" s="277"/>
      <c r="AH23" s="283"/>
      <c r="AI23" s="279"/>
      <c r="AJ23" s="277"/>
      <c r="AK23" s="278" t="s">
        <v>469</v>
      </c>
      <c r="AL23" s="277"/>
      <c r="AM23" s="283"/>
      <c r="AN23" s="279"/>
      <c r="AO23" s="277"/>
      <c r="AP23" s="278" t="s">
        <v>469</v>
      </c>
      <c r="AQ23" s="277"/>
      <c r="AR23" s="276"/>
      <c r="AS23" s="249"/>
      <c r="AT23" s="248"/>
      <c r="AU23" s="247"/>
      <c r="AV23" s="246"/>
      <c r="AW23" s="230"/>
    </row>
    <row r="24" spans="1:49" ht="12" customHeight="1" x14ac:dyDescent="0.2">
      <c r="A24" s="222">
        <f>A19+1</f>
        <v>4</v>
      </c>
      <c r="B24" s="222">
        <f>B19</f>
        <v>1</v>
      </c>
      <c r="C24" s="275">
        <v>4</v>
      </c>
      <c r="D24" s="274" t="s">
        <v>479</v>
      </c>
      <c r="E24" s="273" t="str">
        <f>IF(T9="","",IF(T9="○","×","○"))</f>
        <v>×</v>
      </c>
      <c r="F24" s="272">
        <f>IF(INDEX($E$9:$AR$48,(F$5-1)*5+$B24,($A24-1)*5+4)="","",INDEX($E$9:$AR$48,(F$5-1)*5+$B24,($A24-1)*5+4))</f>
        <v>7</v>
      </c>
      <c r="G24" s="271" t="s">
        <v>469</v>
      </c>
      <c r="H24" s="270">
        <f>IF(INDEX($E$9:$AR$48,(H$5-1)*5+$B24,($A24-1)*5+2)="","",INDEX($E$9:$AR$48,(H$5-1)*5+$B24,($A24-1)*5+2))</f>
        <v>11</v>
      </c>
      <c r="I24" s="269"/>
      <c r="J24" s="273" t="str">
        <f>IF(T14="","",IF(T14="○","×","○"))</f>
        <v>×</v>
      </c>
      <c r="K24" s="272">
        <f>IF(INDEX($E$9:$AR$48,(K$5-1)*5+$B24,($A24-1)*5+4)="","",INDEX($E$9:$AR$48,(K$5-1)*5+$B24,($A24-1)*5+4))</f>
        <v>8</v>
      </c>
      <c r="L24" s="271" t="s">
        <v>469</v>
      </c>
      <c r="M24" s="270">
        <f>IF(INDEX($E$9:$AR$48,(M$5-1)*5+$B24,($A24-1)*5+2)="","",INDEX($E$9:$AR$48,(M$5-1)*5+$B24,($A24-1)*5+2))</f>
        <v>11</v>
      </c>
      <c r="N24" s="269"/>
      <c r="O24" s="273" t="str">
        <f>IF(T19="","",IF(T19="○","×","○"))</f>
        <v>×</v>
      </c>
      <c r="P24" s="272">
        <f>IF(INDEX($E$9:$AR$48,(P$5-1)*5+$B24,($A24-1)*5+4)="","",INDEX($E$9:$AR$48,(P$5-1)*5+$B24,($A24-1)*5+4))</f>
        <v>7</v>
      </c>
      <c r="Q24" s="271" t="s">
        <v>469</v>
      </c>
      <c r="R24" s="270">
        <f>IF(INDEX($E$9:$AR$48,(R$5-1)*5+$B24,($A24-1)*5+2)="","",INDEX($E$9:$AR$48,(R$5-1)*5+$B24,($A24-1)*5+2))</f>
        <v>11</v>
      </c>
      <c r="S24" s="269"/>
      <c r="T24" s="268" t="str">
        <f>IF(T25="","",IF(T25&gt;X25,"○","×"))</f>
        <v/>
      </c>
      <c r="U24" s="267"/>
      <c r="V24" s="267"/>
      <c r="W24" s="267"/>
      <c r="X24" s="295"/>
      <c r="Y24" s="273" t="str">
        <f>IF(Y25="","",IF(Y25="W","○",IF(Y25="L","×",IF(Y25&gt;AC25,"○","×"))))</f>
        <v>○</v>
      </c>
      <c r="Z24" s="293">
        <v>12</v>
      </c>
      <c r="AA24" s="294" t="s">
        <v>469</v>
      </c>
      <c r="AB24" s="293">
        <v>10</v>
      </c>
      <c r="AC24" s="296"/>
      <c r="AD24" s="273" t="str">
        <f>IF(AD25="","",IF(AD25="W","○",IF(AD25="L","×",IF(AD25&gt;AH25,"○","×"))))</f>
        <v>○</v>
      </c>
      <c r="AE24" s="293">
        <v>11</v>
      </c>
      <c r="AF24" s="294" t="s">
        <v>469</v>
      </c>
      <c r="AG24" s="293">
        <v>6</v>
      </c>
      <c r="AH24" s="296"/>
      <c r="AI24" s="273" t="str">
        <f>IF(AI25="","",IF(AI25="W","○",IF(AI25="L","×",IF(AI25&gt;AM25,"○","×"))))</f>
        <v>○</v>
      </c>
      <c r="AJ24" s="293">
        <v>7</v>
      </c>
      <c r="AK24" s="294" t="s">
        <v>469</v>
      </c>
      <c r="AL24" s="293">
        <v>11</v>
      </c>
      <c r="AM24" s="296"/>
      <c r="AN24" s="273" t="str">
        <f>IF(AN25="","",IF(AN25="W","○",IF(AN25="L","×",IF(AN25&gt;AR25,"○","×"))))</f>
        <v>×</v>
      </c>
      <c r="AO24" s="293">
        <v>13</v>
      </c>
      <c r="AP24" s="294" t="s">
        <v>469</v>
      </c>
      <c r="AQ24" s="293">
        <v>11</v>
      </c>
      <c r="AR24" s="292"/>
      <c r="AS24" s="265">
        <f>IF($D24="","",COUNTIF($E24:$AR28,"○"))</f>
        <v>3</v>
      </c>
      <c r="AT24" s="264">
        <f>IF($D24="","",COUNTIF($E24:$AR28,"×"))</f>
        <v>4</v>
      </c>
      <c r="AU24" s="263">
        <f>IF($D24="","",AS24*2+AT24)</f>
        <v>10</v>
      </c>
      <c r="AV24" s="262">
        <f>IF($D24="","",RANK(AU24,$AU$9:$AU$48))</f>
        <v>5</v>
      </c>
      <c r="AW24" s="230"/>
    </row>
    <row r="25" spans="1:49" ht="12" customHeight="1" x14ac:dyDescent="0.2">
      <c r="A25" s="222">
        <f>A20+1</f>
        <v>4</v>
      </c>
      <c r="B25" s="222">
        <f>B20</f>
        <v>2</v>
      </c>
      <c r="C25" s="260"/>
      <c r="D25" s="261"/>
      <c r="E25" s="258">
        <f>IF(T10="W","L",IF(T10="L","W",IF(T10="","",X10)))</f>
        <v>1</v>
      </c>
      <c r="F25" s="256">
        <f>IF(INDEX($E$9:$AR$48,(F$5-1)*5+$B25,($A25-1)*5+4)="","",INDEX($E$9:$AR$48,(F$5-1)*5+$B25,($A25-1)*5+4))</f>
        <v>8</v>
      </c>
      <c r="G25" s="255" t="s">
        <v>469</v>
      </c>
      <c r="H25" s="254">
        <f>IF(INDEX($E$9:$AR$48,(H$5-1)*5+$B25,($A25-1)*5+2)="","",INDEX($E$9:$AR$48,(H$5-1)*5+$B25,($A25-1)*5+2))</f>
        <v>11</v>
      </c>
      <c r="I25" s="253">
        <f>IF(OR(E25="L",E25="W"),"",T10)</f>
        <v>3</v>
      </c>
      <c r="J25" s="257">
        <f>IF(T15="W","L",IF(T15="L","W",IF(T15="","",X15)))</f>
        <v>1</v>
      </c>
      <c r="K25" s="256">
        <f>IF(INDEX($E$9:$AR$48,(K$5-1)*5+$B25,($A25-1)*5+4)="","",INDEX($E$9:$AR$48,(K$5-1)*5+$B25,($A25-1)*5+4))</f>
        <v>10</v>
      </c>
      <c r="L25" s="255" t="s">
        <v>469</v>
      </c>
      <c r="M25" s="254">
        <f>IF(INDEX($E$9:$AR$48,(M$5-1)*5+$B25,($A25-1)*5+2)="","",INDEX($E$9:$AR$48,(M$5-1)*5+$B25,($A25-1)*5+2))</f>
        <v>12</v>
      </c>
      <c r="N25" s="253">
        <f>IF(OR(J25="L",J25="W"),"",T15)</f>
        <v>3</v>
      </c>
      <c r="O25" s="257">
        <f>IF(T20="W","L",IF(T20="L","W",IF(T20="","",X20)))</f>
        <v>0</v>
      </c>
      <c r="P25" s="256">
        <f>IF(INDEX($E$9:$AR$48,(P$5-1)*5+$B25,($A25-1)*5+4)="","",INDEX($E$9:$AR$48,(P$5-1)*5+$B25,($A25-1)*5+4))</f>
        <v>5</v>
      </c>
      <c r="Q25" s="255" t="s">
        <v>469</v>
      </c>
      <c r="R25" s="254">
        <f>IF(INDEX($E$9:$AR$48,(R$5-1)*5+$B25,($A25-1)*5+2)="","",INDEX($E$9:$AR$48,(R$5-1)*5+$B25,($A25-1)*5+2))</f>
        <v>11</v>
      </c>
      <c r="S25" s="253">
        <f>IF(OR(O25="L",O25="W"),"",T20)</f>
        <v>3</v>
      </c>
      <c r="T25" s="252"/>
      <c r="U25" s="251"/>
      <c r="V25" s="251"/>
      <c r="W25" s="251"/>
      <c r="X25" s="291"/>
      <c r="Y25" s="257">
        <f>IF(Z24="","",IF(Z24&gt;AB24,1,0)+IF(Z25&gt;AB25,1,0)+IF(Z26&gt;AB26,1,0)+IF(Z27&gt;AB27,1,0)+IF(Z28&gt;AB28,1,0))</f>
        <v>3</v>
      </c>
      <c r="Z25" s="290">
        <v>4</v>
      </c>
      <c r="AA25" s="255" t="s">
        <v>469</v>
      </c>
      <c r="AB25" s="290">
        <v>11</v>
      </c>
      <c r="AC25" s="253">
        <f>IF(OR(Y25="L",Y25="W"),"",IF(Z24="","",IF(Z24&lt;AB24,1,0)+IF(Z25&lt;AB25,1,0)+IF(Z26&lt;AB26,1,0)+IF(Z27&lt;AB27,1,0)+IF(Z28&lt;AB28,1,0)))</f>
        <v>1</v>
      </c>
      <c r="AD25" s="257">
        <f>IF(AE24="","",IF(AE24&gt;AG24,1,0)+IF(AE25&gt;AG25,1,0)+IF(AE26&gt;AG26,1,0)+IF(AE27&gt;AG27,1,0)+IF(AE28&gt;AG28,1,0))</f>
        <v>3</v>
      </c>
      <c r="AE25" s="290">
        <v>11</v>
      </c>
      <c r="AF25" s="255" t="s">
        <v>469</v>
      </c>
      <c r="AG25" s="290">
        <v>9</v>
      </c>
      <c r="AH25" s="253">
        <f>IF(OR(AD25="L",AD25="W"),"",IF(AE24="","",IF(AE24&lt;AG24,1,0)+IF(AE25&lt;AG25,1,0)+IF(AE26&lt;AG26,1,0)+IF(AE27&lt;AG27,1,0)+IF(AE28&lt;AG28,1,0)))</f>
        <v>0</v>
      </c>
      <c r="AI25" s="257">
        <f>IF(AJ24="","",IF(AJ24&gt;AL24,1,0)+IF(AJ25&gt;AL25,1,0)+IF(AJ26&gt;AL26,1,0)+IF(AJ27&gt;AL27,1,0)+IF(AJ28&gt;AL28,1,0))</f>
        <v>3</v>
      </c>
      <c r="AJ25" s="290">
        <v>8</v>
      </c>
      <c r="AK25" s="255" t="s">
        <v>469</v>
      </c>
      <c r="AL25" s="290">
        <v>11</v>
      </c>
      <c r="AM25" s="253">
        <f>IF(OR(AI25="L",AI25="W"),"",IF(AJ24="","",IF(AJ24&lt;AL24,1,0)+IF(AJ25&lt;AL25,1,0)+IF(AJ26&lt;AL26,1,0)+IF(AJ27&lt;AL27,1,0)+IF(AJ28&lt;AL28,1,0)))</f>
        <v>2</v>
      </c>
      <c r="AN25" s="257">
        <f>IF(AO24="","",IF(AO24&gt;AQ24,1,0)+IF(AO25&gt;AQ25,1,0)+IF(AO26&gt;AQ26,1,0)+IF(AO27&gt;AQ27,1,0)+IF(AO28&gt;AQ28,1,0))</f>
        <v>1</v>
      </c>
      <c r="AO25" s="290">
        <v>3</v>
      </c>
      <c r="AP25" s="255" t="s">
        <v>469</v>
      </c>
      <c r="AQ25" s="290">
        <v>11</v>
      </c>
      <c r="AR25" s="289">
        <f>IF(OR(AN25="L",AN25="W"),"",IF(AO24="","",IF(AO24&lt;AQ24,1,0)+IF(AO25&lt;AQ25,1,0)+IF(AO26&lt;AQ26,1,0)+IF(AO27&lt;AQ27,1,0)+IF(AO28&lt;AQ28,1,0)))</f>
        <v>3</v>
      </c>
      <c r="AS25" s="249"/>
      <c r="AT25" s="248"/>
      <c r="AU25" s="247"/>
      <c r="AV25" s="246"/>
      <c r="AW25" s="230"/>
    </row>
    <row r="26" spans="1:49" ht="12" customHeight="1" x14ac:dyDescent="0.2">
      <c r="A26" s="222">
        <f>A21+1</f>
        <v>4</v>
      </c>
      <c r="B26" s="222">
        <f>B21</f>
        <v>3</v>
      </c>
      <c r="C26" s="260"/>
      <c r="D26" s="261"/>
      <c r="E26" s="258"/>
      <c r="F26" s="256">
        <f>IF(INDEX($E$9:$AR$48,(F$5-1)*5+$B26,($A26-1)*5+4)="","",INDEX($E$9:$AR$48,(F$5-1)*5+$B26,($A26-1)*5+4))</f>
        <v>11</v>
      </c>
      <c r="G26" s="255" t="s">
        <v>469</v>
      </c>
      <c r="H26" s="254">
        <f>IF(INDEX($E$9:$AR$48,(H$5-1)*5+$B26,($A26-1)*5+2)="","",INDEX($E$9:$AR$48,(H$5-1)*5+$B26,($A26-1)*5+2))</f>
        <v>5</v>
      </c>
      <c r="I26" s="253"/>
      <c r="J26" s="257"/>
      <c r="K26" s="256">
        <f>IF(INDEX($E$9:$AR$48,(K$5-1)*5+$B26,($A26-1)*5+4)="","",INDEX($E$9:$AR$48,(K$5-1)*5+$B26,($A26-1)*5+4))</f>
        <v>13</v>
      </c>
      <c r="L26" s="255" t="s">
        <v>469</v>
      </c>
      <c r="M26" s="254">
        <f>IF(INDEX($E$9:$AR$48,(M$5-1)*5+$B26,($A26-1)*5+2)="","",INDEX($E$9:$AR$48,(M$5-1)*5+$B26,($A26-1)*5+2))</f>
        <v>11</v>
      </c>
      <c r="N26" s="253"/>
      <c r="O26" s="257"/>
      <c r="P26" s="256">
        <f>IF(INDEX($E$9:$AR$48,(P$5-1)*5+$B26,($A26-1)*5+4)="","",INDEX($E$9:$AR$48,(P$5-1)*5+$B26,($A26-1)*5+4))</f>
        <v>9</v>
      </c>
      <c r="Q26" s="255" t="s">
        <v>469</v>
      </c>
      <c r="R26" s="254">
        <f>IF(INDEX($E$9:$AR$48,(R$5-1)*5+$B26,($A26-1)*5+2)="","",INDEX($E$9:$AR$48,(R$5-1)*5+$B26,($A26-1)*5+2))</f>
        <v>11</v>
      </c>
      <c r="S26" s="253"/>
      <c r="T26" s="252"/>
      <c r="U26" s="251"/>
      <c r="V26" s="251"/>
      <c r="W26" s="251"/>
      <c r="X26" s="291"/>
      <c r="Y26" s="257"/>
      <c r="Z26" s="290">
        <v>11</v>
      </c>
      <c r="AA26" s="255" t="s">
        <v>469</v>
      </c>
      <c r="AB26" s="290">
        <v>9</v>
      </c>
      <c r="AC26" s="253"/>
      <c r="AD26" s="257"/>
      <c r="AE26" s="290">
        <v>11</v>
      </c>
      <c r="AF26" s="255" t="s">
        <v>469</v>
      </c>
      <c r="AG26" s="290">
        <v>7</v>
      </c>
      <c r="AH26" s="253"/>
      <c r="AI26" s="257"/>
      <c r="AJ26" s="290">
        <v>11</v>
      </c>
      <c r="AK26" s="255" t="s">
        <v>469</v>
      </c>
      <c r="AL26" s="290">
        <v>7</v>
      </c>
      <c r="AM26" s="253"/>
      <c r="AN26" s="257"/>
      <c r="AO26" s="290">
        <v>6</v>
      </c>
      <c r="AP26" s="255" t="s">
        <v>469</v>
      </c>
      <c r="AQ26" s="290">
        <v>11</v>
      </c>
      <c r="AR26" s="289"/>
      <c r="AS26" s="249"/>
      <c r="AT26" s="248"/>
      <c r="AU26" s="247"/>
      <c r="AV26" s="246"/>
      <c r="AW26" s="230"/>
    </row>
    <row r="27" spans="1:49" ht="12" customHeight="1" x14ac:dyDescent="0.2">
      <c r="A27" s="222">
        <f>A22+1</f>
        <v>4</v>
      </c>
      <c r="B27" s="222">
        <f>B22</f>
        <v>4</v>
      </c>
      <c r="C27" s="260"/>
      <c r="D27" s="259" t="s">
        <v>470</v>
      </c>
      <c r="E27" s="258"/>
      <c r="F27" s="256">
        <f>IF(INDEX($E$9:$AR$48,(F$5-1)*5+$B27,($A27-1)*5+4)="","",INDEX($E$9:$AR$48,(F$5-1)*5+$B27,($A27-1)*5+4))</f>
        <v>7</v>
      </c>
      <c r="G27" s="255" t="s">
        <v>469</v>
      </c>
      <c r="H27" s="254">
        <f>IF(INDEX($E$9:$AR$48,(H$5-1)*5+$B27,($A27-1)*5+2)="","",INDEX($E$9:$AR$48,(H$5-1)*5+$B27,($A27-1)*5+2))</f>
        <v>11</v>
      </c>
      <c r="I27" s="253"/>
      <c r="J27" s="257"/>
      <c r="K27" s="256">
        <f>IF(INDEX($E$9:$AR$48,(K$5-1)*5+$B27,($A27-1)*5+4)="","",INDEX($E$9:$AR$48,(K$5-1)*5+$B27,($A27-1)*5+4))</f>
        <v>5</v>
      </c>
      <c r="L27" s="255" t="s">
        <v>469</v>
      </c>
      <c r="M27" s="254">
        <f>IF(INDEX($E$9:$AR$48,(M$5-1)*5+$B27,($A27-1)*5+2)="","",INDEX($E$9:$AR$48,(M$5-1)*5+$B27,($A27-1)*5+2))</f>
        <v>11</v>
      </c>
      <c r="N27" s="253"/>
      <c r="O27" s="257"/>
      <c r="P27" s="256" t="str">
        <f>IF(INDEX($E$9:$AR$48,(P$5-1)*5+$B27,($A27-1)*5+4)="","",INDEX($E$9:$AR$48,(P$5-1)*5+$B27,($A27-1)*5+4))</f>
        <v/>
      </c>
      <c r="Q27" s="255" t="s">
        <v>469</v>
      </c>
      <c r="R27" s="254" t="str">
        <f>IF(INDEX($E$9:$AR$48,(R$5-1)*5+$B27,($A27-1)*5+2)="","",INDEX($E$9:$AR$48,(R$5-1)*5+$B27,($A27-1)*5+2))</f>
        <v/>
      </c>
      <c r="S27" s="253"/>
      <c r="T27" s="252"/>
      <c r="U27" s="251"/>
      <c r="V27" s="251"/>
      <c r="W27" s="251"/>
      <c r="X27" s="291"/>
      <c r="Y27" s="257"/>
      <c r="Z27" s="290">
        <v>11</v>
      </c>
      <c r="AA27" s="255" t="s">
        <v>469</v>
      </c>
      <c r="AB27" s="290">
        <v>6</v>
      </c>
      <c r="AC27" s="253"/>
      <c r="AD27" s="257"/>
      <c r="AE27" s="290"/>
      <c r="AF27" s="255" t="s">
        <v>469</v>
      </c>
      <c r="AG27" s="290"/>
      <c r="AH27" s="253"/>
      <c r="AI27" s="257"/>
      <c r="AJ27" s="290">
        <v>11</v>
      </c>
      <c r="AK27" s="255" t="s">
        <v>469</v>
      </c>
      <c r="AL27" s="290">
        <v>9</v>
      </c>
      <c r="AM27" s="253"/>
      <c r="AN27" s="257"/>
      <c r="AO27" s="290">
        <v>4</v>
      </c>
      <c r="AP27" s="255" t="s">
        <v>469</v>
      </c>
      <c r="AQ27" s="290">
        <v>11</v>
      </c>
      <c r="AR27" s="289"/>
      <c r="AS27" s="249"/>
      <c r="AT27" s="248"/>
      <c r="AU27" s="247"/>
      <c r="AV27" s="246"/>
      <c r="AW27" s="230"/>
    </row>
    <row r="28" spans="1:49" ht="12" customHeight="1" x14ac:dyDescent="0.2">
      <c r="A28" s="222">
        <f>A23+1</f>
        <v>4</v>
      </c>
      <c r="B28" s="222">
        <f>B23</f>
        <v>5</v>
      </c>
      <c r="C28" s="288"/>
      <c r="D28" s="287"/>
      <c r="E28" s="286"/>
      <c r="F28" s="285" t="str">
        <f>IF(INDEX($E$9:$AR$48,(F$5-1)*5+$B28,($A28-1)*5+4)="","",INDEX($E$9:$AR$48,(F$5-1)*5+$B28,($A28-1)*5+4))</f>
        <v/>
      </c>
      <c r="G28" s="278" t="s">
        <v>469</v>
      </c>
      <c r="H28" s="284" t="str">
        <f>IF(INDEX($E$9:$AR$48,(H$5-1)*5+$B28,($A28-1)*5+2)="","",INDEX($E$9:$AR$48,(H$5-1)*5+$B28,($A28-1)*5+2))</f>
        <v/>
      </c>
      <c r="I28" s="283"/>
      <c r="J28" s="279"/>
      <c r="K28" s="285" t="str">
        <f>IF(INDEX($E$9:$AR$48,(K$5-1)*5+$B28,($A28-1)*5+4)="","",INDEX($E$9:$AR$48,(K$5-1)*5+$B28,($A28-1)*5+4))</f>
        <v/>
      </c>
      <c r="L28" s="278" t="s">
        <v>469</v>
      </c>
      <c r="M28" s="284" t="str">
        <f>IF(INDEX($E$9:$AR$48,(M$5-1)*5+$B28,($A28-1)*5+2)="","",INDEX($E$9:$AR$48,(M$5-1)*5+$B28,($A28-1)*5+2))</f>
        <v/>
      </c>
      <c r="N28" s="283"/>
      <c r="O28" s="279"/>
      <c r="P28" s="285" t="str">
        <f>IF(INDEX($E$9:$AR$48,(P$5-1)*5+$B28,($A28-1)*5+4)="","",INDEX($E$9:$AR$48,(P$5-1)*5+$B28,($A28-1)*5+4))</f>
        <v/>
      </c>
      <c r="Q28" s="278" t="s">
        <v>469</v>
      </c>
      <c r="R28" s="284" t="str">
        <f>IF(INDEX($E$9:$AR$48,(R$5-1)*5+$B28,($A28-1)*5+2)="","",INDEX($E$9:$AR$48,(R$5-1)*5+$B28,($A28-1)*5+2))</f>
        <v/>
      </c>
      <c r="S28" s="283"/>
      <c r="T28" s="282"/>
      <c r="U28" s="281"/>
      <c r="V28" s="281"/>
      <c r="W28" s="281"/>
      <c r="X28" s="280"/>
      <c r="Y28" s="279"/>
      <c r="Z28" s="277"/>
      <c r="AA28" s="278" t="s">
        <v>469</v>
      </c>
      <c r="AB28" s="277"/>
      <c r="AC28" s="283"/>
      <c r="AD28" s="279"/>
      <c r="AE28" s="277"/>
      <c r="AF28" s="278" t="s">
        <v>469</v>
      </c>
      <c r="AG28" s="277"/>
      <c r="AH28" s="283"/>
      <c r="AI28" s="279"/>
      <c r="AJ28" s="277">
        <v>11</v>
      </c>
      <c r="AK28" s="278" t="s">
        <v>469</v>
      </c>
      <c r="AL28" s="277">
        <v>9</v>
      </c>
      <c r="AM28" s="283"/>
      <c r="AN28" s="279"/>
      <c r="AO28" s="277"/>
      <c r="AP28" s="278" t="s">
        <v>469</v>
      </c>
      <c r="AQ28" s="277"/>
      <c r="AR28" s="276"/>
      <c r="AS28" s="249"/>
      <c r="AT28" s="248"/>
      <c r="AU28" s="247"/>
      <c r="AV28" s="246"/>
      <c r="AW28" s="230"/>
    </row>
    <row r="29" spans="1:49" ht="12" customHeight="1" x14ac:dyDescent="0.2">
      <c r="A29" s="222">
        <f>A24+1</f>
        <v>5</v>
      </c>
      <c r="B29" s="222">
        <f>B24</f>
        <v>1</v>
      </c>
      <c r="C29" s="275">
        <v>5</v>
      </c>
      <c r="D29" s="274" t="s">
        <v>478</v>
      </c>
      <c r="E29" s="273" t="str">
        <f>IF(Y9="","",IF(Y9="○","×","○"))</f>
        <v>×</v>
      </c>
      <c r="F29" s="272">
        <f>IF(INDEX($E$9:$AR$48,(F$5-1)*5+$B29,($A29-1)*5+4)="","",INDEX($E$9:$AR$48,(F$5-1)*5+$B29,($A29-1)*5+4))</f>
        <v>11</v>
      </c>
      <c r="G29" s="271" t="s">
        <v>469</v>
      </c>
      <c r="H29" s="270">
        <f>IF(INDEX($E$9:$AR$48,(H$5-1)*5+$B29,($A29-1)*5+2)="","",INDEX($E$9:$AR$48,(H$5-1)*5+$B29,($A29-1)*5+2))</f>
        <v>13</v>
      </c>
      <c r="I29" s="269"/>
      <c r="J29" s="273" t="str">
        <f>IF(Y14="","",IF(Y14="○","×","○"))</f>
        <v>×</v>
      </c>
      <c r="K29" s="272">
        <f>IF(INDEX($E$9:$AR$48,(K$5-1)*5+$B29,($A29-1)*5+4)="","",INDEX($E$9:$AR$48,(K$5-1)*5+$B29,($A29-1)*5+4))</f>
        <v>2</v>
      </c>
      <c r="L29" s="271" t="s">
        <v>469</v>
      </c>
      <c r="M29" s="270">
        <f>IF(INDEX($E$9:$AR$48,(M$5-1)*5+$B29,($A29-1)*5+2)="","",INDEX($E$9:$AR$48,(M$5-1)*5+$B29,($A29-1)*5+2))</f>
        <v>11</v>
      </c>
      <c r="N29" s="269"/>
      <c r="O29" s="273" t="str">
        <f>IF(Y19="","",IF(Y19="○","×","○"))</f>
        <v>×</v>
      </c>
      <c r="P29" s="272">
        <f>IF(INDEX($E$9:$AR$48,(P$5-1)*5+$B29,($A29-1)*5+4)="","",INDEX($E$9:$AR$48,(P$5-1)*5+$B29,($A29-1)*5+4))</f>
        <v>4</v>
      </c>
      <c r="Q29" s="271" t="s">
        <v>469</v>
      </c>
      <c r="R29" s="270">
        <f>IF(INDEX($E$9:$AR$48,(R$5-1)*5+$B29,($A29-1)*5+2)="","",INDEX($E$9:$AR$48,(R$5-1)*5+$B29,($A29-1)*5+2))</f>
        <v>11</v>
      </c>
      <c r="S29" s="269"/>
      <c r="T29" s="273" t="str">
        <f>IF(Y24="","",IF(Y24="○","×","○"))</f>
        <v>×</v>
      </c>
      <c r="U29" s="272">
        <f>IF(INDEX($E$9:$AR$48,(U$5-1)*5+$B29,($A29-1)*5+4)="","",INDEX($E$9:$AR$48,(U$5-1)*5+$B29,($A29-1)*5+4))</f>
        <v>10</v>
      </c>
      <c r="V29" s="271" t="s">
        <v>469</v>
      </c>
      <c r="W29" s="270">
        <f>IF(INDEX($E$9:$AR$48,(W$5-1)*5+$B29,($A29-1)*5+2)="","",INDEX($E$9:$AR$48,(W$5-1)*5+$B29,($A29-1)*5+2))</f>
        <v>12</v>
      </c>
      <c r="X29" s="269"/>
      <c r="Y29" s="268" t="str">
        <f>IF(Y30="","",IF(Y30&gt;AC30,"○","×"))</f>
        <v/>
      </c>
      <c r="Z29" s="267"/>
      <c r="AA29" s="267"/>
      <c r="AB29" s="267"/>
      <c r="AC29" s="295"/>
      <c r="AD29" s="273" t="str">
        <f>IF(AD30="","",IF(AD30="W","○",IF(AD30="L","×",IF(AD30&gt;AH30,"○","×"))))</f>
        <v>○</v>
      </c>
      <c r="AE29" s="293"/>
      <c r="AF29" s="294" t="s">
        <v>469</v>
      </c>
      <c r="AG29" s="293"/>
      <c r="AH29" s="296"/>
      <c r="AI29" s="273" t="str">
        <f>IF(AI30="","",IF(AI30="W","○",IF(AI30="L","×",IF(AI30&gt;AM30,"○","×"))))</f>
        <v>○</v>
      </c>
      <c r="AJ29" s="293">
        <v>11</v>
      </c>
      <c r="AK29" s="294" t="s">
        <v>469</v>
      </c>
      <c r="AL29" s="293">
        <v>4</v>
      </c>
      <c r="AM29" s="296"/>
      <c r="AN29" s="273" t="str">
        <f>IF(AN30="","",IF(AN30="W","○",IF(AN30="L","×",IF(AN30&gt;AR30,"○","×"))))</f>
        <v>×</v>
      </c>
      <c r="AO29" s="293">
        <v>4</v>
      </c>
      <c r="AP29" s="294" t="s">
        <v>469</v>
      </c>
      <c r="AQ29" s="293">
        <v>11</v>
      </c>
      <c r="AR29" s="292"/>
      <c r="AS29" s="265">
        <f>IF($D29="","",COUNTIF($E29:$AR33,"○"))</f>
        <v>2</v>
      </c>
      <c r="AT29" s="264">
        <f>IF($D29="","",COUNTIF($E29:$AR33,"×"))</f>
        <v>5</v>
      </c>
      <c r="AU29" s="263">
        <f>IF($D29="","",AS29*2+AT29)</f>
        <v>9</v>
      </c>
      <c r="AV29" s="262">
        <f>IF($D29="","",RANK(AU29,$AU$9:$AU$48))</f>
        <v>6</v>
      </c>
      <c r="AW29" s="230"/>
    </row>
    <row r="30" spans="1:49" ht="12" customHeight="1" x14ac:dyDescent="0.2">
      <c r="A30" s="222">
        <f>A25+1</f>
        <v>5</v>
      </c>
      <c r="B30" s="222">
        <f>B25</f>
        <v>2</v>
      </c>
      <c r="C30" s="260"/>
      <c r="D30" s="261"/>
      <c r="E30" s="258">
        <f>IF(Y10="W","L",IF(Y10="L","W",IF(Y10="","",AC10)))</f>
        <v>0</v>
      </c>
      <c r="F30" s="256">
        <f>IF(INDEX($E$9:$AR$48,(F$5-1)*5+$B30,($A30-1)*5+4)="","",INDEX($E$9:$AR$48,(F$5-1)*5+$B30,($A30-1)*5+4))</f>
        <v>5</v>
      </c>
      <c r="G30" s="255" t="s">
        <v>469</v>
      </c>
      <c r="H30" s="254">
        <f>IF(INDEX($E$9:$AR$48,(H$5-1)*5+$B30,($A30-1)*5+2)="","",INDEX($E$9:$AR$48,(H$5-1)*5+$B30,($A30-1)*5+2))</f>
        <v>11</v>
      </c>
      <c r="I30" s="253">
        <f>IF(OR(E30="L",E30="W"),"",Y10)</f>
        <v>3</v>
      </c>
      <c r="J30" s="257">
        <f>IF(Y15="W","L",IF(Y15="L","W",IF(Y15="","",AC15)))</f>
        <v>0</v>
      </c>
      <c r="K30" s="256">
        <f>IF(INDEX($E$9:$AR$48,(K$5-1)*5+$B30,($A30-1)*5+4)="","",INDEX($E$9:$AR$48,(K$5-1)*5+$B30,($A30-1)*5+4))</f>
        <v>5</v>
      </c>
      <c r="L30" s="255" t="s">
        <v>469</v>
      </c>
      <c r="M30" s="254">
        <f>IF(INDEX($E$9:$AR$48,(M$5-1)*5+$B30,($A30-1)*5+2)="","",INDEX($E$9:$AR$48,(M$5-1)*5+$B30,($A30-1)*5+2))</f>
        <v>11</v>
      </c>
      <c r="N30" s="253">
        <f>IF(OR(J30="L",J30="W"),"",Y15)</f>
        <v>3</v>
      </c>
      <c r="O30" s="257">
        <f>IF(Y20="W","L",IF(Y20="L","W",IF(Y20="","",AC20)))</f>
        <v>0</v>
      </c>
      <c r="P30" s="256">
        <f>IF(INDEX($E$9:$AR$48,(P$5-1)*5+$B30,($A30-1)*5+4)="","",INDEX($E$9:$AR$48,(P$5-1)*5+$B30,($A30-1)*5+4))</f>
        <v>2</v>
      </c>
      <c r="Q30" s="255" t="s">
        <v>469</v>
      </c>
      <c r="R30" s="254">
        <f>IF(INDEX($E$9:$AR$48,(R$5-1)*5+$B30,($A30-1)*5+2)="","",INDEX($E$9:$AR$48,(R$5-1)*5+$B30,($A30-1)*5+2))</f>
        <v>11</v>
      </c>
      <c r="S30" s="253">
        <f>IF(OR(O30="L",O30="W"),"",Y20)</f>
        <v>3</v>
      </c>
      <c r="T30" s="257">
        <f>IF(Y25="W","L",IF(Y25="L","W",IF(Y25="","",AC25)))</f>
        <v>1</v>
      </c>
      <c r="U30" s="256">
        <f>IF(INDEX($E$9:$AR$48,(U$5-1)*5+$B30,($A30-1)*5+4)="","",INDEX($E$9:$AR$48,(U$5-1)*5+$B30,($A30-1)*5+4))</f>
        <v>11</v>
      </c>
      <c r="V30" s="255" t="s">
        <v>469</v>
      </c>
      <c r="W30" s="254">
        <f>IF(INDEX($E$9:$AR$48,(W$5-1)*5+$B30,($A30-1)*5+2)="","",INDEX($E$9:$AR$48,(W$5-1)*5+$B30,($A30-1)*5+2))</f>
        <v>4</v>
      </c>
      <c r="X30" s="253">
        <f>IF(OR(T30="L",T30="W"),"",Y25)</f>
        <v>3</v>
      </c>
      <c r="Y30" s="252"/>
      <c r="Z30" s="251"/>
      <c r="AA30" s="251"/>
      <c r="AB30" s="251"/>
      <c r="AC30" s="291"/>
      <c r="AD30" s="257" t="s">
        <v>474</v>
      </c>
      <c r="AE30" s="290"/>
      <c r="AF30" s="255" t="s">
        <v>469</v>
      </c>
      <c r="AG30" s="290"/>
      <c r="AH30" s="253" t="s">
        <v>477</v>
      </c>
      <c r="AI30" s="257">
        <f>IF(AJ29="","",IF(AJ29&gt;AL29,1,0)+IF(AJ30&gt;AL30,1,0)+IF(AJ31&gt;AL31,1,0)+IF(AJ32&gt;AL32,1,0)+IF(AJ33&gt;AL33,1,0))</f>
        <v>3</v>
      </c>
      <c r="AJ30" s="290">
        <v>11</v>
      </c>
      <c r="AK30" s="255" t="s">
        <v>469</v>
      </c>
      <c r="AL30" s="290">
        <v>7</v>
      </c>
      <c r="AM30" s="253">
        <f>IF(OR(AI30="L",AI30="W"),"",IF(AJ29="","",IF(AJ29&lt;AL29,1,0)+IF(AJ30&lt;AL30,1,0)+IF(AJ31&lt;AL31,1,0)+IF(AJ32&lt;AL32,1,0)+IF(AJ33&lt;AL33,1,0)))</f>
        <v>1</v>
      </c>
      <c r="AN30" s="257">
        <f>IF(AO29="","",IF(AO29&gt;AQ29,1,0)+IF(AO30&gt;AQ30,1,0)+IF(AO31&gt;AQ31,1,0)+IF(AO32&gt;AQ32,1,0)+IF(AO33&gt;AQ33,1,0))</f>
        <v>1</v>
      </c>
      <c r="AO30" s="290">
        <v>5</v>
      </c>
      <c r="AP30" s="255" t="s">
        <v>469</v>
      </c>
      <c r="AQ30" s="290">
        <v>11</v>
      </c>
      <c r="AR30" s="289">
        <f>IF(OR(AN30="L",AN30="W"),"",IF(AO29="","",IF(AO29&lt;AQ29,1,0)+IF(AO30&lt;AQ30,1,0)+IF(AO31&lt;AQ31,1,0)+IF(AO32&lt;AQ32,1,0)+IF(AO33&lt;AQ33,1,0)))</f>
        <v>3</v>
      </c>
      <c r="AS30" s="249"/>
      <c r="AT30" s="248"/>
      <c r="AU30" s="247"/>
      <c r="AV30" s="246"/>
      <c r="AW30" s="230"/>
    </row>
    <row r="31" spans="1:49" ht="12" customHeight="1" x14ac:dyDescent="0.2">
      <c r="A31" s="222">
        <f>A26+1</f>
        <v>5</v>
      </c>
      <c r="B31" s="222">
        <f>B26</f>
        <v>3</v>
      </c>
      <c r="C31" s="260"/>
      <c r="D31" s="261"/>
      <c r="E31" s="258"/>
      <c r="F31" s="256">
        <f>IF(INDEX($E$9:$AR$48,(F$5-1)*5+$B31,($A31-1)*5+4)="","",INDEX($E$9:$AR$48,(F$5-1)*5+$B31,($A31-1)*5+4))</f>
        <v>0</v>
      </c>
      <c r="G31" s="255" t="s">
        <v>469</v>
      </c>
      <c r="H31" s="254">
        <f>IF(INDEX($E$9:$AR$48,(H$5-1)*5+$B31,($A31-1)*5+2)="","",INDEX($E$9:$AR$48,(H$5-1)*5+$B31,($A31-1)*5+2))</f>
        <v>11</v>
      </c>
      <c r="I31" s="253"/>
      <c r="J31" s="257"/>
      <c r="K31" s="256">
        <f>IF(INDEX($E$9:$AR$48,(K$5-1)*5+$B31,($A31-1)*5+4)="","",INDEX($E$9:$AR$48,(K$5-1)*5+$B31,($A31-1)*5+4))</f>
        <v>8</v>
      </c>
      <c r="L31" s="255" t="s">
        <v>469</v>
      </c>
      <c r="M31" s="254">
        <f>IF(INDEX($E$9:$AR$48,(M$5-1)*5+$B31,($A31-1)*5+2)="","",INDEX($E$9:$AR$48,(M$5-1)*5+$B31,($A31-1)*5+2))</f>
        <v>11</v>
      </c>
      <c r="N31" s="253"/>
      <c r="O31" s="257"/>
      <c r="P31" s="256">
        <f>IF(INDEX($E$9:$AR$48,(P$5-1)*5+$B31,($A31-1)*5+4)="","",INDEX($E$9:$AR$48,(P$5-1)*5+$B31,($A31-1)*5+4))</f>
        <v>6</v>
      </c>
      <c r="Q31" s="255" t="s">
        <v>469</v>
      </c>
      <c r="R31" s="254">
        <f>IF(INDEX($E$9:$AR$48,(R$5-1)*5+$B31,($A31-1)*5+2)="","",INDEX($E$9:$AR$48,(R$5-1)*5+$B31,($A31-1)*5+2))</f>
        <v>11</v>
      </c>
      <c r="S31" s="253"/>
      <c r="T31" s="257"/>
      <c r="U31" s="256">
        <f>IF(INDEX($E$9:$AR$48,(U$5-1)*5+$B31,($A31-1)*5+4)="","",INDEX($E$9:$AR$48,(U$5-1)*5+$B31,($A31-1)*5+4))</f>
        <v>9</v>
      </c>
      <c r="V31" s="255" t="s">
        <v>469</v>
      </c>
      <c r="W31" s="254">
        <f>IF(INDEX($E$9:$AR$48,(W$5-1)*5+$B31,($A31-1)*5+2)="","",INDEX($E$9:$AR$48,(W$5-1)*5+$B31,($A31-1)*5+2))</f>
        <v>11</v>
      </c>
      <c r="X31" s="253"/>
      <c r="Y31" s="252"/>
      <c r="Z31" s="251"/>
      <c r="AA31" s="251"/>
      <c r="AB31" s="251"/>
      <c r="AC31" s="291"/>
      <c r="AD31" s="257"/>
      <c r="AE31" s="290"/>
      <c r="AF31" s="255" t="s">
        <v>469</v>
      </c>
      <c r="AG31" s="290"/>
      <c r="AH31" s="253"/>
      <c r="AI31" s="257"/>
      <c r="AJ31" s="290">
        <v>8</v>
      </c>
      <c r="AK31" s="255" t="s">
        <v>469</v>
      </c>
      <c r="AL31" s="290">
        <v>11</v>
      </c>
      <c r="AM31" s="253"/>
      <c r="AN31" s="257"/>
      <c r="AO31" s="290">
        <v>12</v>
      </c>
      <c r="AP31" s="255" t="s">
        <v>469</v>
      </c>
      <c r="AQ31" s="290">
        <v>10</v>
      </c>
      <c r="AR31" s="289"/>
      <c r="AS31" s="249"/>
      <c r="AT31" s="248"/>
      <c r="AU31" s="247"/>
      <c r="AV31" s="246"/>
      <c r="AW31" s="230"/>
    </row>
    <row r="32" spans="1:49" ht="12" customHeight="1" x14ac:dyDescent="0.2">
      <c r="A32" s="222">
        <f>A27+1</f>
        <v>5</v>
      </c>
      <c r="B32" s="222">
        <f>B27</f>
        <v>4</v>
      </c>
      <c r="C32" s="260"/>
      <c r="D32" s="259" t="s">
        <v>476</v>
      </c>
      <c r="E32" s="258"/>
      <c r="F32" s="256" t="str">
        <f>IF(INDEX($E$9:$AR$48,(F$5-1)*5+$B32,($A32-1)*5+4)="","",INDEX($E$9:$AR$48,(F$5-1)*5+$B32,($A32-1)*5+4))</f>
        <v/>
      </c>
      <c r="G32" s="255" t="s">
        <v>469</v>
      </c>
      <c r="H32" s="254" t="str">
        <f>IF(INDEX($E$9:$AR$48,(H$5-1)*5+$B32,($A32-1)*5+2)="","",INDEX($E$9:$AR$48,(H$5-1)*5+$B32,($A32-1)*5+2))</f>
        <v/>
      </c>
      <c r="I32" s="253"/>
      <c r="J32" s="257"/>
      <c r="K32" s="256" t="str">
        <f>IF(INDEX($E$9:$AR$48,(K$5-1)*5+$B32,($A32-1)*5+4)="","",INDEX($E$9:$AR$48,(K$5-1)*5+$B32,($A32-1)*5+4))</f>
        <v/>
      </c>
      <c r="L32" s="255" t="s">
        <v>469</v>
      </c>
      <c r="M32" s="254" t="str">
        <f>IF(INDEX($E$9:$AR$48,(M$5-1)*5+$B32,($A32-1)*5+2)="","",INDEX($E$9:$AR$48,(M$5-1)*5+$B32,($A32-1)*5+2))</f>
        <v/>
      </c>
      <c r="N32" s="253"/>
      <c r="O32" s="257"/>
      <c r="P32" s="256" t="str">
        <f>IF(INDEX($E$9:$AR$48,(P$5-1)*5+$B32,($A32-1)*5+4)="","",INDEX($E$9:$AR$48,(P$5-1)*5+$B32,($A32-1)*5+4))</f>
        <v/>
      </c>
      <c r="Q32" s="255" t="s">
        <v>469</v>
      </c>
      <c r="R32" s="254" t="str">
        <f>IF(INDEX($E$9:$AR$48,(R$5-1)*5+$B32,($A32-1)*5+2)="","",INDEX($E$9:$AR$48,(R$5-1)*5+$B32,($A32-1)*5+2))</f>
        <v/>
      </c>
      <c r="S32" s="253"/>
      <c r="T32" s="257"/>
      <c r="U32" s="256">
        <f>IF(INDEX($E$9:$AR$48,(U$5-1)*5+$B32,($A32-1)*5+4)="","",INDEX($E$9:$AR$48,(U$5-1)*5+$B32,($A32-1)*5+4))</f>
        <v>6</v>
      </c>
      <c r="V32" s="255" t="s">
        <v>469</v>
      </c>
      <c r="W32" s="254">
        <f>IF(INDEX($E$9:$AR$48,(W$5-1)*5+$B32,($A32-1)*5+2)="","",INDEX($E$9:$AR$48,(W$5-1)*5+$B32,($A32-1)*5+2))</f>
        <v>11</v>
      </c>
      <c r="X32" s="253"/>
      <c r="Y32" s="252"/>
      <c r="Z32" s="251"/>
      <c r="AA32" s="251"/>
      <c r="AB32" s="251"/>
      <c r="AC32" s="291"/>
      <c r="AD32" s="257"/>
      <c r="AE32" s="290"/>
      <c r="AF32" s="255" t="s">
        <v>469</v>
      </c>
      <c r="AG32" s="290"/>
      <c r="AH32" s="253"/>
      <c r="AI32" s="257"/>
      <c r="AJ32" s="290">
        <v>11</v>
      </c>
      <c r="AK32" s="255" t="s">
        <v>469</v>
      </c>
      <c r="AL32" s="290">
        <v>7</v>
      </c>
      <c r="AM32" s="253"/>
      <c r="AN32" s="257"/>
      <c r="AO32" s="290">
        <v>7</v>
      </c>
      <c r="AP32" s="255" t="s">
        <v>469</v>
      </c>
      <c r="AQ32" s="290">
        <v>11</v>
      </c>
      <c r="AR32" s="289"/>
      <c r="AS32" s="249"/>
      <c r="AT32" s="248"/>
      <c r="AU32" s="247"/>
      <c r="AV32" s="246"/>
      <c r="AW32" s="230"/>
    </row>
    <row r="33" spans="1:49" ht="12" customHeight="1" x14ac:dyDescent="0.2">
      <c r="A33" s="222">
        <f>A28+1</f>
        <v>5</v>
      </c>
      <c r="B33" s="222">
        <f>B28</f>
        <v>5</v>
      </c>
      <c r="C33" s="288"/>
      <c r="D33" s="287"/>
      <c r="E33" s="286"/>
      <c r="F33" s="285" t="str">
        <f>IF(INDEX($E$9:$AR$48,(F$5-1)*5+$B33,($A33-1)*5+4)="","",INDEX($E$9:$AR$48,(F$5-1)*5+$B33,($A33-1)*5+4))</f>
        <v/>
      </c>
      <c r="G33" s="278" t="s">
        <v>469</v>
      </c>
      <c r="H33" s="284" t="str">
        <f>IF(INDEX($E$9:$AR$48,(H$5-1)*5+$B33,($A33-1)*5+2)="","",INDEX($E$9:$AR$48,(H$5-1)*5+$B33,($A33-1)*5+2))</f>
        <v/>
      </c>
      <c r="I33" s="283"/>
      <c r="J33" s="279"/>
      <c r="K33" s="285" t="str">
        <f>IF(INDEX($E$9:$AR$48,(K$5-1)*5+$B33,($A33-1)*5+4)="","",INDEX($E$9:$AR$48,(K$5-1)*5+$B33,($A33-1)*5+4))</f>
        <v/>
      </c>
      <c r="L33" s="278" t="s">
        <v>469</v>
      </c>
      <c r="M33" s="284" t="str">
        <f>IF(INDEX($E$9:$AR$48,(M$5-1)*5+$B33,($A33-1)*5+2)="","",INDEX($E$9:$AR$48,(M$5-1)*5+$B33,($A33-1)*5+2))</f>
        <v/>
      </c>
      <c r="N33" s="283"/>
      <c r="O33" s="279"/>
      <c r="P33" s="285" t="str">
        <f>IF(INDEX($E$9:$AR$48,(P$5-1)*5+$B33,($A33-1)*5+4)="","",INDEX($E$9:$AR$48,(P$5-1)*5+$B33,($A33-1)*5+4))</f>
        <v/>
      </c>
      <c r="Q33" s="278" t="s">
        <v>469</v>
      </c>
      <c r="R33" s="284" t="str">
        <f>IF(INDEX($E$9:$AR$48,(R$5-1)*5+$B33,($A33-1)*5+2)="","",INDEX($E$9:$AR$48,(R$5-1)*5+$B33,($A33-1)*5+2))</f>
        <v/>
      </c>
      <c r="S33" s="283"/>
      <c r="T33" s="279"/>
      <c r="U33" s="285" t="str">
        <f>IF(INDEX($E$9:$AR$48,(U$5-1)*5+$B33,($A33-1)*5+4)="","",INDEX($E$9:$AR$48,(U$5-1)*5+$B33,($A33-1)*5+4))</f>
        <v/>
      </c>
      <c r="V33" s="278" t="s">
        <v>469</v>
      </c>
      <c r="W33" s="284" t="str">
        <f>IF(INDEX($E$9:$AR$48,(W$5-1)*5+$B33,($A33-1)*5+2)="","",INDEX($E$9:$AR$48,(W$5-1)*5+$B33,($A33-1)*5+2))</f>
        <v/>
      </c>
      <c r="X33" s="283"/>
      <c r="Y33" s="282"/>
      <c r="Z33" s="281"/>
      <c r="AA33" s="281"/>
      <c r="AB33" s="281"/>
      <c r="AC33" s="280"/>
      <c r="AD33" s="279"/>
      <c r="AE33" s="277"/>
      <c r="AF33" s="278" t="s">
        <v>469</v>
      </c>
      <c r="AG33" s="277"/>
      <c r="AH33" s="283"/>
      <c r="AI33" s="279"/>
      <c r="AJ33" s="277"/>
      <c r="AK33" s="278" t="s">
        <v>469</v>
      </c>
      <c r="AL33" s="277"/>
      <c r="AM33" s="283"/>
      <c r="AN33" s="279"/>
      <c r="AO33" s="277"/>
      <c r="AP33" s="278" t="s">
        <v>469</v>
      </c>
      <c r="AQ33" s="277"/>
      <c r="AR33" s="276"/>
      <c r="AS33" s="249"/>
      <c r="AT33" s="248"/>
      <c r="AU33" s="247"/>
      <c r="AV33" s="246"/>
      <c r="AW33" s="230"/>
    </row>
    <row r="34" spans="1:49" ht="12" customHeight="1" x14ac:dyDescent="0.2">
      <c r="A34" s="222">
        <f>A29+1</f>
        <v>6</v>
      </c>
      <c r="B34" s="222">
        <f>B29</f>
        <v>1</v>
      </c>
      <c r="C34" s="275">
        <v>6</v>
      </c>
      <c r="D34" s="274" t="s">
        <v>475</v>
      </c>
      <c r="E34" s="273" t="str">
        <f>IF(AD9="","",IF(AD9="○","×","○"))</f>
        <v>×</v>
      </c>
      <c r="F34" s="272">
        <f>IF(INDEX($E$9:$AR$48,(F$5-1)*5+$B34,($A34-1)*5+4)="","",INDEX($E$9:$AR$48,(F$5-1)*5+$B34,($A34-1)*5+4))</f>
        <v>4</v>
      </c>
      <c r="G34" s="271" t="s">
        <v>469</v>
      </c>
      <c r="H34" s="270">
        <f>IF(INDEX($E$9:$AR$48,(H$5-1)*5+$B34,($A34-1)*5+2)="","",INDEX($E$9:$AR$48,(H$5-1)*5+$B34,($A34-1)*5+2))</f>
        <v>11</v>
      </c>
      <c r="I34" s="269"/>
      <c r="J34" s="273" t="str">
        <f>IF(AD14="","",IF(AD14="○","×","○"))</f>
        <v>×</v>
      </c>
      <c r="K34" s="272">
        <f>IF(INDEX($E$9:$AR$48,(K$5-1)*5+$B34,($A34-1)*5+4)="","",INDEX($E$9:$AR$48,(K$5-1)*5+$B34,($A34-1)*5+4))</f>
        <v>8</v>
      </c>
      <c r="L34" s="271" t="s">
        <v>469</v>
      </c>
      <c r="M34" s="270">
        <f>IF(INDEX($E$9:$AR$48,(M$5-1)*5+$B34,($A34-1)*5+2)="","",INDEX($E$9:$AR$48,(M$5-1)*5+$B34,($A34-1)*5+2))</f>
        <v>11</v>
      </c>
      <c r="N34" s="269"/>
      <c r="O34" s="273" t="str">
        <f>IF(AD19="","",IF(AD19="○","×","○"))</f>
        <v>×</v>
      </c>
      <c r="P34" s="272">
        <f>IF(INDEX($E$9:$AR$48,(P$5-1)*5+$B34,($A34-1)*5+4)="","",INDEX($E$9:$AR$48,(P$5-1)*5+$B34,($A34-1)*5+4))</f>
        <v>1</v>
      </c>
      <c r="Q34" s="271" t="s">
        <v>469</v>
      </c>
      <c r="R34" s="270">
        <f>IF(INDEX($E$9:$AR$48,(R$5-1)*5+$B34,($A34-1)*5+2)="","",INDEX($E$9:$AR$48,(R$5-1)*5+$B34,($A34-1)*5+2))</f>
        <v>11</v>
      </c>
      <c r="S34" s="269"/>
      <c r="T34" s="273" t="str">
        <f>IF(AD24="","",IF(AD24="○","×","○"))</f>
        <v>×</v>
      </c>
      <c r="U34" s="272">
        <f>IF(INDEX($E$9:$AR$48,(U$5-1)*5+$B34,($A34-1)*5+4)="","",INDEX($E$9:$AR$48,(U$5-1)*5+$B34,($A34-1)*5+4))</f>
        <v>6</v>
      </c>
      <c r="V34" s="271" t="s">
        <v>469</v>
      </c>
      <c r="W34" s="270">
        <f>IF(INDEX($E$9:$AR$48,(W$5-1)*5+$B34,($A34-1)*5+2)="","",INDEX($E$9:$AR$48,(W$5-1)*5+$B34,($A34-1)*5+2))</f>
        <v>11</v>
      </c>
      <c r="X34" s="269"/>
      <c r="Y34" s="273" t="str">
        <f>IF(AD29="","",IF(AD29="○","×","○"))</f>
        <v>×</v>
      </c>
      <c r="Z34" s="272" t="str">
        <f>IF(INDEX($E$9:$AR$48,(Z$5-1)*5+$B34,($A34-1)*5+4)="","",INDEX($E$9:$AR$48,(Z$5-1)*5+$B34,($A34-1)*5+4))</f>
        <v/>
      </c>
      <c r="AA34" s="271" t="s">
        <v>469</v>
      </c>
      <c r="AB34" s="270" t="str">
        <f>IF(INDEX($E$9:$AR$48,(AB$5-1)*5+$B34,($A34-1)*5+2)="","",INDEX($E$9:$AR$48,(AB$5-1)*5+$B34,($A34-1)*5+2))</f>
        <v/>
      </c>
      <c r="AC34" s="269"/>
      <c r="AD34" s="268" t="str">
        <f>IF(AD35="","",IF(AD35&gt;AH35,"○","×"))</f>
        <v/>
      </c>
      <c r="AE34" s="267"/>
      <c r="AF34" s="267"/>
      <c r="AG34" s="267"/>
      <c r="AH34" s="295"/>
      <c r="AI34" s="273" t="str">
        <f>IF(AI35="","",IF(AI35="W","○",IF(AI35="L","×",IF(AI35&gt;AM35,"○","×"))))</f>
        <v>×</v>
      </c>
      <c r="AJ34" s="293">
        <v>8</v>
      </c>
      <c r="AK34" s="294" t="s">
        <v>469</v>
      </c>
      <c r="AL34" s="293">
        <v>11</v>
      </c>
      <c r="AM34" s="296"/>
      <c r="AN34" s="273" t="str">
        <f>IF(AN35="","",IF(AN35="W","○",IF(AN35="L","×",IF(AN35&gt;AR35,"○","×"))))</f>
        <v>×</v>
      </c>
      <c r="AO34" s="293">
        <v>6</v>
      </c>
      <c r="AP34" s="294" t="s">
        <v>469</v>
      </c>
      <c r="AQ34" s="293">
        <v>11</v>
      </c>
      <c r="AR34" s="292"/>
      <c r="AS34" s="265">
        <f>IF($D34="","",COUNTIF($E34:$AR38,"○"))</f>
        <v>0</v>
      </c>
      <c r="AT34" s="264">
        <f>IF($D34="","",COUNTIF($E34:$AR38,"×"))</f>
        <v>7</v>
      </c>
      <c r="AU34" s="263">
        <v>6</v>
      </c>
      <c r="AV34" s="262">
        <f>IF($D34="","",RANK(AU34,$AU$9:$AU$48))</f>
        <v>8</v>
      </c>
      <c r="AW34" s="230"/>
    </row>
    <row r="35" spans="1:49" ht="12" customHeight="1" x14ac:dyDescent="0.2">
      <c r="A35" s="222">
        <f>A30+1</f>
        <v>6</v>
      </c>
      <c r="B35" s="222">
        <f>B30</f>
        <v>2</v>
      </c>
      <c r="C35" s="260"/>
      <c r="D35" s="261"/>
      <c r="E35" s="258">
        <f>IF(AD10="W","L",IF(AD10="L","W",IF(AD10="","",AH10)))</f>
        <v>0</v>
      </c>
      <c r="F35" s="256">
        <f>IF(INDEX($E$9:$AR$48,(F$5-1)*5+$B35,($A35-1)*5+4)="","",INDEX($E$9:$AR$48,(F$5-1)*5+$B35,($A35-1)*5+4))</f>
        <v>7</v>
      </c>
      <c r="G35" s="255" t="s">
        <v>469</v>
      </c>
      <c r="H35" s="254">
        <f>IF(INDEX($E$9:$AR$48,(H$5-1)*5+$B35,($A35-1)*5+2)="","",INDEX($E$9:$AR$48,(H$5-1)*5+$B35,($A35-1)*5+2))</f>
        <v>11</v>
      </c>
      <c r="I35" s="253">
        <f>IF(OR(E35="L",E35="W"),"",AD10)</f>
        <v>3</v>
      </c>
      <c r="J35" s="257">
        <f>IF(AD15="W","L",IF(AD15="L","W",IF(AD15="","",AH15)))</f>
        <v>1</v>
      </c>
      <c r="K35" s="256">
        <f>IF(INDEX($E$9:$AR$48,(K$5-1)*5+$B35,($A35-1)*5+4)="","",INDEX($E$9:$AR$48,(K$5-1)*5+$B35,($A35-1)*5+4))</f>
        <v>12</v>
      </c>
      <c r="L35" s="255" t="s">
        <v>469</v>
      </c>
      <c r="M35" s="254">
        <f>IF(INDEX($E$9:$AR$48,(M$5-1)*5+$B35,($A35-1)*5+2)="","",INDEX($E$9:$AR$48,(M$5-1)*5+$B35,($A35-1)*5+2))</f>
        <v>10</v>
      </c>
      <c r="N35" s="253">
        <f>IF(OR(J35="L",J35="W"),"",AD15)</f>
        <v>3</v>
      </c>
      <c r="O35" s="257">
        <f>IF(AD20="W","L",IF(AD20="L","W",IF(AD20="","",AH20)))</f>
        <v>0</v>
      </c>
      <c r="P35" s="256">
        <f>IF(INDEX($E$9:$AR$48,(P$5-1)*5+$B35,($A35-1)*5+4)="","",INDEX($E$9:$AR$48,(P$5-1)*5+$B35,($A35-1)*5+4))</f>
        <v>5</v>
      </c>
      <c r="Q35" s="255" t="s">
        <v>469</v>
      </c>
      <c r="R35" s="254">
        <f>IF(INDEX($E$9:$AR$48,(R$5-1)*5+$B35,($A35-1)*5+2)="","",INDEX($E$9:$AR$48,(R$5-1)*5+$B35,($A35-1)*5+2))</f>
        <v>11</v>
      </c>
      <c r="S35" s="253">
        <f>IF(OR(O35="L",O35="W"),"",AD20)</f>
        <v>3</v>
      </c>
      <c r="T35" s="257">
        <f>IF(AD25="W","L",IF(AD25="L","W",IF(AD25="","",AH25)))</f>
        <v>0</v>
      </c>
      <c r="U35" s="256">
        <f>IF(INDEX($E$9:$AR$48,(U$5-1)*5+$B35,($A35-1)*5+4)="","",INDEX($E$9:$AR$48,(U$5-1)*5+$B35,($A35-1)*5+4))</f>
        <v>9</v>
      </c>
      <c r="V35" s="255" t="s">
        <v>469</v>
      </c>
      <c r="W35" s="254">
        <f>IF(INDEX($E$9:$AR$48,(W$5-1)*5+$B35,($A35-1)*5+2)="","",INDEX($E$9:$AR$48,(W$5-1)*5+$B35,($A35-1)*5+2))</f>
        <v>11</v>
      </c>
      <c r="X35" s="253">
        <f>IF(OR(T35="L",T35="W"),"",AD25)</f>
        <v>3</v>
      </c>
      <c r="Y35" s="257" t="str">
        <f>IF(AD30="W","L",IF(AD30="L","W",IF(AD30="","",AH30)))</f>
        <v>L</v>
      </c>
      <c r="Z35" s="256" t="str">
        <f>IF(INDEX($E$9:$AR$48,(Z$5-1)*5+$B35,($A35-1)*5+4)="","",INDEX($E$9:$AR$48,(Z$5-1)*5+$B35,($A35-1)*5+4))</f>
        <v/>
      </c>
      <c r="AA35" s="255" t="s">
        <v>469</v>
      </c>
      <c r="AB35" s="254" t="str">
        <f>IF(INDEX($E$9:$AR$48,(AB$5-1)*5+$B35,($A35-1)*5+2)="","",INDEX($E$9:$AR$48,(AB$5-1)*5+$B35,($A35-1)*5+2))</f>
        <v/>
      </c>
      <c r="AC35" s="253" t="s">
        <v>474</v>
      </c>
      <c r="AD35" s="252"/>
      <c r="AE35" s="251"/>
      <c r="AF35" s="251"/>
      <c r="AG35" s="251"/>
      <c r="AH35" s="291"/>
      <c r="AI35" s="257">
        <f>IF(AJ34="","",IF(AJ34&gt;AL34,1,0)+IF(AJ35&gt;AL35,1,0)+IF(AJ36&gt;AL36,1,0)+IF(AJ37&gt;AL37,1,0)+IF(AJ38&gt;AL38,1,0))</f>
        <v>0</v>
      </c>
      <c r="AJ35" s="290">
        <v>10</v>
      </c>
      <c r="AK35" s="255" t="s">
        <v>469</v>
      </c>
      <c r="AL35" s="290">
        <v>12</v>
      </c>
      <c r="AM35" s="253">
        <f>IF(OR(AI35="L",AI35="W"),"",IF(AJ34="","",IF(AJ34&lt;AL34,1,0)+IF(AJ35&lt;AL35,1,0)+IF(AJ36&lt;AL36,1,0)+IF(AJ37&lt;AL37,1,0)+IF(AJ38&lt;AL38,1,0)))</f>
        <v>3</v>
      </c>
      <c r="AN35" s="257">
        <f>IF(AO34="","",IF(AO34&gt;AQ34,1,0)+IF(AO35&gt;AQ35,1,0)+IF(AO36&gt;AQ36,1,0)+IF(AO37&gt;AQ37,1,0)+IF(AO38&gt;AQ38,1,0))</f>
        <v>0</v>
      </c>
      <c r="AO35" s="290">
        <v>7</v>
      </c>
      <c r="AP35" s="255" t="s">
        <v>469</v>
      </c>
      <c r="AQ35" s="290">
        <v>11</v>
      </c>
      <c r="AR35" s="289">
        <f>IF(OR(AN35="L",AN35="W"),"",IF(AO34="","",IF(AO34&lt;AQ34,1,0)+IF(AO35&lt;AQ35,1,0)+IF(AO36&lt;AQ36,1,0)+IF(AO37&lt;AQ37,1,0)+IF(AO38&lt;AQ38,1,0)))</f>
        <v>3</v>
      </c>
      <c r="AS35" s="249"/>
      <c r="AT35" s="248"/>
      <c r="AU35" s="247"/>
      <c r="AV35" s="246"/>
      <c r="AW35" s="230"/>
    </row>
    <row r="36" spans="1:49" ht="12" customHeight="1" x14ac:dyDescent="0.2">
      <c r="A36" s="222">
        <f>A31+1</f>
        <v>6</v>
      </c>
      <c r="B36" s="222">
        <f>B31</f>
        <v>3</v>
      </c>
      <c r="C36" s="260"/>
      <c r="D36" s="261"/>
      <c r="E36" s="258"/>
      <c r="F36" s="256">
        <f>IF(INDEX($E$9:$AR$48,(F$5-1)*5+$B36,($A36-1)*5+4)="","",INDEX($E$9:$AR$48,(F$5-1)*5+$B36,($A36-1)*5+4))</f>
        <v>7</v>
      </c>
      <c r="G36" s="255" t="s">
        <v>469</v>
      </c>
      <c r="H36" s="254">
        <f>IF(INDEX($E$9:$AR$48,(H$5-1)*5+$B36,($A36-1)*5+2)="","",INDEX($E$9:$AR$48,(H$5-1)*5+$B36,($A36-1)*5+2))</f>
        <v>11</v>
      </c>
      <c r="I36" s="253"/>
      <c r="J36" s="257"/>
      <c r="K36" s="256">
        <f>IF(INDEX($E$9:$AR$48,(K$5-1)*5+$B36,($A36-1)*5+4)="","",INDEX($E$9:$AR$48,(K$5-1)*5+$B36,($A36-1)*5+4))</f>
        <v>4</v>
      </c>
      <c r="L36" s="255" t="s">
        <v>469</v>
      </c>
      <c r="M36" s="254">
        <f>IF(INDEX($E$9:$AR$48,(M$5-1)*5+$B36,($A36-1)*5+2)="","",INDEX($E$9:$AR$48,(M$5-1)*5+$B36,($A36-1)*5+2))</f>
        <v>11</v>
      </c>
      <c r="N36" s="253"/>
      <c r="O36" s="257"/>
      <c r="P36" s="256">
        <f>IF(INDEX($E$9:$AR$48,(P$5-1)*5+$B36,($A36-1)*5+4)="","",INDEX($E$9:$AR$48,(P$5-1)*5+$B36,($A36-1)*5+4))</f>
        <v>5</v>
      </c>
      <c r="Q36" s="255" t="s">
        <v>469</v>
      </c>
      <c r="R36" s="254">
        <f>IF(INDEX($E$9:$AR$48,(R$5-1)*5+$B36,($A36-1)*5+2)="","",INDEX($E$9:$AR$48,(R$5-1)*5+$B36,($A36-1)*5+2))</f>
        <v>11</v>
      </c>
      <c r="S36" s="253"/>
      <c r="T36" s="257"/>
      <c r="U36" s="256">
        <f>IF(INDEX($E$9:$AR$48,(U$5-1)*5+$B36,($A36-1)*5+4)="","",INDEX($E$9:$AR$48,(U$5-1)*5+$B36,($A36-1)*5+4))</f>
        <v>7</v>
      </c>
      <c r="V36" s="255" t="s">
        <v>469</v>
      </c>
      <c r="W36" s="254">
        <f>IF(INDEX($E$9:$AR$48,(W$5-1)*5+$B36,($A36-1)*5+2)="","",INDEX($E$9:$AR$48,(W$5-1)*5+$B36,($A36-1)*5+2))</f>
        <v>11</v>
      </c>
      <c r="X36" s="253"/>
      <c r="Y36" s="257"/>
      <c r="Z36" s="256" t="str">
        <f>IF(INDEX($E$9:$AR$48,(Z$5-1)*5+$B36,($A36-1)*5+4)="","",INDEX($E$9:$AR$48,(Z$5-1)*5+$B36,($A36-1)*5+4))</f>
        <v/>
      </c>
      <c r="AA36" s="255" t="s">
        <v>469</v>
      </c>
      <c r="AB36" s="254" t="str">
        <f>IF(INDEX($E$9:$AR$48,(AB$5-1)*5+$B36,($A36-1)*5+2)="","",INDEX($E$9:$AR$48,(AB$5-1)*5+$B36,($A36-1)*5+2))</f>
        <v/>
      </c>
      <c r="AC36" s="253"/>
      <c r="AD36" s="252"/>
      <c r="AE36" s="251"/>
      <c r="AF36" s="251"/>
      <c r="AG36" s="251"/>
      <c r="AH36" s="291"/>
      <c r="AI36" s="257"/>
      <c r="AJ36" s="290">
        <v>8</v>
      </c>
      <c r="AK36" s="255" t="s">
        <v>469</v>
      </c>
      <c r="AL36" s="290">
        <v>11</v>
      </c>
      <c r="AM36" s="253"/>
      <c r="AN36" s="257"/>
      <c r="AO36" s="290">
        <v>7</v>
      </c>
      <c r="AP36" s="255" t="s">
        <v>469</v>
      </c>
      <c r="AQ36" s="290">
        <v>11</v>
      </c>
      <c r="AR36" s="289"/>
      <c r="AS36" s="249"/>
      <c r="AT36" s="248"/>
      <c r="AU36" s="247"/>
      <c r="AV36" s="246"/>
      <c r="AW36" s="230"/>
    </row>
    <row r="37" spans="1:49" ht="12" customHeight="1" x14ac:dyDescent="0.2">
      <c r="A37" s="222">
        <f>A32+1</f>
        <v>6</v>
      </c>
      <c r="B37" s="222">
        <f>B32</f>
        <v>4</v>
      </c>
      <c r="C37" s="260"/>
      <c r="D37" s="259" t="s">
        <v>470</v>
      </c>
      <c r="E37" s="258"/>
      <c r="F37" s="256" t="str">
        <f>IF(INDEX($E$9:$AR$48,(F$5-1)*5+$B37,($A37-1)*5+4)="","",INDEX($E$9:$AR$48,(F$5-1)*5+$B37,($A37-1)*5+4))</f>
        <v/>
      </c>
      <c r="G37" s="255" t="s">
        <v>469</v>
      </c>
      <c r="H37" s="254" t="str">
        <f>IF(INDEX($E$9:$AR$48,(H$5-1)*5+$B37,($A37-1)*5+2)="","",INDEX($E$9:$AR$48,(H$5-1)*5+$B37,($A37-1)*5+2))</f>
        <v/>
      </c>
      <c r="I37" s="253"/>
      <c r="J37" s="257"/>
      <c r="K37" s="256">
        <f>IF(INDEX($E$9:$AR$48,(K$5-1)*5+$B37,($A37-1)*5+4)="","",INDEX($E$9:$AR$48,(K$5-1)*5+$B37,($A37-1)*5+4))</f>
        <v>5</v>
      </c>
      <c r="L37" s="255" t="s">
        <v>469</v>
      </c>
      <c r="M37" s="254">
        <f>IF(INDEX($E$9:$AR$48,(M$5-1)*5+$B37,($A37-1)*5+2)="","",INDEX($E$9:$AR$48,(M$5-1)*5+$B37,($A37-1)*5+2))</f>
        <v>11</v>
      </c>
      <c r="N37" s="253"/>
      <c r="O37" s="257"/>
      <c r="P37" s="256" t="str">
        <f>IF(INDEX($E$9:$AR$48,(P$5-1)*5+$B37,($A37-1)*5+4)="","",INDEX($E$9:$AR$48,(P$5-1)*5+$B37,($A37-1)*5+4))</f>
        <v/>
      </c>
      <c r="Q37" s="255" t="s">
        <v>469</v>
      </c>
      <c r="R37" s="254" t="str">
        <f>IF(INDEX($E$9:$AR$48,(R$5-1)*5+$B37,($A37-1)*5+2)="","",INDEX($E$9:$AR$48,(R$5-1)*5+$B37,($A37-1)*5+2))</f>
        <v/>
      </c>
      <c r="S37" s="253"/>
      <c r="T37" s="257"/>
      <c r="U37" s="256" t="str">
        <f>IF(INDEX($E$9:$AR$48,(U$5-1)*5+$B37,($A37-1)*5+4)="","",INDEX($E$9:$AR$48,(U$5-1)*5+$B37,($A37-1)*5+4))</f>
        <v/>
      </c>
      <c r="V37" s="255" t="s">
        <v>469</v>
      </c>
      <c r="W37" s="254" t="str">
        <f>IF(INDEX($E$9:$AR$48,(W$5-1)*5+$B37,($A37-1)*5+2)="","",INDEX($E$9:$AR$48,(W$5-1)*5+$B37,($A37-1)*5+2))</f>
        <v/>
      </c>
      <c r="X37" s="253"/>
      <c r="Y37" s="257"/>
      <c r="Z37" s="256" t="str">
        <f>IF(INDEX($E$9:$AR$48,(Z$5-1)*5+$B37,($A37-1)*5+4)="","",INDEX($E$9:$AR$48,(Z$5-1)*5+$B37,($A37-1)*5+4))</f>
        <v/>
      </c>
      <c r="AA37" s="255" t="s">
        <v>469</v>
      </c>
      <c r="AB37" s="254" t="str">
        <f>IF(INDEX($E$9:$AR$48,(AB$5-1)*5+$B37,($A37-1)*5+2)="","",INDEX($E$9:$AR$48,(AB$5-1)*5+$B37,($A37-1)*5+2))</f>
        <v/>
      </c>
      <c r="AC37" s="253"/>
      <c r="AD37" s="252"/>
      <c r="AE37" s="251"/>
      <c r="AF37" s="251"/>
      <c r="AG37" s="251"/>
      <c r="AH37" s="291"/>
      <c r="AI37" s="257"/>
      <c r="AJ37" s="290"/>
      <c r="AK37" s="255" t="s">
        <v>469</v>
      </c>
      <c r="AL37" s="290"/>
      <c r="AM37" s="253"/>
      <c r="AN37" s="257"/>
      <c r="AO37" s="290"/>
      <c r="AP37" s="255" t="s">
        <v>469</v>
      </c>
      <c r="AQ37" s="290"/>
      <c r="AR37" s="289"/>
      <c r="AS37" s="249"/>
      <c r="AT37" s="248"/>
      <c r="AU37" s="247"/>
      <c r="AV37" s="246"/>
      <c r="AW37" s="230"/>
    </row>
    <row r="38" spans="1:49" ht="12" customHeight="1" x14ac:dyDescent="0.2">
      <c r="A38" s="222">
        <f>A33+1</f>
        <v>6</v>
      </c>
      <c r="B38" s="222">
        <f>B33</f>
        <v>5</v>
      </c>
      <c r="C38" s="288"/>
      <c r="D38" s="287"/>
      <c r="E38" s="286"/>
      <c r="F38" s="285" t="str">
        <f>IF(INDEX($E$9:$AR$48,(F$5-1)*5+$B38,($A38-1)*5+4)="","",INDEX($E$9:$AR$48,(F$5-1)*5+$B38,($A38-1)*5+4))</f>
        <v/>
      </c>
      <c r="G38" s="278" t="s">
        <v>469</v>
      </c>
      <c r="H38" s="284" t="str">
        <f>IF(INDEX($E$9:$AR$48,(H$5-1)*5+$B38,($A38-1)*5+2)="","",INDEX($E$9:$AR$48,(H$5-1)*5+$B38,($A38-1)*5+2))</f>
        <v/>
      </c>
      <c r="I38" s="283"/>
      <c r="J38" s="279"/>
      <c r="K38" s="285" t="str">
        <f>IF(INDEX($E$9:$AR$48,(K$5-1)*5+$B38,($A38-1)*5+4)="","",INDEX($E$9:$AR$48,(K$5-1)*5+$B38,($A38-1)*5+4))</f>
        <v/>
      </c>
      <c r="L38" s="278" t="s">
        <v>469</v>
      </c>
      <c r="M38" s="284" t="str">
        <f>IF(INDEX($E$9:$AR$48,(M$5-1)*5+$B38,($A38-1)*5+2)="","",INDEX($E$9:$AR$48,(M$5-1)*5+$B38,($A38-1)*5+2))</f>
        <v/>
      </c>
      <c r="N38" s="283"/>
      <c r="O38" s="279"/>
      <c r="P38" s="285" t="str">
        <f>IF(INDEX($E$9:$AR$48,(P$5-1)*5+$B38,($A38-1)*5+4)="","",INDEX($E$9:$AR$48,(P$5-1)*5+$B38,($A38-1)*5+4))</f>
        <v/>
      </c>
      <c r="Q38" s="278" t="s">
        <v>469</v>
      </c>
      <c r="R38" s="284" t="str">
        <f>IF(INDEX($E$9:$AR$48,(R$5-1)*5+$B38,($A38-1)*5+2)="","",INDEX($E$9:$AR$48,(R$5-1)*5+$B38,($A38-1)*5+2))</f>
        <v/>
      </c>
      <c r="S38" s="283"/>
      <c r="T38" s="279"/>
      <c r="U38" s="285" t="str">
        <f>IF(INDEX($E$9:$AR$48,(U$5-1)*5+$B38,($A38-1)*5+4)="","",INDEX($E$9:$AR$48,(U$5-1)*5+$B38,($A38-1)*5+4))</f>
        <v/>
      </c>
      <c r="V38" s="278" t="s">
        <v>469</v>
      </c>
      <c r="W38" s="284" t="str">
        <f>IF(INDEX($E$9:$AR$48,(W$5-1)*5+$B38,($A38-1)*5+2)="","",INDEX($E$9:$AR$48,(W$5-1)*5+$B38,($A38-1)*5+2))</f>
        <v/>
      </c>
      <c r="X38" s="283"/>
      <c r="Y38" s="279"/>
      <c r="Z38" s="285" t="str">
        <f>IF(INDEX($E$9:$AR$48,(Z$5-1)*5+$B38,($A38-1)*5+4)="","",INDEX($E$9:$AR$48,(Z$5-1)*5+$B38,($A38-1)*5+4))</f>
        <v/>
      </c>
      <c r="AA38" s="278" t="s">
        <v>469</v>
      </c>
      <c r="AB38" s="284" t="str">
        <f>IF(INDEX($E$9:$AR$48,(AB$5-1)*5+$B38,($A38-1)*5+2)="","",INDEX($E$9:$AR$48,(AB$5-1)*5+$B38,($A38-1)*5+2))</f>
        <v/>
      </c>
      <c r="AC38" s="283"/>
      <c r="AD38" s="282"/>
      <c r="AE38" s="281"/>
      <c r="AF38" s="281"/>
      <c r="AG38" s="281"/>
      <c r="AH38" s="280"/>
      <c r="AI38" s="279"/>
      <c r="AJ38" s="277"/>
      <c r="AK38" s="278" t="s">
        <v>469</v>
      </c>
      <c r="AL38" s="277"/>
      <c r="AM38" s="283"/>
      <c r="AN38" s="279"/>
      <c r="AO38" s="277"/>
      <c r="AP38" s="278" t="s">
        <v>469</v>
      </c>
      <c r="AQ38" s="277"/>
      <c r="AR38" s="276"/>
      <c r="AS38" s="249"/>
      <c r="AT38" s="248"/>
      <c r="AU38" s="247"/>
      <c r="AV38" s="246"/>
      <c r="AW38" s="230"/>
    </row>
    <row r="39" spans="1:49" ht="12" customHeight="1" x14ac:dyDescent="0.2">
      <c r="A39" s="222">
        <f>A34+1</f>
        <v>7</v>
      </c>
      <c r="B39" s="222">
        <f>B34</f>
        <v>1</v>
      </c>
      <c r="C39" s="275">
        <v>7</v>
      </c>
      <c r="D39" s="274" t="s">
        <v>473</v>
      </c>
      <c r="E39" s="273" t="str">
        <f>IF(AI9="","",IF(AI9="○","×","○"))</f>
        <v>×</v>
      </c>
      <c r="F39" s="272">
        <f>IF(INDEX($E$9:$AR$48,(F$5-1)*5+$B39,($A39-1)*5+4)="","",INDEX($E$9:$AR$48,(F$5-1)*5+$B39,($A39-1)*5+4))</f>
        <v>3</v>
      </c>
      <c r="G39" s="271" t="s">
        <v>469</v>
      </c>
      <c r="H39" s="270">
        <f>IF(INDEX($E$9:$AR$48,(H$5-1)*5+$B39,($A39-1)*5+2)="","",INDEX($E$9:$AR$48,(H$5-1)*5+$B39,($A39-1)*5+2))</f>
        <v>11</v>
      </c>
      <c r="I39" s="269"/>
      <c r="J39" s="273" t="str">
        <f>IF(AI14="","",IF(AI14="○","×","○"))</f>
        <v>×</v>
      </c>
      <c r="K39" s="272">
        <f>IF(INDEX($E$9:$AR$48,(K$5-1)*5+$B39,($A39-1)*5+4)="","",INDEX($E$9:$AR$48,(K$5-1)*5+$B39,($A39-1)*5+4))</f>
        <v>2</v>
      </c>
      <c r="L39" s="271" t="s">
        <v>469</v>
      </c>
      <c r="M39" s="270">
        <f>IF(INDEX($E$9:$AR$48,(M$5-1)*5+$B39,($A39-1)*5+2)="","",INDEX($E$9:$AR$48,(M$5-1)*5+$B39,($A39-1)*5+2))</f>
        <v>11</v>
      </c>
      <c r="N39" s="269"/>
      <c r="O39" s="273" t="str">
        <f>IF(AI19="","",IF(AI19="○","×","○"))</f>
        <v>×</v>
      </c>
      <c r="P39" s="272">
        <f>IF(INDEX($E$9:$AR$48,(P$5-1)*5+$B39,($A39-1)*5+4)="","",INDEX($E$9:$AR$48,(P$5-1)*5+$B39,($A39-1)*5+4))</f>
        <v>3</v>
      </c>
      <c r="Q39" s="271" t="s">
        <v>469</v>
      </c>
      <c r="R39" s="270">
        <f>IF(INDEX($E$9:$AR$48,(R$5-1)*5+$B39,($A39-1)*5+2)="","",INDEX($E$9:$AR$48,(R$5-1)*5+$B39,($A39-1)*5+2))</f>
        <v>11</v>
      </c>
      <c r="S39" s="269"/>
      <c r="T39" s="273" t="str">
        <f>IF(AI24="","",IF(AI24="○","×","○"))</f>
        <v>×</v>
      </c>
      <c r="U39" s="272">
        <f>IF(INDEX($E$9:$AR$48,(U$5-1)*5+$B39,($A39-1)*5+4)="","",INDEX($E$9:$AR$48,(U$5-1)*5+$B39,($A39-1)*5+4))</f>
        <v>11</v>
      </c>
      <c r="V39" s="271" t="s">
        <v>469</v>
      </c>
      <c r="W39" s="270">
        <f>IF(INDEX($E$9:$AR$48,(W$5-1)*5+$B39,($A39-1)*5+2)="","",INDEX($E$9:$AR$48,(W$5-1)*5+$B39,($A39-1)*5+2))</f>
        <v>7</v>
      </c>
      <c r="X39" s="269"/>
      <c r="Y39" s="273" t="str">
        <f>IF(AI29="","",IF(AI29="○","×","○"))</f>
        <v>×</v>
      </c>
      <c r="Z39" s="272">
        <f>IF(INDEX($E$9:$AR$48,(Z$5-1)*5+$B39,($A39-1)*5+4)="","",INDEX($E$9:$AR$48,(Z$5-1)*5+$B39,($A39-1)*5+4))</f>
        <v>4</v>
      </c>
      <c r="AA39" s="271" t="s">
        <v>469</v>
      </c>
      <c r="AB39" s="270">
        <f>IF(INDEX($E$9:$AR$48,(AB$5-1)*5+$B39,($A39-1)*5+2)="","",INDEX($E$9:$AR$48,(AB$5-1)*5+$B39,($A39-1)*5+2))</f>
        <v>11</v>
      </c>
      <c r="AC39" s="269"/>
      <c r="AD39" s="273" t="str">
        <f>IF(AI34="","",IF(AI34="○","×","○"))</f>
        <v>○</v>
      </c>
      <c r="AE39" s="272">
        <f>IF(INDEX($E$9:$AR$48,(AE$5-1)*5+$B39,($A39-1)*5+4)="","",INDEX($E$9:$AR$48,(AE$5-1)*5+$B39,($A39-1)*5+4))</f>
        <v>11</v>
      </c>
      <c r="AF39" s="271" t="s">
        <v>469</v>
      </c>
      <c r="AG39" s="270">
        <f>IF(INDEX($E$9:$AR$48,(AG$5-1)*5+$B39,($A39-1)*5+2)="","",INDEX($E$9:$AR$48,(AG$5-1)*5+$B39,($A39-1)*5+2))</f>
        <v>8</v>
      </c>
      <c r="AH39" s="269"/>
      <c r="AI39" s="268" t="str">
        <f>IF(AI40="","",IF(AI40&gt;AM40,"○","×"))</f>
        <v/>
      </c>
      <c r="AJ39" s="267"/>
      <c r="AK39" s="267"/>
      <c r="AL39" s="267"/>
      <c r="AM39" s="295"/>
      <c r="AN39" s="273" t="str">
        <f>IF(AN40="","",IF(AN40="W","○",IF(AN40="L","×",IF(AN40&gt;AR40,"○","×"))))</f>
        <v>×</v>
      </c>
      <c r="AO39" s="293">
        <v>11</v>
      </c>
      <c r="AP39" s="294" t="s">
        <v>469</v>
      </c>
      <c r="AQ39" s="293">
        <v>8</v>
      </c>
      <c r="AR39" s="292"/>
      <c r="AS39" s="265">
        <f>IF($D39="","",COUNTIF($E39:$AR43,"○"))</f>
        <v>1</v>
      </c>
      <c r="AT39" s="264">
        <f>IF($D39="","",COUNTIF($E39:$AR43,"×"))</f>
        <v>6</v>
      </c>
      <c r="AU39" s="263">
        <f>IF($D39="","",AS39*2+AT39)</f>
        <v>8</v>
      </c>
      <c r="AV39" s="262">
        <f>IF($D39="","",RANK(AU39,$AU$9:$AU$48))</f>
        <v>7</v>
      </c>
      <c r="AW39" s="230"/>
    </row>
    <row r="40" spans="1:49" ht="12" customHeight="1" x14ac:dyDescent="0.2">
      <c r="A40" s="222">
        <f>A35+1</f>
        <v>7</v>
      </c>
      <c r="B40" s="222">
        <f>B35</f>
        <v>2</v>
      </c>
      <c r="C40" s="260"/>
      <c r="D40" s="261"/>
      <c r="E40" s="258">
        <f>IF(AI10="W","L",IF(AI10="L","W",IF(AI10="","",AM10)))</f>
        <v>1</v>
      </c>
      <c r="F40" s="256">
        <f>IF(INDEX($E$9:$AR$48,(F$5-1)*5+$B40,($A40-1)*5+4)="","",INDEX($E$9:$AR$48,(F$5-1)*5+$B40,($A40-1)*5+4))</f>
        <v>11</v>
      </c>
      <c r="G40" s="255" t="s">
        <v>469</v>
      </c>
      <c r="H40" s="254">
        <f>IF(INDEX($E$9:$AR$48,(H$5-1)*5+$B40,($A40-1)*5+2)="","",INDEX($E$9:$AR$48,(H$5-1)*5+$B40,($A40-1)*5+2))</f>
        <v>9</v>
      </c>
      <c r="I40" s="253">
        <f>IF(OR(E40="L",E40="W"),"",AI10)</f>
        <v>3</v>
      </c>
      <c r="J40" s="257">
        <f>IF(AI15="W","L",IF(AI15="L","W",IF(AI15="","",AM15)))</f>
        <v>0</v>
      </c>
      <c r="K40" s="256">
        <f>IF(INDEX($E$9:$AR$48,(K$5-1)*5+$B40,($A40-1)*5+4)="","",INDEX($E$9:$AR$48,(K$5-1)*5+$B40,($A40-1)*5+4))</f>
        <v>6</v>
      </c>
      <c r="L40" s="255" t="s">
        <v>469</v>
      </c>
      <c r="M40" s="254">
        <f>IF(INDEX($E$9:$AR$48,(M$5-1)*5+$B40,($A40-1)*5+2)="","",INDEX($E$9:$AR$48,(M$5-1)*5+$B40,($A40-1)*5+2))</f>
        <v>11</v>
      </c>
      <c r="N40" s="253">
        <f>IF(OR(J40="L",J40="W"),"",AI15)</f>
        <v>3</v>
      </c>
      <c r="O40" s="257">
        <f>IF(AI20="W","L",IF(AI20="L","W",IF(AI20="","",AM20)))</f>
        <v>1</v>
      </c>
      <c r="P40" s="256">
        <f>IF(INDEX($E$9:$AR$48,(P$5-1)*5+$B40,($A40-1)*5+4)="","",INDEX($E$9:$AR$48,(P$5-1)*5+$B40,($A40-1)*5+4))</f>
        <v>11</v>
      </c>
      <c r="Q40" s="255" t="s">
        <v>469</v>
      </c>
      <c r="R40" s="254">
        <f>IF(INDEX($E$9:$AR$48,(R$5-1)*5+$B40,($A40-1)*5+2)="","",INDEX($E$9:$AR$48,(R$5-1)*5+$B40,($A40-1)*5+2))</f>
        <v>13</v>
      </c>
      <c r="S40" s="253">
        <f>IF(OR(O40="L",O40="W"),"",AI20)</f>
        <v>3</v>
      </c>
      <c r="T40" s="257">
        <f>IF(AI25="W","L",IF(AI25="L","W",IF(AI25="","",AM25)))</f>
        <v>2</v>
      </c>
      <c r="U40" s="256">
        <f>IF(INDEX($E$9:$AR$48,(U$5-1)*5+$B40,($A40-1)*5+4)="","",INDEX($E$9:$AR$48,(U$5-1)*5+$B40,($A40-1)*5+4))</f>
        <v>11</v>
      </c>
      <c r="V40" s="255" t="s">
        <v>469</v>
      </c>
      <c r="W40" s="254">
        <f>IF(INDEX($E$9:$AR$48,(W$5-1)*5+$B40,($A40-1)*5+2)="","",INDEX($E$9:$AR$48,(W$5-1)*5+$B40,($A40-1)*5+2))</f>
        <v>8</v>
      </c>
      <c r="X40" s="253">
        <f>IF(OR(T40="L",T40="W"),"",AI25)</f>
        <v>3</v>
      </c>
      <c r="Y40" s="257">
        <f>IF(AI30="W","L",IF(AI30="L","W",IF(AI30="","",AM30)))</f>
        <v>1</v>
      </c>
      <c r="Z40" s="256">
        <f>IF(INDEX($E$9:$AR$48,(Z$5-1)*5+$B40,($A40-1)*5+4)="","",INDEX($E$9:$AR$48,(Z$5-1)*5+$B40,($A40-1)*5+4))</f>
        <v>7</v>
      </c>
      <c r="AA40" s="255" t="s">
        <v>469</v>
      </c>
      <c r="AB40" s="254">
        <f>IF(INDEX($E$9:$AR$48,(AB$5-1)*5+$B40,($A40-1)*5+2)="","",INDEX($E$9:$AR$48,(AB$5-1)*5+$B40,($A40-1)*5+2))</f>
        <v>11</v>
      </c>
      <c r="AC40" s="253">
        <f>IF(OR(Y40="L",Y40="W"),"",AI30)</f>
        <v>3</v>
      </c>
      <c r="AD40" s="257">
        <f>IF(AI35="W","L",IF(AI35="L","W",IF(AI35="","",AM35)))</f>
        <v>3</v>
      </c>
      <c r="AE40" s="256">
        <f>IF(INDEX($E$9:$AR$48,(AE$5-1)*5+$B40,($A40-1)*5+4)="","",INDEX($E$9:$AR$48,(AE$5-1)*5+$B40,($A40-1)*5+4))</f>
        <v>12</v>
      </c>
      <c r="AF40" s="255" t="s">
        <v>469</v>
      </c>
      <c r="AG40" s="254">
        <f>IF(INDEX($E$9:$AR$48,(AG$5-1)*5+$B40,($A40-1)*5+2)="","",INDEX($E$9:$AR$48,(AG$5-1)*5+$B40,($A40-1)*5+2))</f>
        <v>10</v>
      </c>
      <c r="AH40" s="253">
        <f>IF(OR(AD40="L",AD40="W"),"",AI35)</f>
        <v>0</v>
      </c>
      <c r="AI40" s="252"/>
      <c r="AJ40" s="251"/>
      <c r="AK40" s="251"/>
      <c r="AL40" s="251"/>
      <c r="AM40" s="291"/>
      <c r="AN40" s="257">
        <f>IF(AO39="","",IF(AO39&gt;AQ39,1,0)+IF(AO40&gt;AQ40,1,0)+IF(AO41&gt;AQ41,1,0)+IF(AO42&gt;AQ42,1,0)+IF(AO43&gt;AQ43,1,0))</f>
        <v>1</v>
      </c>
      <c r="AO40" s="290">
        <v>7</v>
      </c>
      <c r="AP40" s="255" t="s">
        <v>469</v>
      </c>
      <c r="AQ40" s="290">
        <v>11</v>
      </c>
      <c r="AR40" s="289">
        <f>IF(OR(AN40="L",AN40="W"),"",IF(AO39="","",IF(AO39&lt;AQ39,1,0)+IF(AO40&lt;AQ40,1,0)+IF(AO41&lt;AQ41,1,0)+IF(AO42&lt;AQ42,1,0)+IF(AO43&lt;AQ43,1,0)))</f>
        <v>3</v>
      </c>
      <c r="AS40" s="249"/>
      <c r="AT40" s="248"/>
      <c r="AU40" s="247"/>
      <c r="AV40" s="246"/>
      <c r="AW40" s="230"/>
    </row>
    <row r="41" spans="1:49" ht="12" customHeight="1" x14ac:dyDescent="0.2">
      <c r="A41" s="222">
        <f>A36+1</f>
        <v>7</v>
      </c>
      <c r="B41" s="222">
        <f>B36</f>
        <v>3</v>
      </c>
      <c r="C41" s="260"/>
      <c r="D41" s="261"/>
      <c r="E41" s="258"/>
      <c r="F41" s="256">
        <f>IF(INDEX($E$9:$AR$48,(F$5-1)*5+$B41,($A41-1)*5+4)="","",INDEX($E$9:$AR$48,(F$5-1)*5+$B41,($A41-1)*5+4))</f>
        <v>5</v>
      </c>
      <c r="G41" s="255" t="s">
        <v>469</v>
      </c>
      <c r="H41" s="254">
        <f>IF(INDEX($E$9:$AR$48,(H$5-1)*5+$B41,($A41-1)*5+2)="","",INDEX($E$9:$AR$48,(H$5-1)*5+$B41,($A41-1)*5+2))</f>
        <v>11</v>
      </c>
      <c r="I41" s="253"/>
      <c r="J41" s="257"/>
      <c r="K41" s="256">
        <f>IF(INDEX($E$9:$AR$48,(K$5-1)*5+$B41,($A41-1)*5+4)="","",INDEX($E$9:$AR$48,(K$5-1)*5+$B41,($A41-1)*5+4))</f>
        <v>2</v>
      </c>
      <c r="L41" s="255" t="s">
        <v>469</v>
      </c>
      <c r="M41" s="254">
        <f>IF(INDEX($E$9:$AR$48,(M$5-1)*5+$B41,($A41-1)*5+2)="","",INDEX($E$9:$AR$48,(M$5-1)*5+$B41,($A41-1)*5+2))</f>
        <v>11</v>
      </c>
      <c r="N41" s="253"/>
      <c r="O41" s="257"/>
      <c r="P41" s="256">
        <f>IF(INDEX($E$9:$AR$48,(P$5-1)*5+$B41,($A41-1)*5+4)="","",INDEX($E$9:$AR$48,(P$5-1)*5+$B41,($A41-1)*5+4))</f>
        <v>12</v>
      </c>
      <c r="Q41" s="255" t="s">
        <v>469</v>
      </c>
      <c r="R41" s="254">
        <f>IF(INDEX($E$9:$AR$48,(R$5-1)*5+$B41,($A41-1)*5+2)="","",INDEX($E$9:$AR$48,(R$5-1)*5+$B41,($A41-1)*5+2))</f>
        <v>10</v>
      </c>
      <c r="S41" s="253"/>
      <c r="T41" s="257"/>
      <c r="U41" s="256">
        <f>IF(INDEX($E$9:$AR$48,(U$5-1)*5+$B41,($A41-1)*5+4)="","",INDEX($E$9:$AR$48,(U$5-1)*5+$B41,($A41-1)*5+4))</f>
        <v>7</v>
      </c>
      <c r="V41" s="255" t="s">
        <v>469</v>
      </c>
      <c r="W41" s="254">
        <f>IF(INDEX($E$9:$AR$48,(W$5-1)*5+$B41,($A41-1)*5+2)="","",INDEX($E$9:$AR$48,(W$5-1)*5+$B41,($A41-1)*5+2))</f>
        <v>11</v>
      </c>
      <c r="X41" s="253"/>
      <c r="Y41" s="257"/>
      <c r="Z41" s="256">
        <f>IF(INDEX($E$9:$AR$48,(Z$5-1)*5+$B41,($A41-1)*5+4)="","",INDEX($E$9:$AR$48,(Z$5-1)*5+$B41,($A41-1)*5+4))</f>
        <v>11</v>
      </c>
      <c r="AA41" s="255" t="s">
        <v>469</v>
      </c>
      <c r="AB41" s="254">
        <f>IF(INDEX($E$9:$AR$48,(AB$5-1)*5+$B41,($A41-1)*5+2)="","",INDEX($E$9:$AR$48,(AB$5-1)*5+$B41,($A41-1)*5+2))</f>
        <v>8</v>
      </c>
      <c r="AC41" s="253"/>
      <c r="AD41" s="257"/>
      <c r="AE41" s="256">
        <f>IF(INDEX($E$9:$AR$48,(AE$5-1)*5+$B41,($A41-1)*5+4)="","",INDEX($E$9:$AR$48,(AE$5-1)*5+$B41,($A41-1)*5+4))</f>
        <v>11</v>
      </c>
      <c r="AF41" s="255" t="s">
        <v>469</v>
      </c>
      <c r="AG41" s="254">
        <f>IF(INDEX($E$9:$AR$48,(AG$5-1)*5+$B41,($A41-1)*5+2)="","",INDEX($E$9:$AR$48,(AG$5-1)*5+$B41,($A41-1)*5+2))</f>
        <v>8</v>
      </c>
      <c r="AH41" s="253"/>
      <c r="AI41" s="252"/>
      <c r="AJ41" s="251"/>
      <c r="AK41" s="251"/>
      <c r="AL41" s="251"/>
      <c r="AM41" s="291"/>
      <c r="AN41" s="257"/>
      <c r="AO41" s="290">
        <v>6</v>
      </c>
      <c r="AP41" s="255" t="s">
        <v>469</v>
      </c>
      <c r="AQ41" s="290">
        <v>11</v>
      </c>
      <c r="AR41" s="289"/>
      <c r="AS41" s="249"/>
      <c r="AT41" s="248"/>
      <c r="AU41" s="247"/>
      <c r="AV41" s="246"/>
      <c r="AW41" s="230"/>
    </row>
    <row r="42" spans="1:49" ht="12" customHeight="1" x14ac:dyDescent="0.2">
      <c r="A42" s="222">
        <f>A37+1</f>
        <v>7</v>
      </c>
      <c r="B42" s="222">
        <f>B37</f>
        <v>4</v>
      </c>
      <c r="C42" s="260"/>
      <c r="D42" s="259" t="s">
        <v>472</v>
      </c>
      <c r="E42" s="258"/>
      <c r="F42" s="256">
        <f>IF(INDEX($E$9:$AR$48,(F$5-1)*5+$B42,($A42-1)*5+4)="","",INDEX($E$9:$AR$48,(F$5-1)*5+$B42,($A42-1)*5+4))</f>
        <v>9</v>
      </c>
      <c r="G42" s="255" t="s">
        <v>469</v>
      </c>
      <c r="H42" s="254">
        <f>IF(INDEX($E$9:$AR$48,(H$5-1)*5+$B42,($A42-1)*5+2)="","",INDEX($E$9:$AR$48,(H$5-1)*5+$B42,($A42-1)*5+2))</f>
        <v>11</v>
      </c>
      <c r="I42" s="253"/>
      <c r="J42" s="257"/>
      <c r="K42" s="256" t="str">
        <f>IF(INDEX($E$9:$AR$48,(K$5-1)*5+$B42,($A42-1)*5+4)="","",INDEX($E$9:$AR$48,(K$5-1)*5+$B42,($A42-1)*5+4))</f>
        <v/>
      </c>
      <c r="L42" s="255" t="s">
        <v>469</v>
      </c>
      <c r="M42" s="254" t="str">
        <f>IF(INDEX($E$9:$AR$48,(M$5-1)*5+$B42,($A42-1)*5+2)="","",INDEX($E$9:$AR$48,(M$5-1)*5+$B42,($A42-1)*5+2))</f>
        <v/>
      </c>
      <c r="N42" s="253"/>
      <c r="O42" s="257"/>
      <c r="P42" s="256">
        <f>IF(INDEX($E$9:$AR$48,(P$5-1)*5+$B42,($A42-1)*5+4)="","",INDEX($E$9:$AR$48,(P$5-1)*5+$B42,($A42-1)*5+4))</f>
        <v>5</v>
      </c>
      <c r="Q42" s="255" t="s">
        <v>469</v>
      </c>
      <c r="R42" s="254">
        <f>IF(INDEX($E$9:$AR$48,(R$5-1)*5+$B42,($A42-1)*5+2)="","",INDEX($E$9:$AR$48,(R$5-1)*5+$B42,($A42-1)*5+2))</f>
        <v>11</v>
      </c>
      <c r="S42" s="253"/>
      <c r="T42" s="257"/>
      <c r="U42" s="256">
        <f>IF(INDEX($E$9:$AR$48,(U$5-1)*5+$B42,($A42-1)*5+4)="","",INDEX($E$9:$AR$48,(U$5-1)*5+$B42,($A42-1)*5+4))</f>
        <v>9</v>
      </c>
      <c r="V42" s="255" t="s">
        <v>469</v>
      </c>
      <c r="W42" s="254">
        <f>IF(INDEX($E$9:$AR$48,(W$5-1)*5+$B42,($A42-1)*5+2)="","",INDEX($E$9:$AR$48,(W$5-1)*5+$B42,($A42-1)*5+2))</f>
        <v>11</v>
      </c>
      <c r="X42" s="253"/>
      <c r="Y42" s="257"/>
      <c r="Z42" s="256">
        <f>IF(INDEX($E$9:$AR$48,(Z$5-1)*5+$B42,($A42-1)*5+4)="","",INDEX($E$9:$AR$48,(Z$5-1)*5+$B42,($A42-1)*5+4))</f>
        <v>7</v>
      </c>
      <c r="AA42" s="255" t="s">
        <v>469</v>
      </c>
      <c r="AB42" s="254">
        <f>IF(INDEX($E$9:$AR$48,(AB$5-1)*5+$B42,($A42-1)*5+2)="","",INDEX($E$9:$AR$48,(AB$5-1)*5+$B42,($A42-1)*5+2))</f>
        <v>11</v>
      </c>
      <c r="AC42" s="253"/>
      <c r="AD42" s="257"/>
      <c r="AE42" s="256" t="str">
        <f>IF(INDEX($E$9:$AR$48,(AE$5-1)*5+$B42,($A42-1)*5+4)="","",INDEX($E$9:$AR$48,(AE$5-1)*5+$B42,($A42-1)*5+4))</f>
        <v/>
      </c>
      <c r="AF42" s="255" t="s">
        <v>469</v>
      </c>
      <c r="AG42" s="254" t="str">
        <f>IF(INDEX($E$9:$AR$48,(AG$5-1)*5+$B42,($A42-1)*5+2)="","",INDEX($E$9:$AR$48,(AG$5-1)*5+$B42,($A42-1)*5+2))</f>
        <v/>
      </c>
      <c r="AH42" s="253"/>
      <c r="AI42" s="252"/>
      <c r="AJ42" s="251"/>
      <c r="AK42" s="251"/>
      <c r="AL42" s="251"/>
      <c r="AM42" s="291"/>
      <c r="AN42" s="257"/>
      <c r="AO42" s="290">
        <v>2</v>
      </c>
      <c r="AP42" s="255" t="s">
        <v>469</v>
      </c>
      <c r="AQ42" s="290">
        <v>11</v>
      </c>
      <c r="AR42" s="289"/>
      <c r="AS42" s="249"/>
      <c r="AT42" s="248"/>
      <c r="AU42" s="247"/>
      <c r="AV42" s="246"/>
      <c r="AW42" s="230"/>
    </row>
    <row r="43" spans="1:49" ht="12" customHeight="1" x14ac:dyDescent="0.2">
      <c r="A43" s="222">
        <f>A38+1</f>
        <v>7</v>
      </c>
      <c r="B43" s="222">
        <f>B38</f>
        <v>5</v>
      </c>
      <c r="C43" s="288"/>
      <c r="D43" s="287"/>
      <c r="E43" s="286"/>
      <c r="F43" s="285" t="str">
        <f>IF(INDEX($E$9:$AR$48,(F$5-1)*5+$B43,($A43-1)*5+4)="","",INDEX($E$9:$AR$48,(F$5-1)*5+$B43,($A43-1)*5+4))</f>
        <v/>
      </c>
      <c r="G43" s="278" t="s">
        <v>469</v>
      </c>
      <c r="H43" s="284" t="str">
        <f>IF(INDEX($E$9:$AR$48,(H$5-1)*5+$B43,($A43-1)*5+2)="","",INDEX($E$9:$AR$48,(H$5-1)*5+$B43,($A43-1)*5+2))</f>
        <v/>
      </c>
      <c r="I43" s="283"/>
      <c r="J43" s="279"/>
      <c r="K43" s="285" t="str">
        <f>IF(INDEX($E$9:$AR$48,(K$5-1)*5+$B43,($A43-1)*5+4)="","",INDEX($E$9:$AR$48,(K$5-1)*5+$B43,($A43-1)*5+4))</f>
        <v/>
      </c>
      <c r="L43" s="278" t="s">
        <v>469</v>
      </c>
      <c r="M43" s="284" t="str">
        <f>IF(INDEX($E$9:$AR$48,(M$5-1)*5+$B43,($A43-1)*5+2)="","",INDEX($E$9:$AR$48,(M$5-1)*5+$B43,($A43-1)*5+2))</f>
        <v/>
      </c>
      <c r="N43" s="283"/>
      <c r="O43" s="279"/>
      <c r="P43" s="285" t="str">
        <f>IF(INDEX($E$9:$AR$48,(P$5-1)*5+$B43,($A43-1)*5+4)="","",INDEX($E$9:$AR$48,(P$5-1)*5+$B43,($A43-1)*5+4))</f>
        <v/>
      </c>
      <c r="Q43" s="278" t="s">
        <v>469</v>
      </c>
      <c r="R43" s="284" t="str">
        <f>IF(INDEX($E$9:$AR$48,(R$5-1)*5+$B43,($A43-1)*5+2)="","",INDEX($E$9:$AR$48,(R$5-1)*5+$B43,($A43-1)*5+2))</f>
        <v/>
      </c>
      <c r="S43" s="283"/>
      <c r="T43" s="279"/>
      <c r="U43" s="285">
        <f>IF(INDEX($E$9:$AR$48,(U$5-1)*5+$B43,($A43-1)*5+4)="","",INDEX($E$9:$AR$48,(U$5-1)*5+$B43,($A43-1)*5+4))</f>
        <v>9</v>
      </c>
      <c r="V43" s="278" t="s">
        <v>469</v>
      </c>
      <c r="W43" s="284">
        <f>IF(INDEX($E$9:$AR$48,(W$5-1)*5+$B43,($A43-1)*5+2)="","",INDEX($E$9:$AR$48,(W$5-1)*5+$B43,($A43-1)*5+2))</f>
        <v>11</v>
      </c>
      <c r="X43" s="283"/>
      <c r="Y43" s="279"/>
      <c r="Z43" s="285" t="str">
        <f>IF(INDEX($E$9:$AR$48,(Z$5-1)*5+$B43,($A43-1)*5+4)="","",INDEX($E$9:$AR$48,(Z$5-1)*5+$B43,($A43-1)*5+4))</f>
        <v/>
      </c>
      <c r="AA43" s="278" t="s">
        <v>469</v>
      </c>
      <c r="AB43" s="284" t="str">
        <f>IF(INDEX($E$9:$AR$48,(AB$5-1)*5+$B43,($A43-1)*5+2)="","",INDEX($E$9:$AR$48,(AB$5-1)*5+$B43,($A43-1)*5+2))</f>
        <v/>
      </c>
      <c r="AC43" s="283"/>
      <c r="AD43" s="279"/>
      <c r="AE43" s="285" t="str">
        <f>IF(INDEX($E$9:$AR$48,(AE$5-1)*5+$B43,($A43-1)*5+4)="","",INDEX($E$9:$AR$48,(AE$5-1)*5+$B43,($A43-1)*5+4))</f>
        <v/>
      </c>
      <c r="AF43" s="278" t="s">
        <v>469</v>
      </c>
      <c r="AG43" s="284" t="str">
        <f>IF(INDEX($E$9:$AR$48,(AG$5-1)*5+$B43,($A43-1)*5+2)="","",INDEX($E$9:$AR$48,(AG$5-1)*5+$B43,($A43-1)*5+2))</f>
        <v/>
      </c>
      <c r="AH43" s="283"/>
      <c r="AI43" s="282"/>
      <c r="AJ43" s="281"/>
      <c r="AK43" s="281"/>
      <c r="AL43" s="281"/>
      <c r="AM43" s="280"/>
      <c r="AN43" s="279"/>
      <c r="AO43" s="277"/>
      <c r="AP43" s="278" t="s">
        <v>469</v>
      </c>
      <c r="AQ43" s="277"/>
      <c r="AR43" s="276"/>
      <c r="AS43" s="249"/>
      <c r="AT43" s="248"/>
      <c r="AU43" s="247"/>
      <c r="AV43" s="246"/>
      <c r="AW43" s="230"/>
    </row>
    <row r="44" spans="1:49" ht="12" customHeight="1" x14ac:dyDescent="0.2">
      <c r="A44" s="222">
        <f>A39+1</f>
        <v>8</v>
      </c>
      <c r="B44" s="222">
        <f>B39</f>
        <v>1</v>
      </c>
      <c r="C44" s="275">
        <v>8</v>
      </c>
      <c r="D44" s="274" t="s">
        <v>471</v>
      </c>
      <c r="E44" s="273" t="str">
        <f>IF(AN9="","",IF(AN9="○","×","○"))</f>
        <v>×</v>
      </c>
      <c r="F44" s="272">
        <f>IF(INDEX($E$9:$AR$48,(F$5-1)*5+$B44,($A44-1)*5+4)="","",INDEX($E$9:$AR$48,(F$5-1)*5+$B44,($A44-1)*5+4))</f>
        <v>3</v>
      </c>
      <c r="G44" s="271" t="s">
        <v>469</v>
      </c>
      <c r="H44" s="270">
        <f>IF(INDEX($E$9:$AR$48,(H$5-1)*5+$B44,($A44-1)*5+2)="","",INDEX($E$9:$AR$48,(H$5-1)*5+$B44,($A44-1)*5+2))</f>
        <v>11</v>
      </c>
      <c r="I44" s="269"/>
      <c r="J44" s="273" t="str">
        <f>IF(AN14="","",IF(AN14="○","×","○"))</f>
        <v>○</v>
      </c>
      <c r="K44" s="272">
        <f>IF(INDEX($E$9:$AR$48,(K$5-1)*5+$B44,($A44-1)*5+4)="","",INDEX($E$9:$AR$48,(K$5-1)*5+$B44,($A44-1)*5+4))</f>
        <v>11</v>
      </c>
      <c r="L44" s="271" t="s">
        <v>469</v>
      </c>
      <c r="M44" s="270">
        <f>IF(INDEX($E$9:$AR$48,(M$5-1)*5+$B44,($A44-1)*5+2)="","",INDEX($E$9:$AR$48,(M$5-1)*5+$B44,($A44-1)*5+2))</f>
        <v>13</v>
      </c>
      <c r="N44" s="269"/>
      <c r="O44" s="273" t="str">
        <f>IF(AN19="","",IF(AN19="○","×","○"))</f>
        <v>○</v>
      </c>
      <c r="P44" s="272">
        <f>IF(INDEX($E$9:$AR$48,(P$5-1)*5+$B44,($A44-1)*5+4)="","",INDEX($E$9:$AR$48,(P$5-1)*5+$B44,($A44-1)*5+4))</f>
        <v>12</v>
      </c>
      <c r="Q44" s="271" t="s">
        <v>469</v>
      </c>
      <c r="R44" s="270">
        <f>IF(INDEX($E$9:$AR$48,(R$5-1)*5+$B44,($A44-1)*5+2)="","",INDEX($E$9:$AR$48,(R$5-1)*5+$B44,($A44-1)*5+2))</f>
        <v>10</v>
      </c>
      <c r="S44" s="269"/>
      <c r="T44" s="273" t="str">
        <f>IF(AN24="","",IF(AN24="○","×","○"))</f>
        <v>○</v>
      </c>
      <c r="U44" s="272">
        <f>IF(INDEX($E$9:$AR$48,(U$5-1)*5+$B44,($A44-1)*5+4)="","",INDEX($E$9:$AR$48,(U$5-1)*5+$B44,($A44-1)*5+4))</f>
        <v>11</v>
      </c>
      <c r="V44" s="271" t="s">
        <v>469</v>
      </c>
      <c r="W44" s="270">
        <f>IF(INDEX($E$9:$AR$48,(W$5-1)*5+$B44,($A44-1)*5+2)="","",INDEX($E$9:$AR$48,(W$5-1)*5+$B44,($A44-1)*5+2))</f>
        <v>13</v>
      </c>
      <c r="X44" s="269"/>
      <c r="Y44" s="273" t="str">
        <f>IF(AN29="","",IF(AN29="○","×","○"))</f>
        <v>○</v>
      </c>
      <c r="Z44" s="272">
        <f>IF(INDEX($E$9:$AR$48,(Z$5-1)*5+$B44,($A44-1)*5+4)="","",INDEX($E$9:$AR$48,(Z$5-1)*5+$B44,($A44-1)*5+4))</f>
        <v>11</v>
      </c>
      <c r="AA44" s="271" t="s">
        <v>469</v>
      </c>
      <c r="AB44" s="270">
        <f>IF(INDEX($E$9:$AR$48,(AB$5-1)*5+$B44,($A44-1)*5+2)="","",INDEX($E$9:$AR$48,(AB$5-1)*5+$B44,($A44-1)*5+2))</f>
        <v>4</v>
      </c>
      <c r="AC44" s="269"/>
      <c r="AD44" s="273" t="str">
        <f>IF(AN34="","",IF(AN34="○","×","○"))</f>
        <v>○</v>
      </c>
      <c r="AE44" s="272">
        <v>11</v>
      </c>
      <c r="AF44" s="271" t="s">
        <v>469</v>
      </c>
      <c r="AG44" s="270">
        <v>6</v>
      </c>
      <c r="AH44" s="269"/>
      <c r="AI44" s="273" t="str">
        <f>IF(AN39="","",IF(AN39="○","×","○"))</f>
        <v>○</v>
      </c>
      <c r="AJ44" s="272">
        <f>IF(INDEX($E$9:$AR$48,(AJ$5-1)*5+$B44,($A44-1)*5+4)="","",INDEX($E$9:$AR$48,(AJ$5-1)*5+$B44,($A44-1)*5+4))</f>
        <v>8</v>
      </c>
      <c r="AK44" s="271" t="s">
        <v>469</v>
      </c>
      <c r="AL44" s="270">
        <f>IF(INDEX($E$9:$AR$48,(AL$5-1)*5+$B44,($A44-1)*5+2)="","",INDEX($E$9:$AR$48,(AL$5-1)*5+$B44,($A44-1)*5+2))</f>
        <v>11</v>
      </c>
      <c r="AM44" s="269"/>
      <c r="AN44" s="268" t="str">
        <f>IF(AN45="","",IF(AN45&gt;AR45,"○","×"))</f>
        <v/>
      </c>
      <c r="AO44" s="267"/>
      <c r="AP44" s="267"/>
      <c r="AQ44" s="267"/>
      <c r="AR44" s="266"/>
      <c r="AS44" s="265">
        <f>IF($D44="","",COUNTIF($E44:$AR48,"○"))</f>
        <v>6</v>
      </c>
      <c r="AT44" s="264">
        <f>IF($D44="","",COUNTIF($E44:$AR48,"×"))</f>
        <v>1</v>
      </c>
      <c r="AU44" s="263">
        <f>IF($D44="","",AS44*2+AT44)</f>
        <v>13</v>
      </c>
      <c r="AV44" s="262">
        <f>IF($D44="","",RANK(AU44,$AU$9:$AU$48))</f>
        <v>2</v>
      </c>
      <c r="AW44" s="230"/>
    </row>
    <row r="45" spans="1:49" ht="12" customHeight="1" x14ac:dyDescent="0.2">
      <c r="A45" s="222">
        <f>A40+1</f>
        <v>8</v>
      </c>
      <c r="B45" s="222">
        <f>B40</f>
        <v>2</v>
      </c>
      <c r="C45" s="260"/>
      <c r="D45" s="261"/>
      <c r="E45" s="258">
        <f>IF(AN10="W","L",IF(AN10="L","W",IF(AN10="","",AR10)))</f>
        <v>0</v>
      </c>
      <c r="F45" s="256">
        <f>IF(INDEX($E$9:$AR$48,(F$5-1)*5+$B45,($A45-1)*5+4)="","",INDEX($E$9:$AR$48,(F$5-1)*5+$B45,($A45-1)*5+4))</f>
        <v>8</v>
      </c>
      <c r="G45" s="255" t="s">
        <v>469</v>
      </c>
      <c r="H45" s="254">
        <f>IF(INDEX($E$9:$AR$48,(H$5-1)*5+$B45,($A45-1)*5+2)="","",INDEX($E$9:$AR$48,(H$5-1)*5+$B45,($A45-1)*5+2))</f>
        <v>11</v>
      </c>
      <c r="I45" s="253">
        <f>IF(OR(E45="L",E45="W"),"",AN10)</f>
        <v>3</v>
      </c>
      <c r="J45" s="257">
        <f>IF(AN15="W","L",IF(AN15="L","W",IF(AN15="","",AR15)))</f>
        <v>3</v>
      </c>
      <c r="K45" s="256">
        <f>IF(INDEX($E$9:$AR$48,(K$5-1)*5+$B45,($A45-1)*5+4)="","",INDEX($E$9:$AR$48,(K$5-1)*5+$B45,($A45-1)*5+4))</f>
        <v>11</v>
      </c>
      <c r="L45" s="255" t="s">
        <v>469</v>
      </c>
      <c r="M45" s="254">
        <f>IF(INDEX($E$9:$AR$48,(M$5-1)*5+$B45,($A45-1)*5+2)="","",INDEX($E$9:$AR$48,(M$5-1)*5+$B45,($A45-1)*5+2))</f>
        <v>9</v>
      </c>
      <c r="N45" s="253">
        <f>IF(OR(J45="L",J45="W"),"",AN15)</f>
        <v>1</v>
      </c>
      <c r="O45" s="257">
        <f>IF(AN20="W","L",IF(AN20="L","W",IF(AN20="","",AR20)))</f>
        <v>3</v>
      </c>
      <c r="P45" s="256">
        <f>IF(INDEX($E$9:$AR$48,(P$5-1)*5+$B45,($A45-1)*5+4)="","",INDEX($E$9:$AR$48,(P$5-1)*5+$B45,($A45-1)*5+4))</f>
        <v>11</v>
      </c>
      <c r="Q45" s="255" t="s">
        <v>469</v>
      </c>
      <c r="R45" s="254">
        <f>IF(INDEX($E$9:$AR$48,(R$5-1)*5+$B45,($A45-1)*5+2)="","",INDEX($E$9:$AR$48,(R$5-1)*5+$B45,($A45-1)*5+2))</f>
        <v>7</v>
      </c>
      <c r="S45" s="253">
        <f>IF(OR(O45="L",O45="W"),"",AN20)</f>
        <v>1</v>
      </c>
      <c r="T45" s="257">
        <f>IF(AN25="W","L",IF(AN25="L","W",IF(AN25="","",AR25)))</f>
        <v>3</v>
      </c>
      <c r="U45" s="256">
        <f>IF(INDEX($E$9:$AR$48,(U$5-1)*5+$B45,($A45-1)*5+4)="","",INDEX($E$9:$AR$48,(U$5-1)*5+$B45,($A45-1)*5+4))</f>
        <v>11</v>
      </c>
      <c r="V45" s="255" t="s">
        <v>469</v>
      </c>
      <c r="W45" s="254">
        <f>IF(INDEX($E$9:$AR$48,(W$5-1)*5+$B45,($A45-1)*5+2)="","",INDEX($E$9:$AR$48,(W$5-1)*5+$B45,($A45-1)*5+2))</f>
        <v>3</v>
      </c>
      <c r="X45" s="253">
        <f>IF(OR(T45="L",T45="W"),"",AN25)</f>
        <v>1</v>
      </c>
      <c r="Y45" s="257">
        <f>IF(AN30="W","L",IF(AN30="L","W",IF(AN30="","",AR30)))</f>
        <v>3</v>
      </c>
      <c r="Z45" s="256">
        <f>IF(INDEX($E$9:$AR$48,(Z$5-1)*5+$B45,($A45-1)*5+4)="","",INDEX($E$9:$AR$48,(Z$5-1)*5+$B45,($A45-1)*5+4))</f>
        <v>11</v>
      </c>
      <c r="AA45" s="255" t="s">
        <v>469</v>
      </c>
      <c r="AB45" s="254">
        <f>IF(INDEX($E$9:$AR$48,(AB$5-1)*5+$B45,($A45-1)*5+2)="","",INDEX($E$9:$AR$48,(AB$5-1)*5+$B45,($A45-1)*5+2))</f>
        <v>5</v>
      </c>
      <c r="AC45" s="253">
        <f>IF(OR(Y45="L",Y45="W"),"",AN30)</f>
        <v>1</v>
      </c>
      <c r="AD45" s="257">
        <f>IF(AN35="W","L",IF(AN35="L","W",IF(AN35="","",AR35)))</f>
        <v>3</v>
      </c>
      <c r="AE45" s="256">
        <v>11</v>
      </c>
      <c r="AF45" s="255" t="s">
        <v>469</v>
      </c>
      <c r="AG45" s="254">
        <v>7</v>
      </c>
      <c r="AH45" s="253">
        <f>IF(OR(AD45="L",AD45="W"),"",AN35)</f>
        <v>0</v>
      </c>
      <c r="AI45" s="257">
        <f>IF(AN40="W","L",IF(AN40="L","W",IF(AN40="","",AR40)))</f>
        <v>3</v>
      </c>
      <c r="AJ45" s="256">
        <f>IF(INDEX($E$9:$AR$48,(AJ$5-1)*5+$B45,($A45-1)*5+4)="","",INDEX($E$9:$AR$48,(AJ$5-1)*5+$B45,($A45-1)*5+4))</f>
        <v>11</v>
      </c>
      <c r="AK45" s="255" t="s">
        <v>469</v>
      </c>
      <c r="AL45" s="254">
        <f>IF(INDEX($E$9:$AR$48,(AL$5-1)*5+$B45,($A45-1)*5+2)="","",INDEX($E$9:$AR$48,(AL$5-1)*5+$B45,($A45-1)*5+2))</f>
        <v>7</v>
      </c>
      <c r="AM45" s="253">
        <f>IF(OR(AI45="L",AI45="W"),"",AN40)</f>
        <v>1</v>
      </c>
      <c r="AN45" s="252"/>
      <c r="AO45" s="251"/>
      <c r="AP45" s="251"/>
      <c r="AQ45" s="251"/>
      <c r="AR45" s="250"/>
      <c r="AS45" s="249"/>
      <c r="AT45" s="248"/>
      <c r="AU45" s="247"/>
      <c r="AV45" s="246"/>
      <c r="AW45" s="230"/>
    </row>
    <row r="46" spans="1:49" ht="12" customHeight="1" x14ac:dyDescent="0.2">
      <c r="A46" s="222">
        <f>A41+1</f>
        <v>8</v>
      </c>
      <c r="B46" s="222">
        <f>B41</f>
        <v>3</v>
      </c>
      <c r="C46" s="260"/>
      <c r="D46" s="261"/>
      <c r="E46" s="258"/>
      <c r="F46" s="256">
        <f>IF(INDEX($E$9:$AR$48,(F$5-1)*5+$B46,($A46-1)*5+4)="","",INDEX($E$9:$AR$48,(F$5-1)*5+$B46,($A46-1)*5+4))</f>
        <v>11</v>
      </c>
      <c r="G46" s="255" t="s">
        <v>469</v>
      </c>
      <c r="H46" s="254">
        <f>IF(INDEX($E$9:$AR$48,(H$5-1)*5+$B46,($A46-1)*5+2)="","",INDEX($E$9:$AR$48,(H$5-1)*5+$B46,($A46-1)*5+2))</f>
        <v>13</v>
      </c>
      <c r="I46" s="253"/>
      <c r="J46" s="257"/>
      <c r="K46" s="256">
        <f>IF(INDEX($E$9:$AR$48,(K$5-1)*5+$B46,($A46-1)*5+4)="","",INDEX($E$9:$AR$48,(K$5-1)*5+$B46,($A46-1)*5+4))</f>
        <v>11</v>
      </c>
      <c r="L46" s="255" t="s">
        <v>469</v>
      </c>
      <c r="M46" s="254">
        <f>IF(INDEX($E$9:$AR$48,(M$5-1)*5+$B46,($A46-1)*5+2)="","",INDEX($E$9:$AR$48,(M$5-1)*5+$B46,($A46-1)*5+2))</f>
        <v>8</v>
      </c>
      <c r="N46" s="253"/>
      <c r="O46" s="257"/>
      <c r="P46" s="256">
        <f>IF(INDEX($E$9:$AR$48,(P$5-1)*5+$B46,($A46-1)*5+4)="","",INDEX($E$9:$AR$48,(P$5-1)*5+$B46,($A46-1)*5+4))</f>
        <v>8</v>
      </c>
      <c r="Q46" s="255" t="s">
        <v>469</v>
      </c>
      <c r="R46" s="254">
        <f>IF(INDEX($E$9:$AR$48,(R$5-1)*5+$B46,($A46-1)*5+2)="","",INDEX($E$9:$AR$48,(R$5-1)*5+$B46,($A46-1)*5+2))</f>
        <v>11</v>
      </c>
      <c r="S46" s="253"/>
      <c r="T46" s="257"/>
      <c r="U46" s="256">
        <f>IF(INDEX($E$9:$AR$48,(U$5-1)*5+$B46,($A46-1)*5+4)="","",INDEX($E$9:$AR$48,(U$5-1)*5+$B46,($A46-1)*5+4))</f>
        <v>11</v>
      </c>
      <c r="V46" s="255" t="s">
        <v>469</v>
      </c>
      <c r="W46" s="254">
        <f>IF(INDEX($E$9:$AR$48,(W$5-1)*5+$B46,($A46-1)*5+2)="","",INDEX($E$9:$AR$48,(W$5-1)*5+$B46,($A46-1)*5+2))</f>
        <v>6</v>
      </c>
      <c r="X46" s="253"/>
      <c r="Y46" s="257"/>
      <c r="Z46" s="256">
        <f>IF(INDEX($E$9:$AR$48,(Z$5-1)*5+$B46,($A46-1)*5+4)="","",INDEX($E$9:$AR$48,(Z$5-1)*5+$B46,($A46-1)*5+4))</f>
        <v>10</v>
      </c>
      <c r="AA46" s="255" t="s">
        <v>469</v>
      </c>
      <c r="AB46" s="254">
        <f>IF(INDEX($E$9:$AR$48,(AB$5-1)*5+$B46,($A46-1)*5+2)="","",INDEX($E$9:$AR$48,(AB$5-1)*5+$B46,($A46-1)*5+2))</f>
        <v>12</v>
      </c>
      <c r="AC46" s="253"/>
      <c r="AD46" s="257"/>
      <c r="AE46" s="256">
        <f>IF(INDEX($E$9:$AR$48,(AE$5-1)*5+$B46,($A46-1)*5+4)="","",INDEX($E$9:$AR$48,(AE$5-1)*5+$B46,($A46-1)*5+4))</f>
        <v>11</v>
      </c>
      <c r="AF46" s="255" t="s">
        <v>469</v>
      </c>
      <c r="AG46" s="254">
        <f>IF(INDEX($E$9:$AR$48,(AG$5-1)*5+$B46,($A46-1)*5+2)="","",INDEX($E$9:$AR$48,(AG$5-1)*5+$B46,($A46-1)*5+2))</f>
        <v>7</v>
      </c>
      <c r="AH46" s="253"/>
      <c r="AI46" s="257"/>
      <c r="AJ46" s="256">
        <f>IF(INDEX($E$9:$AR$48,(AJ$5-1)*5+$B46,($A46-1)*5+4)="","",INDEX($E$9:$AR$48,(AJ$5-1)*5+$B46,($A46-1)*5+4))</f>
        <v>11</v>
      </c>
      <c r="AK46" s="255" t="s">
        <v>469</v>
      </c>
      <c r="AL46" s="254">
        <f>IF(INDEX($E$9:$AR$48,(AL$5-1)*5+$B46,($A46-1)*5+2)="","",INDEX($E$9:$AR$48,(AL$5-1)*5+$B46,($A46-1)*5+2))</f>
        <v>6</v>
      </c>
      <c r="AM46" s="253"/>
      <c r="AN46" s="252"/>
      <c r="AO46" s="251"/>
      <c r="AP46" s="251"/>
      <c r="AQ46" s="251"/>
      <c r="AR46" s="250"/>
      <c r="AS46" s="249"/>
      <c r="AT46" s="248"/>
      <c r="AU46" s="247"/>
      <c r="AV46" s="246"/>
      <c r="AW46" s="230"/>
    </row>
    <row r="47" spans="1:49" ht="12" customHeight="1" x14ac:dyDescent="0.2">
      <c r="A47" s="222">
        <f>A42+1</f>
        <v>8</v>
      </c>
      <c r="B47" s="222">
        <f>B42</f>
        <v>4</v>
      </c>
      <c r="C47" s="260"/>
      <c r="D47" s="259" t="s">
        <v>470</v>
      </c>
      <c r="E47" s="258"/>
      <c r="F47" s="256" t="str">
        <f>IF(INDEX($E$9:$AR$48,(F$5-1)*5+$B47,($A47-1)*5+4)="","",INDEX($E$9:$AR$48,(F$5-1)*5+$B47,($A47-1)*5+4))</f>
        <v/>
      </c>
      <c r="G47" s="255" t="s">
        <v>469</v>
      </c>
      <c r="H47" s="254" t="str">
        <f>IF(INDEX($E$9:$AR$48,(H$5-1)*5+$B47,($A47-1)*5+2)="","",INDEX($E$9:$AR$48,(H$5-1)*5+$B47,($A47-1)*5+2))</f>
        <v/>
      </c>
      <c r="I47" s="253"/>
      <c r="J47" s="257"/>
      <c r="K47" s="256">
        <f>IF(INDEX($E$9:$AR$48,(K$5-1)*5+$B47,($A47-1)*5+4)="","",INDEX($E$9:$AR$48,(K$5-1)*5+$B47,($A47-1)*5+4))</f>
        <v>17</v>
      </c>
      <c r="L47" s="255" t="s">
        <v>469</v>
      </c>
      <c r="M47" s="254">
        <f>IF(INDEX($E$9:$AR$48,(M$5-1)*5+$B47,($A47-1)*5+2)="","",INDEX($E$9:$AR$48,(M$5-1)*5+$B47,($A47-1)*5+2))</f>
        <v>15</v>
      </c>
      <c r="N47" s="253"/>
      <c r="O47" s="257"/>
      <c r="P47" s="256">
        <f>IF(INDEX($E$9:$AR$48,(P$5-1)*5+$B47,($A47-1)*5+4)="","",INDEX($E$9:$AR$48,(P$5-1)*5+$B47,($A47-1)*5+4))</f>
        <v>11</v>
      </c>
      <c r="Q47" s="255" t="s">
        <v>469</v>
      </c>
      <c r="R47" s="254">
        <f>IF(INDEX($E$9:$AR$48,(R$5-1)*5+$B47,($A47-1)*5+2)="","",INDEX($E$9:$AR$48,(R$5-1)*5+$B47,($A47-1)*5+2))</f>
        <v>8</v>
      </c>
      <c r="S47" s="253"/>
      <c r="T47" s="257"/>
      <c r="U47" s="256">
        <f>IF(INDEX($E$9:$AR$48,(U$5-1)*5+$B47,($A47-1)*5+4)="","",INDEX($E$9:$AR$48,(U$5-1)*5+$B47,($A47-1)*5+4))</f>
        <v>11</v>
      </c>
      <c r="V47" s="255" t="s">
        <v>469</v>
      </c>
      <c r="W47" s="254">
        <f>IF(INDEX($E$9:$AR$48,(W$5-1)*5+$B47,($A47-1)*5+2)="","",INDEX($E$9:$AR$48,(W$5-1)*5+$B47,($A47-1)*5+2))</f>
        <v>4</v>
      </c>
      <c r="X47" s="253"/>
      <c r="Y47" s="257"/>
      <c r="Z47" s="256">
        <f>IF(INDEX($E$9:$AR$48,(Z$5-1)*5+$B47,($A47-1)*5+4)="","",INDEX($E$9:$AR$48,(Z$5-1)*5+$B47,($A47-1)*5+4))</f>
        <v>11</v>
      </c>
      <c r="AA47" s="255" t="s">
        <v>469</v>
      </c>
      <c r="AB47" s="254">
        <f>IF(INDEX($E$9:$AR$48,(AB$5-1)*5+$B47,($A47-1)*5+2)="","",INDEX($E$9:$AR$48,(AB$5-1)*5+$B47,($A47-1)*5+2))</f>
        <v>7</v>
      </c>
      <c r="AC47" s="253"/>
      <c r="AD47" s="257"/>
      <c r="AE47" s="256" t="str">
        <f>IF(INDEX($E$9:$AR$48,(AE$5-1)*5+$B47,($A47-1)*5+4)="","",INDEX($E$9:$AR$48,(AE$5-1)*5+$B47,($A47-1)*5+4))</f>
        <v/>
      </c>
      <c r="AF47" s="255" t="s">
        <v>469</v>
      </c>
      <c r="AG47" s="254" t="str">
        <f>IF(INDEX($E$9:$AR$48,(AG$5-1)*5+$B47,($A47-1)*5+2)="","",INDEX($E$9:$AR$48,(AG$5-1)*5+$B47,($A47-1)*5+2))</f>
        <v/>
      </c>
      <c r="AH47" s="253"/>
      <c r="AI47" s="257"/>
      <c r="AJ47" s="256">
        <f>IF(INDEX($E$9:$AR$48,(AJ$5-1)*5+$B47,($A47-1)*5+4)="","",INDEX($E$9:$AR$48,(AJ$5-1)*5+$B47,($A47-1)*5+4))</f>
        <v>11</v>
      </c>
      <c r="AK47" s="255" t="s">
        <v>469</v>
      </c>
      <c r="AL47" s="254">
        <f>IF(INDEX($E$9:$AR$48,(AL$5-1)*5+$B47,($A47-1)*5+2)="","",INDEX($E$9:$AR$48,(AL$5-1)*5+$B47,($A47-1)*5+2))</f>
        <v>2</v>
      </c>
      <c r="AM47" s="253"/>
      <c r="AN47" s="252"/>
      <c r="AO47" s="251"/>
      <c r="AP47" s="251"/>
      <c r="AQ47" s="251"/>
      <c r="AR47" s="250"/>
      <c r="AS47" s="249"/>
      <c r="AT47" s="248"/>
      <c r="AU47" s="247"/>
      <c r="AV47" s="246"/>
      <c r="AW47" s="230"/>
    </row>
    <row r="48" spans="1:49" ht="12" customHeight="1" thickBot="1" x14ac:dyDescent="0.25">
      <c r="A48" s="222">
        <f>A43+1</f>
        <v>8</v>
      </c>
      <c r="B48" s="222">
        <f>B43</f>
        <v>5</v>
      </c>
      <c r="C48" s="245"/>
      <c r="D48" s="244"/>
      <c r="E48" s="243"/>
      <c r="F48" s="241" t="str">
        <f>IF(INDEX($E$9:$AR$48,(F$5-1)*5+$B48,($A48-1)*5+4)="","",INDEX($E$9:$AR$48,(F$5-1)*5+$B48,($A48-1)*5+4))</f>
        <v/>
      </c>
      <c r="G48" s="240" t="s">
        <v>469</v>
      </c>
      <c r="H48" s="239" t="str">
        <f>IF(INDEX($E$9:$AR$48,(H$5-1)*5+$B48,($A48-1)*5+2)="","",INDEX($E$9:$AR$48,(H$5-1)*5+$B48,($A48-1)*5+2))</f>
        <v/>
      </c>
      <c r="I48" s="238"/>
      <c r="J48" s="242"/>
      <c r="K48" s="241" t="str">
        <f>IF(INDEX($E$9:$AR$48,(K$5-1)*5+$B48,($A48-1)*5+4)="","",INDEX($E$9:$AR$48,(K$5-1)*5+$B48,($A48-1)*5+4))</f>
        <v/>
      </c>
      <c r="L48" s="240" t="s">
        <v>469</v>
      </c>
      <c r="M48" s="239" t="str">
        <f>IF(INDEX($E$9:$AR$48,(M$5-1)*5+$B48,($A48-1)*5+2)="","",INDEX($E$9:$AR$48,(M$5-1)*5+$B48,($A48-1)*5+2))</f>
        <v/>
      </c>
      <c r="N48" s="238"/>
      <c r="O48" s="242"/>
      <c r="P48" s="241" t="str">
        <f>IF(INDEX($E$9:$AR$48,(P$5-1)*5+$B48,($A48-1)*5+4)="","",INDEX($E$9:$AR$48,(P$5-1)*5+$B48,($A48-1)*5+4))</f>
        <v/>
      </c>
      <c r="Q48" s="240" t="s">
        <v>469</v>
      </c>
      <c r="R48" s="239" t="str">
        <f>IF(INDEX($E$9:$AR$48,(R$5-1)*5+$B48,($A48-1)*5+2)="","",INDEX($E$9:$AR$48,(R$5-1)*5+$B48,($A48-1)*5+2))</f>
        <v/>
      </c>
      <c r="S48" s="238"/>
      <c r="T48" s="242"/>
      <c r="U48" s="241" t="str">
        <f>IF(INDEX($E$9:$AR$48,(U$5-1)*5+$B48,($A48-1)*5+4)="","",INDEX($E$9:$AR$48,(U$5-1)*5+$B48,($A48-1)*5+4))</f>
        <v/>
      </c>
      <c r="V48" s="240" t="s">
        <v>469</v>
      </c>
      <c r="W48" s="239" t="str">
        <f>IF(INDEX($E$9:$AR$48,(W$5-1)*5+$B48,($A48-1)*5+2)="","",INDEX($E$9:$AR$48,(W$5-1)*5+$B48,($A48-1)*5+2))</f>
        <v/>
      </c>
      <c r="X48" s="238"/>
      <c r="Y48" s="242"/>
      <c r="Z48" s="241" t="str">
        <f>IF(INDEX($E$9:$AR$48,(Z$5-1)*5+$B48,($A48-1)*5+4)="","",INDEX($E$9:$AR$48,(Z$5-1)*5+$B48,($A48-1)*5+4))</f>
        <v/>
      </c>
      <c r="AA48" s="240" t="s">
        <v>469</v>
      </c>
      <c r="AB48" s="239" t="str">
        <f>IF(INDEX($E$9:$AR$48,(AB$5-1)*5+$B48,($A48-1)*5+2)="","",INDEX($E$9:$AR$48,(AB$5-1)*5+$B48,($A48-1)*5+2))</f>
        <v/>
      </c>
      <c r="AC48" s="238"/>
      <c r="AD48" s="242"/>
      <c r="AE48" s="241" t="str">
        <f>IF(INDEX($E$9:$AR$48,(AE$5-1)*5+$B48,($A48-1)*5+4)="","",INDEX($E$9:$AR$48,(AE$5-1)*5+$B48,($A48-1)*5+4))</f>
        <v/>
      </c>
      <c r="AF48" s="240" t="s">
        <v>469</v>
      </c>
      <c r="AG48" s="239" t="str">
        <f>IF(INDEX($E$9:$AR$48,(AG$5-1)*5+$B48,($A48-1)*5+2)="","",INDEX($E$9:$AR$48,(AG$5-1)*5+$B48,($A48-1)*5+2))</f>
        <v/>
      </c>
      <c r="AH48" s="238"/>
      <c r="AI48" s="242"/>
      <c r="AJ48" s="241" t="str">
        <f>IF(INDEX($E$9:$AR$48,(AJ$5-1)*5+$B48,($A48-1)*5+4)="","",INDEX($E$9:$AR$48,(AJ$5-1)*5+$B48,($A48-1)*5+4))</f>
        <v/>
      </c>
      <c r="AK48" s="240" t="s">
        <v>469</v>
      </c>
      <c r="AL48" s="239" t="str">
        <f>IF(INDEX($E$9:$AR$48,(AL$5-1)*5+$B48,($A48-1)*5+2)="","",INDEX($E$9:$AR$48,(AL$5-1)*5+$B48,($A48-1)*5+2))</f>
        <v/>
      </c>
      <c r="AM48" s="238"/>
      <c r="AN48" s="237"/>
      <c r="AO48" s="236"/>
      <c r="AP48" s="236"/>
      <c r="AQ48" s="236"/>
      <c r="AR48" s="235"/>
      <c r="AS48" s="234"/>
      <c r="AT48" s="233"/>
      <c r="AU48" s="232"/>
      <c r="AV48" s="231"/>
      <c r="AW48" s="230"/>
    </row>
    <row r="50" spans="5:39" ht="15.6" customHeight="1" x14ac:dyDescent="0.2">
      <c r="F50" s="4">
        <v>1</v>
      </c>
      <c r="G50" s="4" t="s">
        <v>468</v>
      </c>
      <c r="H50" s="4">
        <v>8</v>
      </c>
      <c r="K50" s="4">
        <v>1</v>
      </c>
      <c r="L50" s="4" t="s">
        <v>468</v>
      </c>
      <c r="M50" s="4">
        <f>H51</f>
        <v>7</v>
      </c>
      <c r="P50" s="4">
        <v>1</v>
      </c>
      <c r="Q50" s="4" t="s">
        <v>468</v>
      </c>
      <c r="R50" s="4">
        <f>M51</f>
        <v>6</v>
      </c>
      <c r="U50" s="4">
        <v>1</v>
      </c>
      <c r="V50" s="4" t="s">
        <v>468</v>
      </c>
      <c r="W50" s="4">
        <f>R51</f>
        <v>5</v>
      </c>
      <c r="Z50" s="4">
        <v>1</v>
      </c>
      <c r="AA50" s="4" t="s">
        <v>468</v>
      </c>
      <c r="AB50" s="4">
        <f>W51</f>
        <v>4</v>
      </c>
      <c r="AE50" s="4">
        <v>1</v>
      </c>
      <c r="AF50" s="4" t="s">
        <v>468</v>
      </c>
      <c r="AG50" s="4">
        <f>AB51</f>
        <v>3</v>
      </c>
      <c r="AJ50" s="4">
        <v>1</v>
      </c>
      <c r="AK50" s="4" t="s">
        <v>468</v>
      </c>
      <c r="AL50" s="4">
        <f>AG51</f>
        <v>2</v>
      </c>
    </row>
    <row r="51" spans="5:39" ht="15.6" customHeight="1" x14ac:dyDescent="0.2">
      <c r="F51" s="4">
        <v>2</v>
      </c>
      <c r="G51" s="4" t="s">
        <v>468</v>
      </c>
      <c r="H51" s="4">
        <v>7</v>
      </c>
      <c r="K51" s="4">
        <f>H50</f>
        <v>8</v>
      </c>
      <c r="L51" s="4" t="s">
        <v>468</v>
      </c>
      <c r="M51" s="4">
        <f>H52</f>
        <v>6</v>
      </c>
      <c r="P51" s="4">
        <f>M50</f>
        <v>7</v>
      </c>
      <c r="Q51" s="4" t="s">
        <v>468</v>
      </c>
      <c r="R51" s="4">
        <f>M52</f>
        <v>5</v>
      </c>
      <c r="U51" s="4">
        <f>R50</f>
        <v>6</v>
      </c>
      <c r="V51" s="4" t="s">
        <v>468</v>
      </c>
      <c r="W51" s="4">
        <f>R52</f>
        <v>4</v>
      </c>
      <c r="Z51" s="4">
        <f>W50</f>
        <v>5</v>
      </c>
      <c r="AA51" s="4" t="s">
        <v>468</v>
      </c>
      <c r="AB51" s="4">
        <f>W52</f>
        <v>3</v>
      </c>
      <c r="AE51" s="4">
        <f>AB50</f>
        <v>4</v>
      </c>
      <c r="AF51" s="4" t="s">
        <v>468</v>
      </c>
      <c r="AG51" s="4">
        <f>AB52</f>
        <v>2</v>
      </c>
      <c r="AJ51" s="4">
        <f>AG50</f>
        <v>3</v>
      </c>
      <c r="AK51" s="4" t="s">
        <v>468</v>
      </c>
      <c r="AL51" s="4">
        <f>AG52</f>
        <v>8</v>
      </c>
    </row>
    <row r="52" spans="5:39" ht="15.6" customHeight="1" x14ac:dyDescent="0.2">
      <c r="F52" s="4">
        <v>3</v>
      </c>
      <c r="G52" s="4" t="s">
        <v>468</v>
      </c>
      <c r="H52" s="4">
        <v>6</v>
      </c>
      <c r="K52" s="4">
        <f>F51</f>
        <v>2</v>
      </c>
      <c r="L52" s="4" t="s">
        <v>468</v>
      </c>
      <c r="M52" s="4">
        <f>H53</f>
        <v>5</v>
      </c>
      <c r="P52" s="4">
        <f>K51</f>
        <v>8</v>
      </c>
      <c r="Q52" s="4" t="s">
        <v>468</v>
      </c>
      <c r="R52" s="4">
        <f>M53</f>
        <v>4</v>
      </c>
      <c r="U52" s="4">
        <f>P51</f>
        <v>7</v>
      </c>
      <c r="V52" s="4" t="s">
        <v>468</v>
      </c>
      <c r="W52" s="4">
        <f>R53</f>
        <v>3</v>
      </c>
      <c r="Z52" s="4">
        <f>U51</f>
        <v>6</v>
      </c>
      <c r="AA52" s="4" t="s">
        <v>468</v>
      </c>
      <c r="AB52" s="4">
        <f>W53</f>
        <v>2</v>
      </c>
      <c r="AE52" s="4">
        <f>Z51</f>
        <v>5</v>
      </c>
      <c r="AF52" s="4" t="s">
        <v>468</v>
      </c>
      <c r="AG52" s="4">
        <f>AB53</f>
        <v>8</v>
      </c>
      <c r="AJ52" s="4">
        <f>AE51</f>
        <v>4</v>
      </c>
      <c r="AK52" s="4" t="s">
        <v>468</v>
      </c>
      <c r="AL52" s="4">
        <f>AG53</f>
        <v>7</v>
      </c>
    </row>
    <row r="53" spans="5:39" ht="15.6" customHeight="1" x14ac:dyDescent="0.2">
      <c r="F53" s="4">
        <v>4</v>
      </c>
      <c r="G53" s="4" t="s">
        <v>468</v>
      </c>
      <c r="H53" s="4">
        <v>5</v>
      </c>
      <c r="K53" s="4">
        <f>F52</f>
        <v>3</v>
      </c>
      <c r="L53" s="4" t="s">
        <v>468</v>
      </c>
      <c r="M53" s="4">
        <f>F53</f>
        <v>4</v>
      </c>
      <c r="P53" s="4">
        <f>K52</f>
        <v>2</v>
      </c>
      <c r="Q53" s="4" t="s">
        <v>468</v>
      </c>
      <c r="R53" s="4">
        <f>K53</f>
        <v>3</v>
      </c>
      <c r="U53" s="4">
        <f>P52</f>
        <v>8</v>
      </c>
      <c r="V53" s="4" t="s">
        <v>468</v>
      </c>
      <c r="W53" s="4">
        <f>P53</f>
        <v>2</v>
      </c>
      <c r="Z53" s="4">
        <f>U52</f>
        <v>7</v>
      </c>
      <c r="AA53" s="4" t="s">
        <v>468</v>
      </c>
      <c r="AB53" s="4">
        <f>U53</f>
        <v>8</v>
      </c>
      <c r="AE53" s="4">
        <f>Z52</f>
        <v>6</v>
      </c>
      <c r="AF53" s="4" t="s">
        <v>468</v>
      </c>
      <c r="AG53" s="4">
        <f>Z53</f>
        <v>7</v>
      </c>
      <c r="AJ53" s="4">
        <f>AE52</f>
        <v>5</v>
      </c>
      <c r="AK53" s="4" t="s">
        <v>468</v>
      </c>
      <c r="AL53" s="4">
        <f>AE53</f>
        <v>6</v>
      </c>
    </row>
    <row r="54" spans="5:39" ht="15.6" customHeight="1" x14ac:dyDescent="0.2">
      <c r="E54" s="229" t="str">
        <f>INDEX($C$9:$D$48,MATCH(F50,$C$9:$C$48),2)</f>
        <v>割石</v>
      </c>
      <c r="F54" s="228"/>
      <c r="G54" s="228" t="s">
        <v>468</v>
      </c>
      <c r="H54" s="228" t="str">
        <f>INDEX($C$9:$D$48,MATCH(H50,$C$9:$C$48),2)</f>
        <v>礒野</v>
      </c>
      <c r="I54" s="227"/>
      <c r="J54" s="229" t="str">
        <f>INDEX($C$9:$D$48,MATCH(K50,$C$9:$C$48),2)</f>
        <v>割石</v>
      </c>
      <c r="K54" s="228"/>
      <c r="L54" s="228" t="s">
        <v>468</v>
      </c>
      <c r="M54" s="228" t="str">
        <f>INDEX($C$9:$D$48,MATCH(M50,$C$9:$C$48),2)</f>
        <v>西田</v>
      </c>
      <c r="N54" s="227"/>
      <c r="O54" s="229" t="str">
        <f>INDEX($C$9:$D$48,MATCH(P50,$C$9:$C$48),2)</f>
        <v>割石</v>
      </c>
      <c r="P54" s="228"/>
      <c r="Q54" s="228" t="s">
        <v>468</v>
      </c>
      <c r="R54" s="228" t="str">
        <f>INDEX($C$9:$D$48,MATCH(R50,$C$9:$C$48),2)</f>
        <v>細川</v>
      </c>
      <c r="S54" s="227"/>
      <c r="T54" s="229" t="str">
        <f>INDEX($C$9:$D$48,MATCH(U50,$C$9:$C$48),2)</f>
        <v>割石</v>
      </c>
      <c r="U54" s="228"/>
      <c r="V54" s="228" t="s">
        <v>468</v>
      </c>
      <c r="W54" s="228" t="str">
        <f>INDEX($C$9:$D$48,MATCH(W50,$C$9:$C$48),2)</f>
        <v>前山</v>
      </c>
      <c r="X54" s="227"/>
      <c r="Y54" s="229" t="str">
        <f>INDEX($C$9:$D$48,MATCH(Z50,$C$9:$C$48),2)</f>
        <v>割石</v>
      </c>
      <c r="Z54" s="228"/>
      <c r="AA54" s="228" t="s">
        <v>468</v>
      </c>
      <c r="AB54" s="228" t="str">
        <f>INDEX($C$9:$D$48,MATCH(AB50,$C$9:$C$48),2)</f>
        <v>山下</v>
      </c>
      <c r="AC54" s="227"/>
      <c r="AD54" s="229" t="str">
        <f>INDEX($C$9:$D$48,MATCH(AE50,$C$9:$C$48),2)</f>
        <v>割石</v>
      </c>
      <c r="AE54" s="228"/>
      <c r="AF54" s="228" t="s">
        <v>468</v>
      </c>
      <c r="AG54" s="228" t="str">
        <f>INDEX($C$9:$D$48,MATCH(AG50,$C$9:$C$48),2)</f>
        <v>高橋</v>
      </c>
      <c r="AH54" s="227"/>
      <c r="AI54" s="229" t="str">
        <f>INDEX($C$9:$D$48,MATCH(AJ50,$C$9:$C$48),2)</f>
        <v>割石</v>
      </c>
      <c r="AJ54" s="228"/>
      <c r="AK54" s="228" t="s">
        <v>468</v>
      </c>
      <c r="AL54" s="228" t="str">
        <f>INDEX($C$9:$D$48,MATCH(AL50,$C$9:$C$48),2)</f>
        <v>笹田</v>
      </c>
      <c r="AM54" s="227"/>
    </row>
    <row r="55" spans="5:39" ht="15.6" customHeight="1" x14ac:dyDescent="0.2">
      <c r="E55" s="226" t="str">
        <f>INDEX($C$9:$D$48,MATCH(F50,$C$9:$C$48)+3,2)</f>
        <v>尽誠</v>
      </c>
      <c r="F55" s="225"/>
      <c r="G55" s="225"/>
      <c r="H55" s="225" t="str">
        <f>INDEX($C$9:$D$48,MATCH(H50,$C$9:$C$48)+3,2)</f>
        <v>尽誠</v>
      </c>
      <c r="I55" s="224"/>
      <c r="J55" s="226" t="str">
        <f>INDEX($C$9:$D$48,MATCH(K50,$C$9:$C$48)+3,2)</f>
        <v>尽誠</v>
      </c>
      <c r="K55" s="225"/>
      <c r="L55" s="225"/>
      <c r="M55" s="225" t="str">
        <f>INDEX($C$9:$D$48,MATCH(M50,$C$9:$C$48)+3,2)</f>
        <v>香川西</v>
      </c>
      <c r="N55" s="224"/>
      <c r="O55" s="226" t="str">
        <f>INDEX($C$9:$D$48,MATCH(P50,$C$9:$C$48)+3,2)</f>
        <v>尽誠</v>
      </c>
      <c r="P55" s="225"/>
      <c r="Q55" s="225"/>
      <c r="R55" s="225" t="str">
        <f>INDEX($C$9:$D$48,MATCH(R50,$C$9:$C$48)+3,2)</f>
        <v>尽誠</v>
      </c>
      <c r="S55" s="224"/>
      <c r="T55" s="226" t="str">
        <f>INDEX($C$9:$D$48,MATCH(U50,$C$9:$C$48)+3,2)</f>
        <v>尽誠</v>
      </c>
      <c r="U55" s="225"/>
      <c r="V55" s="225"/>
      <c r="W55" s="225" t="str">
        <f>INDEX($C$9:$D$48,MATCH(W50,$C$9:$C$48)+3,2)</f>
        <v>高中央</v>
      </c>
      <c r="X55" s="224"/>
      <c r="Y55" s="226" t="str">
        <f>INDEX($C$9:$D$48,MATCH(Z50,$C$9:$C$48)+3,2)</f>
        <v>尽誠</v>
      </c>
      <c r="Z55" s="225"/>
      <c r="AA55" s="225"/>
      <c r="AB55" s="225" t="str">
        <f>INDEX($C$9:$D$48,MATCH(AB50,$C$9:$C$48)+3,2)</f>
        <v>尽誠</v>
      </c>
      <c r="AC55" s="224"/>
      <c r="AD55" s="226" t="str">
        <f>INDEX($C$9:$D$48,MATCH(AE50,$C$9:$C$48)+3,2)</f>
        <v>尽誠</v>
      </c>
      <c r="AE55" s="225"/>
      <c r="AF55" s="225"/>
      <c r="AG55" s="225" t="str">
        <f>INDEX($C$9:$D$48,MATCH(AG50,$C$9:$C$48)+3,2)</f>
        <v>高松商</v>
      </c>
      <c r="AH55" s="224"/>
      <c r="AI55" s="226" t="str">
        <f>INDEX($C$9:$D$48,MATCH(AJ50,$C$9:$C$48)+3,2)</f>
        <v>尽誠</v>
      </c>
      <c r="AJ55" s="225"/>
      <c r="AK55" s="225"/>
      <c r="AL55" s="225" t="str">
        <f>INDEX($C$9:$D$48,MATCH(AL50,$C$9:$C$48)+3,2)</f>
        <v>尽誠</v>
      </c>
      <c r="AM55" s="224"/>
    </row>
    <row r="56" spans="5:39" ht="15.6" customHeight="1" x14ac:dyDescent="0.2">
      <c r="E56" s="229" t="str">
        <f>INDEX($C$9:$D$48,MATCH(F51,$C$9:$C$48),2)</f>
        <v>笹田</v>
      </c>
      <c r="F56" s="228"/>
      <c r="G56" s="228" t="s">
        <v>468</v>
      </c>
      <c r="H56" s="228" t="str">
        <f>INDEX($C$9:$D$48,MATCH(H51,$C$9:$C$48),2)</f>
        <v>西田</v>
      </c>
      <c r="I56" s="227"/>
      <c r="J56" s="229" t="str">
        <f>INDEX($C$9:$D$48,MATCH(K51,$C$9:$C$48),2)</f>
        <v>礒野</v>
      </c>
      <c r="K56" s="228"/>
      <c r="L56" s="228" t="s">
        <v>468</v>
      </c>
      <c r="M56" s="228" t="str">
        <f>INDEX($C$9:$D$48,MATCH(M51,$C$9:$C$48),2)</f>
        <v>細川</v>
      </c>
      <c r="N56" s="227"/>
      <c r="O56" s="229" t="str">
        <f>INDEX($C$9:$D$48,MATCH(P51,$C$9:$C$48),2)</f>
        <v>西田</v>
      </c>
      <c r="P56" s="228"/>
      <c r="Q56" s="228" t="s">
        <v>468</v>
      </c>
      <c r="R56" s="228" t="str">
        <f>INDEX($C$9:$D$48,MATCH(R51,$C$9:$C$48),2)</f>
        <v>前山</v>
      </c>
      <c r="S56" s="227"/>
      <c r="T56" s="229" t="str">
        <f>INDEX($C$9:$D$48,MATCH(U51,$C$9:$C$48),2)</f>
        <v>細川</v>
      </c>
      <c r="U56" s="228"/>
      <c r="V56" s="228" t="s">
        <v>468</v>
      </c>
      <c r="W56" s="228" t="str">
        <f>INDEX($C$9:$D$48,MATCH(W51,$C$9:$C$48),2)</f>
        <v>山下</v>
      </c>
      <c r="X56" s="227"/>
      <c r="Y56" s="229" t="str">
        <f>INDEX($C$9:$D$48,MATCH(Z51,$C$9:$C$48),2)</f>
        <v>前山</v>
      </c>
      <c r="Z56" s="228"/>
      <c r="AA56" s="228" t="s">
        <v>468</v>
      </c>
      <c r="AB56" s="228" t="str">
        <f>INDEX($C$9:$D$48,MATCH(AB51,$C$9:$C$48),2)</f>
        <v>高橋</v>
      </c>
      <c r="AC56" s="227"/>
      <c r="AD56" s="229" t="str">
        <f>INDEX($C$9:$D$48,MATCH(AE51,$C$9:$C$48),2)</f>
        <v>山下</v>
      </c>
      <c r="AE56" s="228"/>
      <c r="AF56" s="228" t="s">
        <v>468</v>
      </c>
      <c r="AG56" s="228" t="str">
        <f>INDEX($C$9:$D$48,MATCH(AG51,$C$9:$C$48),2)</f>
        <v>笹田</v>
      </c>
      <c r="AH56" s="227"/>
      <c r="AI56" s="229" t="str">
        <f>INDEX($C$9:$D$48,MATCH(AJ51,$C$9:$C$48),2)</f>
        <v>高橋</v>
      </c>
      <c r="AJ56" s="228"/>
      <c r="AK56" s="228" t="s">
        <v>468</v>
      </c>
      <c r="AL56" s="228" t="str">
        <f>INDEX($C$9:$D$48,MATCH(AL51,$C$9:$C$48),2)</f>
        <v>礒野</v>
      </c>
      <c r="AM56" s="227"/>
    </row>
    <row r="57" spans="5:39" ht="15.6" customHeight="1" x14ac:dyDescent="0.2">
      <c r="E57" s="226" t="str">
        <f>INDEX($C$9:$D$48,MATCH(F51,$C$9:$C$48)+3,2)</f>
        <v>尽誠</v>
      </c>
      <c r="F57" s="225"/>
      <c r="G57" s="225"/>
      <c r="H57" s="225" t="str">
        <f>INDEX($C$9:$D$48,MATCH(H51,$C$9:$C$48)+3,2)</f>
        <v>香川西</v>
      </c>
      <c r="I57" s="224"/>
      <c r="J57" s="226" t="str">
        <f>INDEX($C$9:$D$48,MATCH(K51,$C$9:$C$48)+3,2)</f>
        <v>尽誠</v>
      </c>
      <c r="K57" s="225"/>
      <c r="L57" s="225"/>
      <c r="M57" s="225" t="str">
        <f>INDEX($C$9:$D$48,MATCH(M51,$C$9:$C$48)+3,2)</f>
        <v>尽誠</v>
      </c>
      <c r="N57" s="224"/>
      <c r="O57" s="226" t="str">
        <f>INDEX($C$9:$D$48,MATCH(P51,$C$9:$C$48)+3,2)</f>
        <v>香川西</v>
      </c>
      <c r="P57" s="225"/>
      <c r="Q57" s="225"/>
      <c r="R57" s="225" t="str">
        <f>INDEX($C$9:$D$48,MATCH(R51,$C$9:$C$48)+3,2)</f>
        <v>高中央</v>
      </c>
      <c r="S57" s="224"/>
      <c r="T57" s="226" t="str">
        <f>INDEX($C$9:$D$48,MATCH(U51,$C$9:$C$48)+3,2)</f>
        <v>尽誠</v>
      </c>
      <c r="U57" s="225"/>
      <c r="V57" s="225"/>
      <c r="W57" s="225" t="str">
        <f>INDEX($C$9:$D$48,MATCH(W51,$C$9:$C$48)+3,2)</f>
        <v>尽誠</v>
      </c>
      <c r="X57" s="224"/>
      <c r="Y57" s="226" t="str">
        <f>INDEX($C$9:$D$48,MATCH(Z51,$C$9:$C$48)+3,2)</f>
        <v>高中央</v>
      </c>
      <c r="Z57" s="225"/>
      <c r="AA57" s="225"/>
      <c r="AB57" s="225" t="str">
        <f>INDEX($C$9:$D$48,MATCH(AB51,$C$9:$C$48)+3,2)</f>
        <v>高松商</v>
      </c>
      <c r="AC57" s="224"/>
      <c r="AD57" s="226" t="str">
        <f>INDEX($C$9:$D$48,MATCH(AE51,$C$9:$C$48)+3,2)</f>
        <v>尽誠</v>
      </c>
      <c r="AE57" s="225"/>
      <c r="AF57" s="225"/>
      <c r="AG57" s="225" t="str">
        <f>INDEX($C$9:$D$48,MATCH(AG51,$C$9:$C$48)+3,2)</f>
        <v>尽誠</v>
      </c>
      <c r="AH57" s="224"/>
      <c r="AI57" s="226" t="str">
        <f>INDEX($C$9:$D$48,MATCH(AJ51,$C$9:$C$48)+3,2)</f>
        <v>高松商</v>
      </c>
      <c r="AJ57" s="225"/>
      <c r="AK57" s="225"/>
      <c r="AL57" s="225" t="str">
        <f>INDEX($C$9:$D$48,MATCH(AL51,$C$9:$C$48)+3,2)</f>
        <v>尽誠</v>
      </c>
      <c r="AM57" s="224"/>
    </row>
    <row r="58" spans="5:39" ht="15.6" customHeight="1" x14ac:dyDescent="0.2">
      <c r="E58" s="229" t="str">
        <f>INDEX($C$9:$D$48,MATCH(F52,$C$9:$C$48),2)</f>
        <v>高橋</v>
      </c>
      <c r="F58" s="228"/>
      <c r="G58" s="228" t="s">
        <v>468</v>
      </c>
      <c r="H58" s="228" t="str">
        <f>INDEX($C$9:$D$48,MATCH(H52,$C$9:$C$48),2)</f>
        <v>細川</v>
      </c>
      <c r="I58" s="227"/>
      <c r="J58" s="229" t="str">
        <f>INDEX($C$9:$D$48,MATCH(K52,$C$9:$C$48),2)</f>
        <v>笹田</v>
      </c>
      <c r="K58" s="228"/>
      <c r="L58" s="228" t="s">
        <v>468</v>
      </c>
      <c r="M58" s="228" t="str">
        <f>INDEX($C$9:$D$48,MATCH(M52,$C$9:$C$48),2)</f>
        <v>前山</v>
      </c>
      <c r="N58" s="227"/>
      <c r="O58" s="229" t="str">
        <f>INDEX($C$9:$D$48,MATCH(P52,$C$9:$C$48),2)</f>
        <v>礒野</v>
      </c>
      <c r="P58" s="228"/>
      <c r="Q58" s="228" t="s">
        <v>468</v>
      </c>
      <c r="R58" s="228" t="str">
        <f>INDEX($C$9:$D$48,MATCH(R52,$C$9:$C$48),2)</f>
        <v>山下</v>
      </c>
      <c r="S58" s="227"/>
      <c r="T58" s="229" t="str">
        <f>INDEX($C$9:$D$48,MATCH(U52,$C$9:$C$48),2)</f>
        <v>西田</v>
      </c>
      <c r="U58" s="228"/>
      <c r="V58" s="228" t="s">
        <v>468</v>
      </c>
      <c r="W58" s="228" t="str">
        <f>INDEX($C$9:$D$48,MATCH(W52,$C$9:$C$48),2)</f>
        <v>高橋</v>
      </c>
      <c r="X58" s="227"/>
      <c r="Y58" s="229" t="str">
        <f>INDEX($C$9:$D$48,MATCH(Z52,$C$9:$C$48),2)</f>
        <v>細川</v>
      </c>
      <c r="Z58" s="228"/>
      <c r="AA58" s="228" t="s">
        <v>468</v>
      </c>
      <c r="AB58" s="228" t="str">
        <f>INDEX($C$9:$D$48,MATCH(AB52,$C$9:$C$48),2)</f>
        <v>笹田</v>
      </c>
      <c r="AC58" s="227"/>
      <c r="AD58" s="229" t="str">
        <f>INDEX($C$9:$D$48,MATCH(AE52,$C$9:$C$48),2)</f>
        <v>前山</v>
      </c>
      <c r="AE58" s="228"/>
      <c r="AF58" s="228" t="s">
        <v>468</v>
      </c>
      <c r="AG58" s="228" t="str">
        <f>INDEX($C$9:$D$48,MATCH(AG52,$C$9:$C$48),2)</f>
        <v>礒野</v>
      </c>
      <c r="AH58" s="227"/>
      <c r="AI58" s="229" t="str">
        <f>INDEX($C$9:$D$48,MATCH(AJ52,$C$9:$C$48),2)</f>
        <v>山下</v>
      </c>
      <c r="AJ58" s="228"/>
      <c r="AK58" s="228" t="s">
        <v>468</v>
      </c>
      <c r="AL58" s="228" t="str">
        <f>INDEX($C$9:$D$48,MATCH(AL52,$C$9:$C$48),2)</f>
        <v>西田</v>
      </c>
      <c r="AM58" s="227"/>
    </row>
    <row r="59" spans="5:39" ht="15.6" customHeight="1" x14ac:dyDescent="0.2">
      <c r="E59" s="226" t="str">
        <f>INDEX($C$9:$D$48,MATCH(F52,$C$9:$C$48)+3,2)</f>
        <v>高松商</v>
      </c>
      <c r="F59" s="225"/>
      <c r="G59" s="225"/>
      <c r="H59" s="225" t="str">
        <f>INDEX($C$9:$D$48,MATCH(H52,$C$9:$C$48)+3,2)</f>
        <v>尽誠</v>
      </c>
      <c r="I59" s="224"/>
      <c r="J59" s="226" t="str">
        <f>INDEX($C$9:$D$48,MATCH(K52,$C$9:$C$48)+3,2)</f>
        <v>尽誠</v>
      </c>
      <c r="K59" s="225"/>
      <c r="L59" s="225"/>
      <c r="M59" s="225" t="str">
        <f>INDEX($C$9:$D$48,MATCH(M52,$C$9:$C$48)+3,2)</f>
        <v>高中央</v>
      </c>
      <c r="N59" s="224"/>
      <c r="O59" s="226" t="str">
        <f>INDEX($C$9:$D$48,MATCH(P52,$C$9:$C$48)+3,2)</f>
        <v>尽誠</v>
      </c>
      <c r="P59" s="225"/>
      <c r="Q59" s="225"/>
      <c r="R59" s="225" t="str">
        <f>INDEX($C$9:$D$48,MATCH(R52,$C$9:$C$48)+3,2)</f>
        <v>尽誠</v>
      </c>
      <c r="S59" s="224"/>
      <c r="T59" s="226" t="str">
        <f>INDEX($C$9:$D$48,MATCH(U52,$C$9:$C$48)+3,2)</f>
        <v>香川西</v>
      </c>
      <c r="U59" s="225"/>
      <c r="V59" s="225"/>
      <c r="W59" s="225" t="str">
        <f>INDEX($C$9:$D$48,MATCH(W52,$C$9:$C$48)+3,2)</f>
        <v>高松商</v>
      </c>
      <c r="X59" s="224"/>
      <c r="Y59" s="226" t="str">
        <f>INDEX($C$9:$D$48,MATCH(Z52,$C$9:$C$48)+3,2)</f>
        <v>尽誠</v>
      </c>
      <c r="Z59" s="225"/>
      <c r="AA59" s="225"/>
      <c r="AB59" s="225" t="str">
        <f>INDEX($C$9:$D$48,MATCH(AB52,$C$9:$C$48)+3,2)</f>
        <v>尽誠</v>
      </c>
      <c r="AC59" s="224"/>
      <c r="AD59" s="226" t="str">
        <f>INDEX($C$9:$D$48,MATCH(AE52,$C$9:$C$48)+3,2)</f>
        <v>高中央</v>
      </c>
      <c r="AE59" s="225"/>
      <c r="AF59" s="225"/>
      <c r="AG59" s="225" t="str">
        <f>INDEX($C$9:$D$48,MATCH(AG52,$C$9:$C$48)+3,2)</f>
        <v>尽誠</v>
      </c>
      <c r="AH59" s="224"/>
      <c r="AI59" s="226" t="str">
        <f>INDEX($C$9:$D$48,MATCH(AJ52,$C$9:$C$48)+3,2)</f>
        <v>尽誠</v>
      </c>
      <c r="AJ59" s="225"/>
      <c r="AK59" s="225"/>
      <c r="AL59" s="225" t="str">
        <f>INDEX($C$9:$D$48,MATCH(AL52,$C$9:$C$48)+3,2)</f>
        <v>香川西</v>
      </c>
      <c r="AM59" s="224"/>
    </row>
    <row r="60" spans="5:39" ht="15.6" customHeight="1" x14ac:dyDescent="0.2">
      <c r="E60" s="229" t="str">
        <f>INDEX($C$9:$D$48,MATCH(F53,$C$9:$C$48),2)</f>
        <v>山下</v>
      </c>
      <c r="F60" s="228"/>
      <c r="G60" s="228" t="s">
        <v>468</v>
      </c>
      <c r="H60" s="228" t="str">
        <f>INDEX($C$9:$D$48,MATCH(H53,$C$9:$C$48),2)</f>
        <v>前山</v>
      </c>
      <c r="I60" s="227"/>
      <c r="J60" s="229" t="str">
        <f>INDEX($C$9:$D$48,MATCH(K53,$C$9:$C$48),2)</f>
        <v>高橋</v>
      </c>
      <c r="K60" s="228"/>
      <c r="L60" s="228" t="s">
        <v>468</v>
      </c>
      <c r="M60" s="228" t="str">
        <f>INDEX($C$9:$D$48,MATCH(M53,$C$9:$C$48),2)</f>
        <v>山下</v>
      </c>
      <c r="N60" s="227"/>
      <c r="O60" s="229" t="str">
        <f>INDEX($C$9:$D$48,MATCH(P53,$C$9:$C$48),2)</f>
        <v>笹田</v>
      </c>
      <c r="P60" s="228"/>
      <c r="Q60" s="228" t="s">
        <v>468</v>
      </c>
      <c r="R60" s="228" t="str">
        <f>INDEX($C$9:$D$48,MATCH(R53,$C$9:$C$48),2)</f>
        <v>高橋</v>
      </c>
      <c r="S60" s="227"/>
      <c r="T60" s="229" t="str">
        <f>INDEX($C$9:$D$48,MATCH(U53,$C$9:$C$48),2)</f>
        <v>礒野</v>
      </c>
      <c r="U60" s="228"/>
      <c r="V60" s="228" t="s">
        <v>468</v>
      </c>
      <c r="W60" s="228" t="str">
        <f>INDEX($C$9:$D$48,MATCH(W53,$C$9:$C$48),2)</f>
        <v>笹田</v>
      </c>
      <c r="X60" s="227"/>
      <c r="Y60" s="229" t="str">
        <f>INDEX($C$9:$D$48,MATCH(Z53,$C$9:$C$48),2)</f>
        <v>西田</v>
      </c>
      <c r="Z60" s="228"/>
      <c r="AA60" s="228" t="s">
        <v>468</v>
      </c>
      <c r="AB60" s="228" t="str">
        <f>INDEX($C$9:$D$48,MATCH(AB53,$C$9:$C$48),2)</f>
        <v>礒野</v>
      </c>
      <c r="AC60" s="227"/>
      <c r="AD60" s="229" t="str">
        <f>INDEX($C$9:$D$48,MATCH(AE53,$C$9:$C$48),2)</f>
        <v>細川</v>
      </c>
      <c r="AE60" s="228"/>
      <c r="AF60" s="228" t="s">
        <v>468</v>
      </c>
      <c r="AG60" s="228" t="str">
        <f>INDEX($C$9:$D$48,MATCH(AG53,$C$9:$C$48),2)</f>
        <v>西田</v>
      </c>
      <c r="AH60" s="227"/>
      <c r="AI60" s="229" t="str">
        <f>INDEX($C$9:$D$48,MATCH(AJ53,$C$9:$C$48),2)</f>
        <v>前山</v>
      </c>
      <c r="AJ60" s="228"/>
      <c r="AK60" s="228" t="s">
        <v>468</v>
      </c>
      <c r="AL60" s="228" t="str">
        <f>INDEX($C$9:$D$48,MATCH(AL53,$C$9:$C$48),2)</f>
        <v>細川</v>
      </c>
      <c r="AM60" s="227"/>
    </row>
    <row r="61" spans="5:39" ht="15.6" customHeight="1" x14ac:dyDescent="0.2">
      <c r="E61" s="226" t="str">
        <f>INDEX($C$9:$D$48,MATCH(F53,$C$9:$C$48)+3,2)</f>
        <v>尽誠</v>
      </c>
      <c r="F61" s="225"/>
      <c r="G61" s="225"/>
      <c r="H61" s="225" t="str">
        <f>INDEX($C$9:$D$48,MATCH(H53,$C$9:$C$48)+3,2)</f>
        <v>高中央</v>
      </c>
      <c r="I61" s="224"/>
      <c r="J61" s="226" t="str">
        <f>INDEX($C$9:$D$48,MATCH(K53,$C$9:$C$48)+3,2)</f>
        <v>高松商</v>
      </c>
      <c r="K61" s="225"/>
      <c r="L61" s="225"/>
      <c r="M61" s="225" t="str">
        <f>INDEX($C$9:$D$48,MATCH(M53,$C$9:$C$48)+3,2)</f>
        <v>尽誠</v>
      </c>
      <c r="N61" s="224"/>
      <c r="O61" s="226" t="str">
        <f>INDEX($C$9:$D$48,MATCH(P53,$C$9:$C$48)+3,2)</f>
        <v>尽誠</v>
      </c>
      <c r="P61" s="225"/>
      <c r="Q61" s="225"/>
      <c r="R61" s="225" t="str">
        <f>INDEX($C$9:$D$48,MATCH(R53,$C$9:$C$48)+3,2)</f>
        <v>高松商</v>
      </c>
      <c r="S61" s="224"/>
      <c r="T61" s="226" t="str">
        <f>INDEX($C$9:$D$48,MATCH(U53,$C$9:$C$48)+3,2)</f>
        <v>尽誠</v>
      </c>
      <c r="U61" s="225"/>
      <c r="V61" s="225"/>
      <c r="W61" s="225" t="str">
        <f>INDEX($C$9:$D$48,MATCH(W53,$C$9:$C$48)+3,2)</f>
        <v>尽誠</v>
      </c>
      <c r="X61" s="224"/>
      <c r="Y61" s="226" t="str">
        <f>INDEX($C$9:$D$48,MATCH(Z53,$C$9:$C$48)+3,2)</f>
        <v>香川西</v>
      </c>
      <c r="Z61" s="225"/>
      <c r="AA61" s="225"/>
      <c r="AB61" s="225" t="str">
        <f>INDEX($C$9:$D$48,MATCH(AB53,$C$9:$C$48)+3,2)</f>
        <v>尽誠</v>
      </c>
      <c r="AC61" s="224"/>
      <c r="AD61" s="226" t="str">
        <f>INDEX($C$9:$D$48,MATCH(AE53,$C$9:$C$48)+3,2)</f>
        <v>尽誠</v>
      </c>
      <c r="AE61" s="225"/>
      <c r="AF61" s="225"/>
      <c r="AG61" s="225" t="str">
        <f>INDEX($C$9:$D$48,MATCH(AG53,$C$9:$C$48)+3,2)</f>
        <v>香川西</v>
      </c>
      <c r="AH61" s="224"/>
      <c r="AI61" s="226" t="str">
        <f>INDEX($C$9:$D$48,MATCH(AJ53,$C$9:$C$48)+3,2)</f>
        <v>高中央</v>
      </c>
      <c r="AJ61" s="225"/>
      <c r="AK61" s="225"/>
      <c r="AL61" s="225" t="str">
        <f>INDEX($C$9:$D$48,MATCH(AL53,$C$9:$C$48)+3,2)</f>
        <v>尽誠</v>
      </c>
      <c r="AM61" s="224"/>
    </row>
  </sheetData>
  <mergeCells count="342">
    <mergeCell ref="AI61:AJ61"/>
    <mergeCell ref="AL61:AM61"/>
    <mergeCell ref="AI60:AJ60"/>
    <mergeCell ref="AK60:AK61"/>
    <mergeCell ref="AL60:AM60"/>
    <mergeCell ref="E61:F61"/>
    <mergeCell ref="H61:I61"/>
    <mergeCell ref="J61:K61"/>
    <mergeCell ref="M61:N61"/>
    <mergeCell ref="O61:P61"/>
    <mergeCell ref="AF60:AF61"/>
    <mergeCell ref="AG60:AH60"/>
    <mergeCell ref="Y61:Z61"/>
    <mergeCell ref="AB61:AC61"/>
    <mergeCell ref="AD61:AE61"/>
    <mergeCell ref="AG61:AH61"/>
    <mergeCell ref="Y60:Z60"/>
    <mergeCell ref="AA60:AA61"/>
    <mergeCell ref="AB60:AC60"/>
    <mergeCell ref="AD60:AE60"/>
    <mergeCell ref="O60:P60"/>
    <mergeCell ref="Q60:Q61"/>
    <mergeCell ref="R60:S60"/>
    <mergeCell ref="T60:U60"/>
    <mergeCell ref="V60:V61"/>
    <mergeCell ref="W60:X60"/>
    <mergeCell ref="W61:X61"/>
    <mergeCell ref="R61:S61"/>
    <mergeCell ref="T61:U61"/>
    <mergeCell ref="E60:F60"/>
    <mergeCell ref="G60:G61"/>
    <mergeCell ref="H60:I60"/>
    <mergeCell ref="J60:K60"/>
    <mergeCell ref="L60:L61"/>
    <mergeCell ref="M60:N60"/>
    <mergeCell ref="E59:F59"/>
    <mergeCell ref="H59:I59"/>
    <mergeCell ref="J59:K59"/>
    <mergeCell ref="M59:N59"/>
    <mergeCell ref="O59:P59"/>
    <mergeCell ref="R59:S59"/>
    <mergeCell ref="AD58:AE58"/>
    <mergeCell ref="AF58:AF59"/>
    <mergeCell ref="AG58:AH58"/>
    <mergeCell ref="AI58:AJ58"/>
    <mergeCell ref="AK58:AK59"/>
    <mergeCell ref="AL58:AM58"/>
    <mergeCell ref="AD59:AE59"/>
    <mergeCell ref="AG59:AH59"/>
    <mergeCell ref="AI59:AJ59"/>
    <mergeCell ref="AL59:AM59"/>
    <mergeCell ref="T58:U58"/>
    <mergeCell ref="V58:V59"/>
    <mergeCell ref="W58:X58"/>
    <mergeCell ref="Y58:Z58"/>
    <mergeCell ref="AA58:AA59"/>
    <mergeCell ref="AB58:AC58"/>
    <mergeCell ref="T59:U59"/>
    <mergeCell ref="W59:X59"/>
    <mergeCell ref="Y59:Z59"/>
    <mergeCell ref="AB59:AC59"/>
    <mergeCell ref="AL57:AM57"/>
    <mergeCell ref="E58:F58"/>
    <mergeCell ref="G58:G59"/>
    <mergeCell ref="H58:I58"/>
    <mergeCell ref="J58:K58"/>
    <mergeCell ref="L58:L59"/>
    <mergeCell ref="M58:N58"/>
    <mergeCell ref="O58:P58"/>
    <mergeCell ref="Q58:Q59"/>
    <mergeCell ref="R58:S58"/>
    <mergeCell ref="AL56:AM56"/>
    <mergeCell ref="E57:F57"/>
    <mergeCell ref="H57:I57"/>
    <mergeCell ref="J57:K57"/>
    <mergeCell ref="M57:N57"/>
    <mergeCell ref="O57:P57"/>
    <mergeCell ref="R57:S57"/>
    <mergeCell ref="T57:U57"/>
    <mergeCell ref="W57:X57"/>
    <mergeCell ref="Y57:Z57"/>
    <mergeCell ref="AB56:AC56"/>
    <mergeCell ref="AD56:AE56"/>
    <mergeCell ref="AF56:AF57"/>
    <mergeCell ref="AG56:AH56"/>
    <mergeCell ref="AI56:AJ56"/>
    <mergeCell ref="AK56:AK57"/>
    <mergeCell ref="AB57:AC57"/>
    <mergeCell ref="AD57:AE57"/>
    <mergeCell ref="AG57:AH57"/>
    <mergeCell ref="AI57:AJ57"/>
    <mergeCell ref="R56:S56"/>
    <mergeCell ref="T56:U56"/>
    <mergeCell ref="V56:V57"/>
    <mergeCell ref="W56:X56"/>
    <mergeCell ref="Y56:Z56"/>
    <mergeCell ref="AA56:AA57"/>
    <mergeCell ref="AI55:AJ55"/>
    <mergeCell ref="AL55:AM55"/>
    <mergeCell ref="E56:F56"/>
    <mergeCell ref="G56:G57"/>
    <mergeCell ref="H56:I56"/>
    <mergeCell ref="J56:K56"/>
    <mergeCell ref="L56:L57"/>
    <mergeCell ref="M56:N56"/>
    <mergeCell ref="O56:P56"/>
    <mergeCell ref="Q56:Q57"/>
    <mergeCell ref="AI54:AJ54"/>
    <mergeCell ref="AK54:AK55"/>
    <mergeCell ref="AL54:AM54"/>
    <mergeCell ref="E55:F55"/>
    <mergeCell ref="H55:I55"/>
    <mergeCell ref="J55:K55"/>
    <mergeCell ref="M55:N55"/>
    <mergeCell ref="O55:P55"/>
    <mergeCell ref="R55:S55"/>
    <mergeCell ref="T55:U55"/>
    <mergeCell ref="Y54:Z54"/>
    <mergeCell ref="AA54:AA55"/>
    <mergeCell ref="AB54:AC54"/>
    <mergeCell ref="AD54:AE54"/>
    <mergeCell ref="AF54:AF55"/>
    <mergeCell ref="AG54:AH54"/>
    <mergeCell ref="Y55:Z55"/>
    <mergeCell ref="AB55:AC55"/>
    <mergeCell ref="AD55:AE55"/>
    <mergeCell ref="AG55:AH55"/>
    <mergeCell ref="O54:P54"/>
    <mergeCell ref="Q54:Q55"/>
    <mergeCell ref="R54:S54"/>
    <mergeCell ref="T54:U54"/>
    <mergeCell ref="V54:V55"/>
    <mergeCell ref="W54:X54"/>
    <mergeCell ref="W55:X55"/>
    <mergeCell ref="E54:F54"/>
    <mergeCell ref="G54:G55"/>
    <mergeCell ref="H54:I54"/>
    <mergeCell ref="J54:K54"/>
    <mergeCell ref="L54:L55"/>
    <mergeCell ref="M54:N54"/>
    <mergeCell ref="AW9:AW48"/>
    <mergeCell ref="AN20:AN23"/>
    <mergeCell ref="AN25:AN28"/>
    <mergeCell ref="T15:T18"/>
    <mergeCell ref="AI30:AI33"/>
    <mergeCell ref="AD34:AH38"/>
    <mergeCell ref="AI35:AI38"/>
    <mergeCell ref="AR30:AR33"/>
    <mergeCell ref="AV29:AV33"/>
    <mergeCell ref="AD25:AD28"/>
    <mergeCell ref="AV7:AV8"/>
    <mergeCell ref="AH20:AH23"/>
    <mergeCell ref="AS19:AS23"/>
    <mergeCell ref="AS24:AS28"/>
    <mergeCell ref="AT19:AT23"/>
    <mergeCell ref="AT24:AT28"/>
    <mergeCell ref="AS14:AS18"/>
    <mergeCell ref="AR25:AR28"/>
    <mergeCell ref="AU9:AU13"/>
    <mergeCell ref="AH25:AH28"/>
    <mergeCell ref="T3:AF3"/>
    <mergeCell ref="AT7:AT8"/>
    <mergeCell ref="AU7:AU8"/>
    <mergeCell ref="T7:X7"/>
    <mergeCell ref="AS7:AS8"/>
    <mergeCell ref="Y7:AC7"/>
    <mergeCell ref="AD7:AH7"/>
    <mergeCell ref="AI7:AM7"/>
    <mergeCell ref="AN7:AR7"/>
    <mergeCell ref="AN8:AR8"/>
    <mergeCell ref="E45:E48"/>
    <mergeCell ref="I45:I48"/>
    <mergeCell ref="C44:C48"/>
    <mergeCell ref="D44:D46"/>
    <mergeCell ref="D47:D48"/>
    <mergeCell ref="AN44:AR48"/>
    <mergeCell ref="J45:J48"/>
    <mergeCell ref="O45:O48"/>
    <mergeCell ref="N45:N48"/>
    <mergeCell ref="S45:S48"/>
    <mergeCell ref="AV9:AV13"/>
    <mergeCell ref="AV14:AV18"/>
    <mergeCell ref="AV19:AV23"/>
    <mergeCell ref="AV24:AV28"/>
    <mergeCell ref="AS29:AS33"/>
    <mergeCell ref="AT14:AT18"/>
    <mergeCell ref="AS9:AS13"/>
    <mergeCell ref="AN35:AN38"/>
    <mergeCell ref="AR35:AR38"/>
    <mergeCell ref="T20:T23"/>
    <mergeCell ref="Y29:AC33"/>
    <mergeCell ref="T35:T38"/>
    <mergeCell ref="X35:X38"/>
    <mergeCell ref="T30:T33"/>
    <mergeCell ref="X30:X33"/>
    <mergeCell ref="AI25:AI28"/>
    <mergeCell ref="AH30:AH33"/>
    <mergeCell ref="T24:X28"/>
    <mergeCell ref="T40:T43"/>
    <mergeCell ref="AV39:AV43"/>
    <mergeCell ref="AV44:AV48"/>
    <mergeCell ref="AD45:AD48"/>
    <mergeCell ref="AH45:AH48"/>
    <mergeCell ref="AI45:AI48"/>
    <mergeCell ref="T45:T48"/>
    <mergeCell ref="AR40:AR43"/>
    <mergeCell ref="AM35:AM38"/>
    <mergeCell ref="X45:X48"/>
    <mergeCell ref="AU44:AU48"/>
    <mergeCell ref="AN40:AN43"/>
    <mergeCell ref="AS34:AS38"/>
    <mergeCell ref="AU29:AU33"/>
    <mergeCell ref="AT44:AT48"/>
    <mergeCell ref="AS39:AS43"/>
    <mergeCell ref="AS44:AS48"/>
    <mergeCell ref="AT39:AT43"/>
    <mergeCell ref="AU39:AU43"/>
    <mergeCell ref="AV34:AV38"/>
    <mergeCell ref="AU34:AU38"/>
    <mergeCell ref="AT29:AT33"/>
    <mergeCell ref="AU14:AU18"/>
    <mergeCell ref="AU24:AU28"/>
    <mergeCell ref="AU19:AU23"/>
    <mergeCell ref="AT34:AT38"/>
    <mergeCell ref="C7:D8"/>
    <mergeCell ref="D9:D11"/>
    <mergeCell ref="AT9:AT13"/>
    <mergeCell ref="E7:I7"/>
    <mergeCell ref="J7:N7"/>
    <mergeCell ref="O8:S8"/>
    <mergeCell ref="O7:S7"/>
    <mergeCell ref="C9:C13"/>
    <mergeCell ref="D12:D13"/>
    <mergeCell ref="E8:I8"/>
    <mergeCell ref="C39:C43"/>
    <mergeCell ref="D39:D41"/>
    <mergeCell ref="D42:D43"/>
    <mergeCell ref="C1:AV1"/>
    <mergeCell ref="Y10:Y13"/>
    <mergeCell ref="AN10:AN13"/>
    <mergeCell ref="AR10:AR13"/>
    <mergeCell ref="AC10:AC13"/>
    <mergeCell ref="AI10:AI13"/>
    <mergeCell ref="J10:J13"/>
    <mergeCell ref="C29:C33"/>
    <mergeCell ref="D29:D31"/>
    <mergeCell ref="D32:D33"/>
    <mergeCell ref="C34:C38"/>
    <mergeCell ref="D34:D36"/>
    <mergeCell ref="D37:D38"/>
    <mergeCell ref="C14:C18"/>
    <mergeCell ref="D14:D16"/>
    <mergeCell ref="D17:D18"/>
    <mergeCell ref="C19:C23"/>
    <mergeCell ref="D19:D21"/>
    <mergeCell ref="D22:D23"/>
    <mergeCell ref="E25:E28"/>
    <mergeCell ref="C24:C28"/>
    <mergeCell ref="D24:D26"/>
    <mergeCell ref="D27:D28"/>
    <mergeCell ref="J8:N8"/>
    <mergeCell ref="J20:J23"/>
    <mergeCell ref="N20:N23"/>
    <mergeCell ref="E20:E23"/>
    <mergeCell ref="E9:I13"/>
    <mergeCell ref="N10:N13"/>
    <mergeCell ref="E15:E18"/>
    <mergeCell ref="I15:I18"/>
    <mergeCell ref="I20:I23"/>
    <mergeCell ref="AD8:AH8"/>
    <mergeCell ref="T8:X8"/>
    <mergeCell ref="AI8:AM8"/>
    <mergeCell ref="Y8:AC8"/>
    <mergeCell ref="O10:O13"/>
    <mergeCell ref="S10:S13"/>
    <mergeCell ref="X15:X18"/>
    <mergeCell ref="AD10:AD13"/>
    <mergeCell ref="AH10:AH13"/>
    <mergeCell ref="T10:T13"/>
    <mergeCell ref="X10:X13"/>
    <mergeCell ref="AN15:AN18"/>
    <mergeCell ref="AR15:AR18"/>
    <mergeCell ref="AH15:AH18"/>
    <mergeCell ref="AM10:AM13"/>
    <mergeCell ref="E30:E33"/>
    <mergeCell ref="I30:I33"/>
    <mergeCell ref="J30:J33"/>
    <mergeCell ref="J14:N18"/>
    <mergeCell ref="O15:O18"/>
    <mergeCell ref="S15:S18"/>
    <mergeCell ref="O30:O33"/>
    <mergeCell ref="S30:S33"/>
    <mergeCell ref="N30:N33"/>
    <mergeCell ref="O25:O28"/>
    <mergeCell ref="I25:I28"/>
    <mergeCell ref="J25:J28"/>
    <mergeCell ref="N25:N28"/>
    <mergeCell ref="S25:S28"/>
    <mergeCell ref="AM20:AM23"/>
    <mergeCell ref="AM25:AM28"/>
    <mergeCell ref="AI20:AI23"/>
    <mergeCell ref="O19:S23"/>
    <mergeCell ref="X20:X23"/>
    <mergeCell ref="Y25:Y28"/>
    <mergeCell ref="Y45:Y48"/>
    <mergeCell ref="AC45:AC48"/>
    <mergeCell ref="AC25:AC28"/>
    <mergeCell ref="Y35:Y38"/>
    <mergeCell ref="AM45:AM48"/>
    <mergeCell ref="AD20:AD23"/>
    <mergeCell ref="Y20:Y23"/>
    <mergeCell ref="AI39:AM43"/>
    <mergeCell ref="AH40:AH43"/>
    <mergeCell ref="AC40:AC43"/>
    <mergeCell ref="AN30:AN33"/>
    <mergeCell ref="Y15:Y18"/>
    <mergeCell ref="AM15:AM18"/>
    <mergeCell ref="AI15:AI18"/>
    <mergeCell ref="AD15:AD18"/>
    <mergeCell ref="AM30:AM33"/>
    <mergeCell ref="AC20:AC23"/>
    <mergeCell ref="AD30:AD33"/>
    <mergeCell ref="AC15:AC18"/>
    <mergeCell ref="N40:N43"/>
    <mergeCell ref="N35:N38"/>
    <mergeCell ref="S35:S38"/>
    <mergeCell ref="E40:E43"/>
    <mergeCell ref="I40:I43"/>
    <mergeCell ref="J40:J43"/>
    <mergeCell ref="E35:E38"/>
    <mergeCell ref="I35:I38"/>
    <mergeCell ref="J35:J38"/>
    <mergeCell ref="AD40:AD43"/>
    <mergeCell ref="Y40:Y43"/>
    <mergeCell ref="X40:X43"/>
    <mergeCell ref="O40:O43"/>
    <mergeCell ref="AN2:AV2"/>
    <mergeCell ref="AN3:AV3"/>
    <mergeCell ref="O35:O38"/>
    <mergeCell ref="S40:S43"/>
    <mergeCell ref="AR20:AR23"/>
    <mergeCell ref="AC35:AC38"/>
  </mergeCells>
  <phoneticPr fontId="2"/>
  <conditionalFormatting sqref="J14 AD34 O19 AI39 T24 AN44 E9 Y29">
    <cfRule type="cellIs" dxfId="27" priority="1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26" priority="12" stopIfTrue="1" operator="equal">
      <formula>"×"</formula>
    </cfRule>
    <cfRule type="cellIs" dxfId="25" priority="13" stopIfTrue="1" operator="equal">
      <formula>"○"</formula>
    </cfRule>
  </conditionalFormatting>
  <conditionalFormatting sqref="AV9:AV48">
    <cfRule type="expression" dxfId="24" priority="14" stopIfTrue="1">
      <formula>COUNTIF($AV$9:$AV$48,AV9)&gt;1</formula>
    </cfRule>
  </conditionalFormatting>
  <conditionalFormatting sqref="E55:F55 J55:K55 O55:P55 T55:U55 Y55:Z55 AD55:AE55 AI55:AJ55 E57:F57 E59:F59 E61:F61 J57:K57 J59:K59 J61:K61 O57:P57 O59:P59 O61:P61 T57:U57 T59:U59 T61:U61 Y57:Z57 Y59:Z59 Y61:Z61 AD57:AE57 AD59:AE59 AD61:AE61 AI57:AJ57 AI59:AJ59 AI61:AJ61">
    <cfRule type="expression" dxfId="23" priority="1" stopIfTrue="1">
      <formula>E55=0</formula>
    </cfRule>
    <cfRule type="expression" dxfId="22" priority="2" stopIfTrue="1">
      <formula>E55=H55</formula>
    </cfRule>
  </conditionalFormatting>
  <conditionalFormatting sqref="E54:F54 J54:K54 O54:P54 T54:U54 Y54:Z54 AD54:AE54 AI54:AJ54 E56:F56 E58:F58 E60:F60 J56:K56 J58:K58 J60:K60 O56:P56 O58:P58 O60:P60 T56:U56 T58:U58 T60:U60 Y56:Z56 Y58:Z58 Y60:Z60 AD56:AE56 AD58:AE58 AD60:AE60 AI56:AJ56 AI58:AJ58 AI60:AJ60">
    <cfRule type="expression" dxfId="21" priority="3" stopIfTrue="1">
      <formula>E55=0</formula>
    </cfRule>
    <cfRule type="expression" dxfId="20" priority="4" stopIfTrue="1">
      <formula>E55=H55</formula>
    </cfRule>
  </conditionalFormatting>
  <conditionalFormatting sqref="G54:G61 L54:L61 Q54:Q61 V54:V61 AA54:AA61 AF54:AF61 AK54:AK61">
    <cfRule type="expression" dxfId="19" priority="5" stopIfTrue="1">
      <formula>E55=0</formula>
    </cfRule>
    <cfRule type="expression" dxfId="18" priority="6" stopIfTrue="1">
      <formula>E55=H55</formula>
    </cfRule>
  </conditionalFormatting>
  <conditionalFormatting sqref="H54:I54 M54:N54 R54:S54 W54:X54 AB54:AC54 AG54:AH54 AL54:AM54 H56:I56 H58:I58 H60:I60 M56:N56 M58:N58 M60:N60 R56:S56 R58:S58 R60:S60 W56:X56 W58:X58 W60:X60 AB56:AC56 AB58:AC58 AB60:AC60 AG56:AH56 AG58:AH58 AG60:AH60 AL56:AM56 AL58:AM58 AL60:AM60">
    <cfRule type="expression" dxfId="17" priority="7" stopIfTrue="1">
      <formula>E55=0</formula>
    </cfRule>
    <cfRule type="expression" dxfId="16" priority="8" stopIfTrue="1">
      <formula>E55=H55</formula>
    </cfRule>
  </conditionalFormatting>
  <conditionalFormatting sqref="H55:I55 M55:N55 R55:S55 W55:X55 AB55:AC55 AG55:AH55 AL55:AM55 H57:I57 H59:I59 H61:I61 M57:N57 M59:N59 M61:N61 R57:S57 R59:S59 R61:S61 W57:X57 W59:X59 W61:X61 AB57:AC57 AB59:AC59 AB61:AC61 AG57:AH57 AG59:AH59 AG61:AH61 AL57:AM57 AL59:AM59 AL61:AM61">
    <cfRule type="expression" dxfId="15" priority="9" stopIfTrue="1">
      <formula>E55=0</formula>
    </cfRule>
    <cfRule type="expression" dxfId="14" priority="10" stopIfTrue="1">
      <formula>E55=H55</formula>
    </cfRule>
  </conditionalFormatting>
  <printOptions horizontalCentered="1" verticalCentered="1"/>
  <pageMargins left="0.39370078740157483" right="0.39370078740157483" top="0.39370078740157483" bottom="0.39370078740157483" header="0.51181102362204722" footer="0.51181102362204722"/>
  <pageSetup paperSize="9" scale="94" firstPageNumber="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9488-8045-4A90-8CB7-4AEC8D48F8FC}">
  <sheetPr codeName="Sheet4">
    <pageSetUpPr fitToPage="1"/>
  </sheetPr>
  <dimension ref="A1:AW61"/>
  <sheetViews>
    <sheetView view="pageBreakPreview" topLeftCell="C1" zoomScale="55" zoomScaleNormal="115" zoomScaleSheetLayoutView="55" workbookViewId="0">
      <pane xSplit="2" ySplit="8" topLeftCell="E9" activePane="bottomRight" state="frozen"/>
      <selection activeCell="BL103" sqref="BL103"/>
      <selection pane="topRight" activeCell="BL103" sqref="BL103"/>
      <selection pane="bottomLeft" activeCell="BL103" sqref="BL103"/>
      <selection pane="bottomRight" activeCell="BL103" sqref="BL103"/>
    </sheetView>
  </sheetViews>
  <sheetFormatPr defaultColWidth="8.77734375" defaultRowHeight="15.6" customHeight="1" x14ac:dyDescent="0.2"/>
  <cols>
    <col min="1" max="2" width="8.77734375" style="222" hidden="1" customWidth="1"/>
    <col min="3" max="3" width="3.6640625" style="222" bestFit="1" customWidth="1"/>
    <col min="4" max="4" width="10.6640625" style="222" customWidth="1"/>
    <col min="5" max="8" width="2.6640625" style="222" customWidth="1"/>
    <col min="9" max="9" width="2.6640625" style="223" customWidth="1"/>
    <col min="10" max="13" width="2.6640625" style="222" customWidth="1"/>
    <col min="14" max="14" width="2.6640625" style="223" customWidth="1"/>
    <col min="15" max="18" width="2.6640625" style="222" customWidth="1"/>
    <col min="19" max="19" width="2.6640625" style="223" customWidth="1"/>
    <col min="20" max="23" width="2.6640625" style="222" customWidth="1"/>
    <col min="24" max="24" width="2.6640625" style="223" customWidth="1"/>
    <col min="25" max="28" width="2.6640625" style="222" customWidth="1"/>
    <col min="29" max="29" width="2.6640625" style="223" customWidth="1"/>
    <col min="30" max="33" width="2.6640625" style="222" customWidth="1"/>
    <col min="34" max="34" width="2.6640625" style="223" customWidth="1"/>
    <col min="35" max="38" width="2.6640625" style="222" customWidth="1"/>
    <col min="39" max="39" width="2.6640625" style="223" customWidth="1"/>
    <col min="40" max="43" width="2.6640625" style="222" customWidth="1"/>
    <col min="44" max="44" width="2.6640625" style="223" customWidth="1"/>
    <col min="45" max="46" width="4.6640625" style="222" bestFit="1" customWidth="1"/>
    <col min="47" max="47" width="8.88671875" style="222" bestFit="1" customWidth="1"/>
    <col min="48" max="48" width="6.77734375" style="222" bestFit="1" customWidth="1"/>
    <col min="49" max="16384" width="8.77734375" style="222"/>
  </cols>
  <sheetData>
    <row r="1" spans="1:49" ht="33" x14ac:dyDescent="0.2">
      <c r="C1" s="328" t="s">
        <v>491</v>
      </c>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row>
    <row r="2" spans="1:49" ht="15.6" customHeight="1" x14ac:dyDescent="0.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26" t="s">
        <v>490</v>
      </c>
      <c r="AO2" s="197"/>
      <c r="AP2" s="197"/>
      <c r="AQ2" s="197"/>
      <c r="AR2" s="197"/>
      <c r="AS2" s="197"/>
      <c r="AT2" s="197"/>
      <c r="AU2" s="197"/>
      <c r="AV2" s="197"/>
    </row>
    <row r="3" spans="1:49" ht="21" customHeight="1" x14ac:dyDescent="0.2">
      <c r="D3" s="4"/>
      <c r="I3" s="222"/>
      <c r="N3" s="222"/>
      <c r="R3" s="4"/>
      <c r="S3" s="4"/>
      <c r="T3" s="327" t="s">
        <v>500</v>
      </c>
      <c r="U3" s="197"/>
      <c r="V3" s="197"/>
      <c r="W3" s="197"/>
      <c r="X3" s="197"/>
      <c r="Y3" s="197"/>
      <c r="Z3" s="197"/>
      <c r="AA3" s="197"/>
      <c r="AB3" s="197"/>
      <c r="AC3" s="197"/>
      <c r="AD3" s="197"/>
      <c r="AE3" s="197"/>
      <c r="AF3" s="197"/>
      <c r="AG3" s="4"/>
      <c r="AH3" s="4"/>
      <c r="AM3" s="222"/>
      <c r="AN3" s="326" t="s">
        <v>64</v>
      </c>
      <c r="AO3" s="197"/>
      <c r="AP3" s="197"/>
      <c r="AQ3" s="197"/>
      <c r="AR3" s="197"/>
      <c r="AS3" s="197"/>
      <c r="AT3" s="197"/>
      <c r="AU3" s="197"/>
      <c r="AV3" s="197"/>
    </row>
    <row r="4" spans="1:49" ht="15.6" customHeight="1" thickBot="1" x14ac:dyDescent="0.25">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5" spans="1:49" ht="27" hidden="1" customHeight="1" x14ac:dyDescent="0.25">
      <c r="D5" s="325"/>
      <c r="E5" s="325">
        <v>1</v>
      </c>
      <c r="F5" s="325">
        <v>1</v>
      </c>
      <c r="G5" s="325">
        <v>1</v>
      </c>
      <c r="H5" s="325">
        <v>1</v>
      </c>
      <c r="I5" s="325">
        <v>1</v>
      </c>
      <c r="J5" s="325">
        <f>E5+1</f>
        <v>2</v>
      </c>
      <c r="K5" s="325">
        <f>F5+1</f>
        <v>2</v>
      </c>
      <c r="L5" s="325">
        <f>G5+1</f>
        <v>2</v>
      </c>
      <c r="M5" s="325">
        <f>H5+1</f>
        <v>2</v>
      </c>
      <c r="N5" s="325">
        <f>I5+1</f>
        <v>2</v>
      </c>
      <c r="O5" s="325">
        <f>J5+1</f>
        <v>3</v>
      </c>
      <c r="P5" s="325">
        <f>K5+1</f>
        <v>3</v>
      </c>
      <c r="Q5" s="325">
        <f>L5+1</f>
        <v>3</v>
      </c>
      <c r="R5" s="325">
        <f>M5+1</f>
        <v>3</v>
      </c>
      <c r="S5" s="325">
        <f>N5+1</f>
        <v>3</v>
      </c>
      <c r="T5" s="325">
        <f>O5+1</f>
        <v>4</v>
      </c>
      <c r="U5" s="325">
        <f>P5+1</f>
        <v>4</v>
      </c>
      <c r="V5" s="325">
        <f>Q5+1</f>
        <v>4</v>
      </c>
      <c r="W5" s="325">
        <f>R5+1</f>
        <v>4</v>
      </c>
      <c r="X5" s="325">
        <f>S5+1</f>
        <v>4</v>
      </c>
      <c r="Y5" s="325">
        <f>T5+1</f>
        <v>5</v>
      </c>
      <c r="Z5" s="325">
        <f>U5+1</f>
        <v>5</v>
      </c>
      <c r="AA5" s="325">
        <f>V5+1</f>
        <v>5</v>
      </c>
      <c r="AB5" s="325">
        <f>W5+1</f>
        <v>5</v>
      </c>
      <c r="AC5" s="325">
        <f>X5+1</f>
        <v>5</v>
      </c>
      <c r="AD5" s="325">
        <f>Y5+1</f>
        <v>6</v>
      </c>
      <c r="AE5" s="325">
        <f>Z5+1</f>
        <v>6</v>
      </c>
      <c r="AF5" s="325">
        <f>AA5+1</f>
        <v>6</v>
      </c>
      <c r="AG5" s="325">
        <f>AB5+1</f>
        <v>6</v>
      </c>
      <c r="AH5" s="325">
        <f>AC5+1</f>
        <v>6</v>
      </c>
      <c r="AI5" s="325">
        <f>AD5+1</f>
        <v>7</v>
      </c>
      <c r="AJ5" s="325">
        <f>AE5+1</f>
        <v>7</v>
      </c>
      <c r="AK5" s="325">
        <f>AF5+1</f>
        <v>7</v>
      </c>
      <c r="AL5" s="325">
        <f>AG5+1</f>
        <v>7</v>
      </c>
      <c r="AM5" s="325">
        <f>AH5+1</f>
        <v>7</v>
      </c>
      <c r="AN5" s="325">
        <f>AI5+1</f>
        <v>8</v>
      </c>
      <c r="AO5" s="325">
        <f>AJ5+1</f>
        <v>8</v>
      </c>
      <c r="AP5" s="325">
        <f>AK5+1</f>
        <v>8</v>
      </c>
      <c r="AQ5" s="325">
        <f>AL5+1</f>
        <v>8</v>
      </c>
      <c r="AR5" s="325">
        <f>AM5+1</f>
        <v>8</v>
      </c>
    </row>
    <row r="6" spans="1:49" ht="14.25" hidden="1" customHeight="1" thickBot="1" x14ac:dyDescent="0.25">
      <c r="D6" s="324"/>
      <c r="E6" s="172">
        <v>1</v>
      </c>
      <c r="F6" s="172">
        <v>2</v>
      </c>
      <c r="G6" s="172">
        <v>3</v>
      </c>
      <c r="H6" s="172">
        <v>4</v>
      </c>
      <c r="I6" s="172">
        <v>5</v>
      </c>
      <c r="J6" s="172">
        <f>E6</f>
        <v>1</v>
      </c>
      <c r="K6" s="172">
        <f>F6</f>
        <v>2</v>
      </c>
      <c r="L6" s="172">
        <f>G6</f>
        <v>3</v>
      </c>
      <c r="M6" s="172">
        <f>H6</f>
        <v>4</v>
      </c>
      <c r="N6" s="172">
        <f>I6</f>
        <v>5</v>
      </c>
      <c r="O6" s="172">
        <f>J6</f>
        <v>1</v>
      </c>
      <c r="P6" s="172">
        <f>K6</f>
        <v>2</v>
      </c>
      <c r="Q6" s="172">
        <f>L6</f>
        <v>3</v>
      </c>
      <c r="R6" s="172">
        <f>M6</f>
        <v>4</v>
      </c>
      <c r="S6" s="172">
        <f>N6</f>
        <v>5</v>
      </c>
      <c r="T6" s="172">
        <f>O6</f>
        <v>1</v>
      </c>
      <c r="U6" s="172">
        <f>P6</f>
        <v>2</v>
      </c>
      <c r="V6" s="172">
        <f>Q6</f>
        <v>3</v>
      </c>
      <c r="W6" s="172">
        <f>R6</f>
        <v>4</v>
      </c>
      <c r="X6" s="172">
        <f>S6</f>
        <v>5</v>
      </c>
      <c r="Y6" s="172">
        <f>T6</f>
        <v>1</v>
      </c>
      <c r="Z6" s="172">
        <f>U6</f>
        <v>2</v>
      </c>
      <c r="AA6" s="172">
        <f>V6</f>
        <v>3</v>
      </c>
      <c r="AB6" s="172">
        <f>W6</f>
        <v>4</v>
      </c>
      <c r="AC6" s="172">
        <f>X6</f>
        <v>5</v>
      </c>
      <c r="AD6" s="172">
        <f>Y6</f>
        <v>1</v>
      </c>
      <c r="AE6" s="172">
        <f>Z6</f>
        <v>2</v>
      </c>
      <c r="AF6" s="172">
        <f>AA6</f>
        <v>3</v>
      </c>
      <c r="AG6" s="172">
        <f>AB6</f>
        <v>4</v>
      </c>
      <c r="AH6" s="172">
        <f>AC6</f>
        <v>5</v>
      </c>
      <c r="AI6" s="172">
        <f>AD6</f>
        <v>1</v>
      </c>
      <c r="AJ6" s="172">
        <f>AE6</f>
        <v>2</v>
      </c>
      <c r="AK6" s="172">
        <f>AF6</f>
        <v>3</v>
      </c>
      <c r="AL6" s="172">
        <f>AG6</f>
        <v>4</v>
      </c>
      <c r="AM6" s="172">
        <f>AH6</f>
        <v>5</v>
      </c>
      <c r="AN6" s="172">
        <f>AI6</f>
        <v>1</v>
      </c>
      <c r="AO6" s="172">
        <f>AJ6</f>
        <v>2</v>
      </c>
      <c r="AP6" s="172">
        <f>AK6</f>
        <v>3</v>
      </c>
      <c r="AQ6" s="172">
        <f>AL6</f>
        <v>4</v>
      </c>
      <c r="AR6" s="172">
        <f>AM6</f>
        <v>5</v>
      </c>
    </row>
    <row r="7" spans="1:49" ht="13.8" x14ac:dyDescent="0.2">
      <c r="C7" s="323"/>
      <c r="D7" s="322"/>
      <c r="E7" s="321">
        <v>1</v>
      </c>
      <c r="F7" s="318"/>
      <c r="G7" s="318"/>
      <c r="H7" s="318"/>
      <c r="I7" s="320"/>
      <c r="J7" s="319">
        <v>2</v>
      </c>
      <c r="K7" s="318"/>
      <c r="L7" s="318"/>
      <c r="M7" s="318"/>
      <c r="N7" s="320"/>
      <c r="O7" s="319">
        <v>3</v>
      </c>
      <c r="P7" s="318"/>
      <c r="Q7" s="318"/>
      <c r="R7" s="318"/>
      <c r="S7" s="320"/>
      <c r="T7" s="319">
        <v>4</v>
      </c>
      <c r="U7" s="318"/>
      <c r="V7" s="318"/>
      <c r="W7" s="318"/>
      <c r="X7" s="320"/>
      <c r="Y7" s="319">
        <v>5</v>
      </c>
      <c r="Z7" s="318"/>
      <c r="AA7" s="318"/>
      <c r="AB7" s="318"/>
      <c r="AC7" s="320"/>
      <c r="AD7" s="319">
        <v>6</v>
      </c>
      <c r="AE7" s="318"/>
      <c r="AF7" s="318"/>
      <c r="AG7" s="318"/>
      <c r="AH7" s="320"/>
      <c r="AI7" s="319">
        <v>7</v>
      </c>
      <c r="AJ7" s="318"/>
      <c r="AK7" s="318"/>
      <c r="AL7" s="318"/>
      <c r="AM7" s="320"/>
      <c r="AN7" s="319">
        <v>8</v>
      </c>
      <c r="AO7" s="318"/>
      <c r="AP7" s="318"/>
      <c r="AQ7" s="318"/>
      <c r="AR7" s="317"/>
      <c r="AS7" s="316" t="s">
        <v>488</v>
      </c>
      <c r="AT7" s="315" t="s">
        <v>487</v>
      </c>
      <c r="AU7" s="315" t="s">
        <v>486</v>
      </c>
      <c r="AV7" s="314" t="s">
        <v>485</v>
      </c>
    </row>
    <row r="8" spans="1:49" ht="29.25" customHeight="1" thickBot="1" x14ac:dyDescent="0.25">
      <c r="C8" s="313"/>
      <c r="D8" s="312"/>
      <c r="E8" s="311" t="str">
        <f>IF(VLOOKUP(E5,$A$9:$D$48,4,FALSE)="","",VLOOKUP(E5,$A$9:$D$48,4,FALSE))</f>
        <v>三笘</v>
      </c>
      <c r="F8" s="309"/>
      <c r="G8" s="309"/>
      <c r="H8" s="309"/>
      <c r="I8" s="309"/>
      <c r="J8" s="310" t="str">
        <f>IF(VLOOKUP(J5,$A$9:$D$48,4,FALSE)="","",VLOOKUP(J5,$A$9:$D$48,4,FALSE))</f>
        <v>石川</v>
      </c>
      <c r="K8" s="309"/>
      <c r="L8" s="309"/>
      <c r="M8" s="309"/>
      <c r="N8" s="309"/>
      <c r="O8" s="309" t="str">
        <f>IF(VLOOKUP(O5,$A$9:$D$48,4,FALSE)="","",VLOOKUP(O5,$A$9:$D$48,4,FALSE))</f>
        <v>有本</v>
      </c>
      <c r="P8" s="309"/>
      <c r="Q8" s="309"/>
      <c r="R8" s="309"/>
      <c r="S8" s="309"/>
      <c r="T8" s="309" t="str">
        <f>IF(VLOOKUP(T5,$A$9:$D$48,4,FALSE)="","",VLOOKUP(T5,$A$9:$D$48,4,FALSE))</f>
        <v>地下</v>
      </c>
      <c r="U8" s="309"/>
      <c r="V8" s="309"/>
      <c r="W8" s="309"/>
      <c r="X8" s="309"/>
      <c r="Y8" s="309" t="str">
        <f>IF(VLOOKUP(Y5,$A$9:$D$48,4,FALSE)="","",VLOOKUP(Y5,$A$9:$D$48,4,FALSE))</f>
        <v>小林</v>
      </c>
      <c r="Z8" s="309"/>
      <c r="AA8" s="309"/>
      <c r="AB8" s="309"/>
      <c r="AC8" s="309"/>
      <c r="AD8" s="309" t="str">
        <f>IF(VLOOKUP(AD5,$A$9:$D$48,4,FALSE)="","",VLOOKUP(AD5,$A$9:$D$48,4,FALSE))</f>
        <v>久保</v>
      </c>
      <c r="AE8" s="309"/>
      <c r="AF8" s="309"/>
      <c r="AG8" s="309"/>
      <c r="AH8" s="309"/>
      <c r="AI8" s="309" t="str">
        <f>IF(VLOOKUP(AI5,$A$9:$D$48,4,FALSE)="","",VLOOKUP(AI5,$A$9:$D$48,4,FALSE))</f>
        <v>若林</v>
      </c>
      <c r="AJ8" s="309"/>
      <c r="AK8" s="309"/>
      <c r="AL8" s="309"/>
      <c r="AM8" s="309"/>
      <c r="AN8" s="309" t="str">
        <f>IF(VLOOKUP(AN5,$A$9:$D$48,4,FALSE)="","",VLOOKUP(AN5,$A$9:$D$48,4,FALSE))</f>
        <v>小川</v>
      </c>
      <c r="AO8" s="309"/>
      <c r="AP8" s="309"/>
      <c r="AQ8" s="309"/>
      <c r="AR8" s="308"/>
      <c r="AS8" s="307"/>
      <c r="AT8" s="306"/>
      <c r="AU8" s="306"/>
      <c r="AV8" s="305"/>
    </row>
    <row r="9" spans="1:49" ht="12" customHeight="1" x14ac:dyDescent="0.2">
      <c r="A9" s="222">
        <v>1</v>
      </c>
      <c r="B9" s="222">
        <v>1</v>
      </c>
      <c r="C9" s="304">
        <v>1</v>
      </c>
      <c r="D9" s="303" t="s">
        <v>499</v>
      </c>
      <c r="E9" s="302" t="str">
        <f>IF(E10="","",IF(E10&gt;I10,"○","×"))</f>
        <v/>
      </c>
      <c r="F9" s="251"/>
      <c r="G9" s="251"/>
      <c r="H9" s="251"/>
      <c r="I9" s="291"/>
      <c r="J9" s="273" t="str">
        <f>IF(J10="","",IF(J10="W","○",IF(J10="L","×",IF(J10&gt;N10,"○","×"))))</f>
        <v>○</v>
      </c>
      <c r="K9" s="293">
        <v>11</v>
      </c>
      <c r="L9" s="294" t="s">
        <v>469</v>
      </c>
      <c r="M9" s="293">
        <v>3</v>
      </c>
      <c r="N9" s="296"/>
      <c r="O9" s="273" t="str">
        <f>IF(O10="","",IF(O10="W","○",IF(O10="L","×",IF(O10&gt;S10,"○","×"))))</f>
        <v>○</v>
      </c>
      <c r="P9" s="293">
        <v>9</v>
      </c>
      <c r="Q9" s="294" t="s">
        <v>469</v>
      </c>
      <c r="R9" s="293">
        <v>11</v>
      </c>
      <c r="S9" s="296"/>
      <c r="T9" s="273" t="str">
        <f>IF(T10="","",IF(T10="W","○",IF(T10="L","×",IF(T10&gt;X10,"○","×"))))</f>
        <v>○</v>
      </c>
      <c r="U9" s="293">
        <v>3</v>
      </c>
      <c r="V9" s="294" t="s">
        <v>469</v>
      </c>
      <c r="W9" s="293">
        <v>11</v>
      </c>
      <c r="X9" s="296"/>
      <c r="Y9" s="273" t="str">
        <f>IF(Y10="","",IF(Y10="W","○",IF(Y10="L","×",IF(Y10&gt;AC10,"○","×"))))</f>
        <v>○</v>
      </c>
      <c r="Z9" s="293">
        <v>12</v>
      </c>
      <c r="AA9" s="294" t="s">
        <v>469</v>
      </c>
      <c r="AB9" s="293">
        <v>10</v>
      </c>
      <c r="AC9" s="296"/>
      <c r="AD9" s="273" t="str">
        <f>IF(AD10="","",IF(AD10="W","○",IF(AD10="L","×",IF(AD10&gt;AH10,"○","×"))))</f>
        <v>○</v>
      </c>
      <c r="AE9" s="293">
        <v>12</v>
      </c>
      <c r="AF9" s="294" t="s">
        <v>469</v>
      </c>
      <c r="AG9" s="293">
        <v>10</v>
      </c>
      <c r="AH9" s="296"/>
      <c r="AI9" s="273" t="str">
        <f>IF(AI10="","",IF(AI10="W","○",IF(AI10="L","×",IF(AI10&gt;AM10,"○","×"))))</f>
        <v>○</v>
      </c>
      <c r="AJ9" s="293">
        <v>11</v>
      </c>
      <c r="AK9" s="294" t="s">
        <v>469</v>
      </c>
      <c r="AL9" s="293">
        <v>9</v>
      </c>
      <c r="AM9" s="296"/>
      <c r="AN9" s="273" t="str">
        <f>IF(AN10="","",IF(AN10="W","○",IF(AN10="L","×",IF(AN10&gt;AR10,"○","×"))))</f>
        <v>○</v>
      </c>
      <c r="AO9" s="293">
        <v>12</v>
      </c>
      <c r="AP9" s="294" t="s">
        <v>469</v>
      </c>
      <c r="AQ9" s="293">
        <v>10</v>
      </c>
      <c r="AR9" s="292"/>
      <c r="AS9" s="265">
        <f>IF($D9="","",COUNTIF($E9:$AR13,"○"))</f>
        <v>7</v>
      </c>
      <c r="AT9" s="264">
        <f>IF($D9="","",COUNTIF($E9:$AR13,"×"))</f>
        <v>0</v>
      </c>
      <c r="AU9" s="263">
        <f>IF($D9="","",AS9*2+AT9)</f>
        <v>14</v>
      </c>
      <c r="AV9" s="262">
        <f>IF($D9="","",RANK(AU9,$AU$9:$AU$48))</f>
        <v>1</v>
      </c>
      <c r="AW9" s="230" t="s">
        <v>483</v>
      </c>
    </row>
    <row r="10" spans="1:49" ht="12" customHeight="1" x14ac:dyDescent="0.2">
      <c r="A10" s="222">
        <v>1</v>
      </c>
      <c r="B10" s="222">
        <v>2</v>
      </c>
      <c r="C10" s="260"/>
      <c r="D10" s="261"/>
      <c r="E10" s="302"/>
      <c r="F10" s="251"/>
      <c r="G10" s="251"/>
      <c r="H10" s="251"/>
      <c r="I10" s="291"/>
      <c r="J10" s="257">
        <f>IF(K9="","",IF(K9&gt;M9,1,0)+IF(K10&gt;M10,1,0)+IF(K11&gt;M11,1,0)+IF(K12&gt;M12,1,0)+IF(K13&gt;M13,1,0))</f>
        <v>3</v>
      </c>
      <c r="K10" s="290">
        <v>11</v>
      </c>
      <c r="L10" s="255" t="s">
        <v>469</v>
      </c>
      <c r="M10" s="290">
        <v>6</v>
      </c>
      <c r="N10" s="253">
        <f>IF(OR(J10="L",J10="W"),"",IF(K9="","",IF(K9&lt;M9,1,0)+IF(K10&lt;M10,1,0)+IF(K11&lt;M11,1,0)+IF(K12&lt;M12,1,0)+IF(K13&lt;M13,1,0)))</f>
        <v>0</v>
      </c>
      <c r="O10" s="257">
        <f>IF(P9="","",IF(P9&gt;R9,1,0)+IF(P10&gt;R10,1,0)+IF(P11&gt;R11,1,0)+IF(P12&gt;R12,1,0)+IF(P13&gt;R13,1,0))</f>
        <v>3</v>
      </c>
      <c r="P10" s="290">
        <v>13</v>
      </c>
      <c r="Q10" s="255" t="s">
        <v>469</v>
      </c>
      <c r="R10" s="290">
        <v>11</v>
      </c>
      <c r="S10" s="253">
        <f>IF(OR(O10="L",O10="W"),"",IF(P9="","",IF(P9&lt;R9,1,0)+IF(P10&lt;R10,1,0)+IF(P11&lt;R11,1,0)+IF(P12&lt;R12,1,0)+IF(P13&lt;R13,1,0)))</f>
        <v>1</v>
      </c>
      <c r="T10" s="257">
        <f>IF(U9="","",IF(U9&gt;W9,1,0)+IF(U10&gt;W10,1,0)+IF(U11&gt;W11,1,0)+IF(U12&gt;W12,1,0)+IF(U13&gt;W13,1,0))</f>
        <v>3</v>
      </c>
      <c r="U10" s="290">
        <v>11</v>
      </c>
      <c r="V10" s="255" t="s">
        <v>469</v>
      </c>
      <c r="W10" s="290">
        <v>9</v>
      </c>
      <c r="X10" s="253">
        <f>IF(OR(T10="L",T10="W"),"",IF(U9="","",IF(U9&lt;W9,1,0)+IF(U10&lt;W10,1,0)+IF(U11&lt;W11,1,0)+IF(U12&lt;W12,1,0)+IF(U13&lt;W13,1,0)))</f>
        <v>1</v>
      </c>
      <c r="Y10" s="257">
        <f>IF(Z9="","",IF(Z9&gt;AB9,1,0)+IF(Z10&gt;AB10,1,0)+IF(Z11&gt;AB11,1,0)+IF(Z12&gt;AB12,1,0)+IF(Z13&gt;AB13,1,0))</f>
        <v>3</v>
      </c>
      <c r="Z10" s="290">
        <v>6</v>
      </c>
      <c r="AA10" s="255" t="s">
        <v>469</v>
      </c>
      <c r="AB10" s="290">
        <v>11</v>
      </c>
      <c r="AC10" s="253">
        <f>IF(OR(Y10="L",Y10="W"),"",IF(Z9="","",IF(Z9&lt;AB9,1,0)+IF(Z10&lt;AB10,1,0)+IF(Z11&lt;AB11,1,0)+IF(Z12&lt;AB12,1,0)+IF(Z13&lt;AB13,1,0)))</f>
        <v>2</v>
      </c>
      <c r="AD10" s="257">
        <f>IF(AE9="","",IF(AE9&gt;AG9,1,0)+IF(AE10&gt;AG10,1,0)+IF(AE11&gt;AG11,1,0)+IF(AE12&gt;AG12,1,0)+IF(AE13&gt;AG13,1,0))</f>
        <v>3</v>
      </c>
      <c r="AE10" s="290">
        <v>12</v>
      </c>
      <c r="AF10" s="255" t="s">
        <v>469</v>
      </c>
      <c r="AG10" s="290">
        <v>10</v>
      </c>
      <c r="AH10" s="253">
        <f>IF(OR(AD10="L",AD10="W"),"",IF(AE9="","",IF(AE9&lt;AG9,1,0)+IF(AE10&lt;AG10,1,0)+IF(AE11&lt;AG11,1,0)+IF(AE12&lt;AG12,1,0)+IF(AE13&lt;AG13,1,0)))</f>
        <v>0</v>
      </c>
      <c r="AI10" s="257">
        <f>IF(AJ9="","",IF(AJ9&gt;AL9,1,0)+IF(AJ10&gt;AL10,1,0)+IF(AJ11&gt;AL11,1,0)+IF(AJ12&gt;AL12,1,0)+IF(AJ13&gt;AL13,1,0))</f>
        <v>3</v>
      </c>
      <c r="AJ10" s="290">
        <v>11</v>
      </c>
      <c r="AK10" s="255" t="s">
        <v>469</v>
      </c>
      <c r="AL10" s="290">
        <v>8</v>
      </c>
      <c r="AM10" s="253">
        <f>IF(OR(AI10="L",AI10="W"),"",IF(AJ9="","",IF(AJ9&lt;AL9,1,0)+IF(AJ10&lt;AL10,1,0)+IF(AJ11&lt;AL11,1,0)+IF(AJ12&lt;AL12,1,0)+IF(AJ13&lt;AL13,1,0)))</f>
        <v>0</v>
      </c>
      <c r="AN10" s="257">
        <f>IF(AO9="","",IF(AO9&gt;AQ9,1,0)+IF(AO10&gt;AQ10,1,0)+IF(AO11&gt;AQ11,1,0)+IF(AO12&gt;AQ12,1,0)+IF(AO13&gt;AQ13,1,0))</f>
        <v>3</v>
      </c>
      <c r="AO10" s="290">
        <v>11</v>
      </c>
      <c r="AP10" s="255" t="s">
        <v>469</v>
      </c>
      <c r="AQ10" s="290">
        <v>7</v>
      </c>
      <c r="AR10" s="289">
        <f>IF(OR(AN10="L",AN10="W"),"",IF(AO9="","",IF(AO9&lt;AQ9,1,0)+IF(AO10&lt;AQ10,1,0)+IF(AO11&lt;AQ11,1,0)+IF(AO12&lt;AQ12,1,0)+IF(AO13&lt;AQ13,1,0)))</f>
        <v>0</v>
      </c>
      <c r="AS10" s="249"/>
      <c r="AT10" s="248"/>
      <c r="AU10" s="247"/>
      <c r="AV10" s="246"/>
      <c r="AW10" s="230"/>
    </row>
    <row r="11" spans="1:49" ht="12" customHeight="1" x14ac:dyDescent="0.2">
      <c r="A11" s="222">
        <v>1</v>
      </c>
      <c r="B11" s="222">
        <v>3</v>
      </c>
      <c r="C11" s="260"/>
      <c r="D11" s="261"/>
      <c r="E11" s="302"/>
      <c r="F11" s="251"/>
      <c r="G11" s="251"/>
      <c r="H11" s="251"/>
      <c r="I11" s="291"/>
      <c r="J11" s="257"/>
      <c r="K11" s="290">
        <v>11</v>
      </c>
      <c r="L11" s="255" t="s">
        <v>469</v>
      </c>
      <c r="M11" s="290">
        <v>6</v>
      </c>
      <c r="N11" s="253"/>
      <c r="O11" s="257"/>
      <c r="P11" s="290">
        <v>14</v>
      </c>
      <c r="Q11" s="255" t="s">
        <v>469</v>
      </c>
      <c r="R11" s="290">
        <v>12</v>
      </c>
      <c r="S11" s="253"/>
      <c r="T11" s="257"/>
      <c r="U11" s="290">
        <v>11</v>
      </c>
      <c r="V11" s="255" t="s">
        <v>469</v>
      </c>
      <c r="W11" s="290">
        <v>7</v>
      </c>
      <c r="X11" s="253"/>
      <c r="Y11" s="257"/>
      <c r="Z11" s="290">
        <v>11</v>
      </c>
      <c r="AA11" s="255" t="s">
        <v>469</v>
      </c>
      <c r="AB11" s="290">
        <v>1</v>
      </c>
      <c r="AC11" s="253"/>
      <c r="AD11" s="257"/>
      <c r="AE11" s="290">
        <v>11</v>
      </c>
      <c r="AF11" s="255" t="s">
        <v>469</v>
      </c>
      <c r="AG11" s="290">
        <v>2</v>
      </c>
      <c r="AH11" s="253"/>
      <c r="AI11" s="257"/>
      <c r="AJ11" s="290">
        <v>11</v>
      </c>
      <c r="AK11" s="255" t="s">
        <v>469</v>
      </c>
      <c r="AL11" s="290">
        <v>8</v>
      </c>
      <c r="AM11" s="253"/>
      <c r="AN11" s="257"/>
      <c r="AO11" s="290">
        <v>11</v>
      </c>
      <c r="AP11" s="255" t="s">
        <v>469</v>
      </c>
      <c r="AQ11" s="290">
        <v>8</v>
      </c>
      <c r="AR11" s="289"/>
      <c r="AS11" s="249"/>
      <c r="AT11" s="248"/>
      <c r="AU11" s="247"/>
      <c r="AV11" s="246"/>
      <c r="AW11" s="230"/>
    </row>
    <row r="12" spans="1:49" ht="12" customHeight="1" x14ac:dyDescent="0.2">
      <c r="A12" s="222">
        <v>1</v>
      </c>
      <c r="B12" s="222">
        <v>4</v>
      </c>
      <c r="C12" s="260"/>
      <c r="D12" s="259" t="s">
        <v>472</v>
      </c>
      <c r="E12" s="302"/>
      <c r="F12" s="251"/>
      <c r="G12" s="251"/>
      <c r="H12" s="251"/>
      <c r="I12" s="291"/>
      <c r="J12" s="257"/>
      <c r="K12" s="290"/>
      <c r="L12" s="255" t="s">
        <v>469</v>
      </c>
      <c r="M12" s="290"/>
      <c r="N12" s="253"/>
      <c r="O12" s="257"/>
      <c r="P12" s="290">
        <v>11</v>
      </c>
      <c r="Q12" s="255" t="s">
        <v>469</v>
      </c>
      <c r="R12" s="290">
        <v>5</v>
      </c>
      <c r="S12" s="253"/>
      <c r="T12" s="257"/>
      <c r="U12" s="290">
        <v>11</v>
      </c>
      <c r="V12" s="255" t="s">
        <v>469</v>
      </c>
      <c r="W12" s="290">
        <v>5</v>
      </c>
      <c r="X12" s="253"/>
      <c r="Y12" s="257"/>
      <c r="Z12" s="290">
        <v>6</v>
      </c>
      <c r="AA12" s="255" t="s">
        <v>469</v>
      </c>
      <c r="AB12" s="290">
        <v>11</v>
      </c>
      <c r="AC12" s="253"/>
      <c r="AD12" s="257"/>
      <c r="AE12" s="290"/>
      <c r="AF12" s="255" t="s">
        <v>469</v>
      </c>
      <c r="AG12" s="290"/>
      <c r="AH12" s="253"/>
      <c r="AI12" s="257"/>
      <c r="AJ12" s="290"/>
      <c r="AK12" s="255" t="s">
        <v>469</v>
      </c>
      <c r="AL12" s="290"/>
      <c r="AM12" s="253"/>
      <c r="AN12" s="257"/>
      <c r="AO12" s="290"/>
      <c r="AP12" s="255" t="s">
        <v>469</v>
      </c>
      <c r="AQ12" s="290"/>
      <c r="AR12" s="289"/>
      <c r="AS12" s="249"/>
      <c r="AT12" s="248"/>
      <c r="AU12" s="247"/>
      <c r="AV12" s="246"/>
      <c r="AW12" s="230"/>
    </row>
    <row r="13" spans="1:49" ht="12" customHeight="1" x14ac:dyDescent="0.2">
      <c r="A13" s="222">
        <v>1</v>
      </c>
      <c r="B13" s="222">
        <v>5</v>
      </c>
      <c r="C13" s="301"/>
      <c r="D13" s="287"/>
      <c r="E13" s="300"/>
      <c r="F13" s="281"/>
      <c r="G13" s="281"/>
      <c r="H13" s="281"/>
      <c r="I13" s="280"/>
      <c r="J13" s="279"/>
      <c r="K13" s="277"/>
      <c r="L13" s="278" t="s">
        <v>469</v>
      </c>
      <c r="M13" s="277"/>
      <c r="N13" s="283"/>
      <c r="O13" s="279"/>
      <c r="P13" s="277"/>
      <c r="Q13" s="278" t="s">
        <v>469</v>
      </c>
      <c r="R13" s="277"/>
      <c r="S13" s="283"/>
      <c r="T13" s="279"/>
      <c r="U13" s="277"/>
      <c r="V13" s="278" t="s">
        <v>469</v>
      </c>
      <c r="W13" s="277"/>
      <c r="X13" s="283"/>
      <c r="Y13" s="279"/>
      <c r="Z13" s="277">
        <v>11</v>
      </c>
      <c r="AA13" s="278" t="s">
        <v>469</v>
      </c>
      <c r="AB13" s="277">
        <v>9</v>
      </c>
      <c r="AC13" s="283"/>
      <c r="AD13" s="279"/>
      <c r="AE13" s="277"/>
      <c r="AF13" s="278" t="s">
        <v>469</v>
      </c>
      <c r="AG13" s="277"/>
      <c r="AH13" s="283"/>
      <c r="AI13" s="279"/>
      <c r="AJ13" s="277"/>
      <c r="AK13" s="278" t="s">
        <v>469</v>
      </c>
      <c r="AL13" s="277"/>
      <c r="AM13" s="283"/>
      <c r="AN13" s="279"/>
      <c r="AO13" s="277"/>
      <c r="AP13" s="278" t="s">
        <v>469</v>
      </c>
      <c r="AQ13" s="277"/>
      <c r="AR13" s="276"/>
      <c r="AS13" s="249"/>
      <c r="AT13" s="248"/>
      <c r="AU13" s="247"/>
      <c r="AV13" s="246"/>
      <c r="AW13" s="230"/>
    </row>
    <row r="14" spans="1:49" ht="12" customHeight="1" x14ac:dyDescent="0.2">
      <c r="A14" s="222">
        <f>A9+1</f>
        <v>2</v>
      </c>
      <c r="B14" s="222">
        <f>B9</f>
        <v>1</v>
      </c>
      <c r="C14" s="275">
        <v>2</v>
      </c>
      <c r="D14" s="274" t="s">
        <v>498</v>
      </c>
      <c r="E14" s="273" t="str">
        <f>IF(J9="","",IF(J9="○","×","○"))</f>
        <v>×</v>
      </c>
      <c r="F14" s="272">
        <f>IF(INDEX($E$9:$AR$48,(F$5-1)*5+$B14,($A14-1)*5+4)="","",INDEX($E$9:$AR$48,(F$5-1)*5+$B14,($A14-1)*5+4))</f>
        <v>3</v>
      </c>
      <c r="G14" s="271" t="s">
        <v>469</v>
      </c>
      <c r="H14" s="270">
        <f>IF(INDEX($E$9:$AR$48,(H$5-1)*5+$B14,($A14-1)*5+2)="","",INDEX($E$9:$AR$48,(H$5-1)*5+$B14,($A14-1)*5+2))</f>
        <v>11</v>
      </c>
      <c r="I14" s="299"/>
      <c r="J14" s="268" t="str">
        <f>IF(J15="","",IF(J15&gt;N15,"○","×"))</f>
        <v/>
      </c>
      <c r="K14" s="267"/>
      <c r="L14" s="267"/>
      <c r="M14" s="267"/>
      <c r="N14" s="295"/>
      <c r="O14" s="273" t="str">
        <f>IF(O15="","",IF(O15="W","○",IF(O15="L","×",IF(O15&gt;S15,"○","×"))))</f>
        <v>×</v>
      </c>
      <c r="P14" s="293">
        <v>5</v>
      </c>
      <c r="Q14" s="294" t="s">
        <v>469</v>
      </c>
      <c r="R14" s="293">
        <v>11</v>
      </c>
      <c r="S14" s="296"/>
      <c r="T14" s="273" t="str">
        <f>IF(T15="","",IF(T15="W","○",IF(T15="L","×",IF(T15&gt;X15,"○","×"))))</f>
        <v>×</v>
      </c>
      <c r="U14" s="293">
        <v>15</v>
      </c>
      <c r="V14" s="294" t="s">
        <v>469</v>
      </c>
      <c r="W14" s="293">
        <v>13</v>
      </c>
      <c r="X14" s="296"/>
      <c r="Y14" s="273" t="str">
        <f>IF(Y15="","",IF(Y15="W","○",IF(Y15="L","×",IF(Y15&gt;AC15,"○","×"))))</f>
        <v>○</v>
      </c>
      <c r="Z14" s="293">
        <v>10</v>
      </c>
      <c r="AA14" s="294" t="s">
        <v>469</v>
      </c>
      <c r="AB14" s="293">
        <v>12</v>
      </c>
      <c r="AC14" s="296"/>
      <c r="AD14" s="358" t="str">
        <f>IF(AD15="","",IF(AD15="W","○",IF(AD15="L","×",IF(AD15&gt;AH15,"○","×"))))</f>
        <v>×</v>
      </c>
      <c r="AE14" s="371">
        <v>11</v>
      </c>
      <c r="AF14" s="372" t="s">
        <v>469</v>
      </c>
      <c r="AG14" s="371">
        <v>8</v>
      </c>
      <c r="AH14" s="370"/>
      <c r="AI14" s="273" t="str">
        <f>IF(AI15="","",IF(AI15="W","○",IF(AI15="L","×",IF(AI15&gt;AM15,"○","×"))))</f>
        <v>○</v>
      </c>
      <c r="AJ14" s="293">
        <v>13</v>
      </c>
      <c r="AK14" s="294" t="s">
        <v>469</v>
      </c>
      <c r="AL14" s="293">
        <v>11</v>
      </c>
      <c r="AM14" s="296"/>
      <c r="AN14" s="273" t="str">
        <f>IF(AN15="","",IF(AN15="W","○",IF(AN15="L","×",IF(AN15&gt;AR15,"○","×"))))</f>
        <v>○</v>
      </c>
      <c r="AO14" s="293">
        <v>9</v>
      </c>
      <c r="AP14" s="294" t="s">
        <v>469</v>
      </c>
      <c r="AQ14" s="293">
        <v>11</v>
      </c>
      <c r="AR14" s="292"/>
      <c r="AS14" s="265">
        <f>IF($D14="","",COUNTIF($E14:$AR18,"○"))</f>
        <v>3</v>
      </c>
      <c r="AT14" s="264">
        <f>IF($D14="","",COUNTIF($E14:$AR18,"×"))</f>
        <v>4</v>
      </c>
      <c r="AU14" s="263">
        <f>IF($D14="","",AS14*2+AT14)</f>
        <v>10</v>
      </c>
      <c r="AV14" s="262">
        <v>5</v>
      </c>
      <c r="AW14" s="230"/>
    </row>
    <row r="15" spans="1:49" ht="12" customHeight="1" x14ac:dyDescent="0.2">
      <c r="A15" s="222">
        <f>A10+1</f>
        <v>2</v>
      </c>
      <c r="B15" s="222">
        <f>B10</f>
        <v>2</v>
      </c>
      <c r="C15" s="260"/>
      <c r="D15" s="261"/>
      <c r="E15" s="258">
        <f>IF(J10="W","L",IF(J10="L","W",IF(J10="","",N10)))</f>
        <v>0</v>
      </c>
      <c r="F15" s="256">
        <f>IF(INDEX($E$9:$AR$48,(F$5-1)*5+$B15,($A15-1)*5+4)="","",INDEX($E$9:$AR$48,(F$5-1)*5+$B15,($A15-1)*5+4))</f>
        <v>6</v>
      </c>
      <c r="G15" s="255" t="s">
        <v>469</v>
      </c>
      <c r="H15" s="254">
        <f>IF(INDEX($E$9:$AR$48,(H$5-1)*5+$B15,($A15-1)*5+2)="","",INDEX($E$9:$AR$48,(H$5-1)*5+$B15,($A15-1)*5+2))</f>
        <v>11</v>
      </c>
      <c r="I15" s="253">
        <f>IF(OR(E15="L",E15="W"),"",J10)</f>
        <v>3</v>
      </c>
      <c r="J15" s="252"/>
      <c r="K15" s="251"/>
      <c r="L15" s="251"/>
      <c r="M15" s="251"/>
      <c r="N15" s="291"/>
      <c r="O15" s="257">
        <f>IF(P14="","",IF(P14&gt;R14,1,0)+IF(P15&gt;R15,1,0)+IF(P16&gt;R16,1,0)+IF(P17&gt;R17,1,0)+IF(P18&gt;R18,1,0))</f>
        <v>0</v>
      </c>
      <c r="P15" s="290">
        <v>4</v>
      </c>
      <c r="Q15" s="255" t="s">
        <v>469</v>
      </c>
      <c r="R15" s="290">
        <v>11</v>
      </c>
      <c r="S15" s="253">
        <f>IF(OR(O15="L",O15="W"),"",IF(P14="","",IF(P14&lt;R14,1,0)+IF(P15&lt;R15,1,0)+IF(P16&lt;R16,1,0)+IF(P17&lt;R17,1,0)+IF(P18&lt;R18,1,0)))</f>
        <v>3</v>
      </c>
      <c r="T15" s="257">
        <f>IF(U14="","",IF(U14&gt;W14,1,0)+IF(U15&gt;W15,1,0)+IF(U16&gt;W16,1,0)+IF(U17&gt;W17,1,0)+IF(U18&gt;W18,1,0))</f>
        <v>2</v>
      </c>
      <c r="U15" s="290">
        <v>8</v>
      </c>
      <c r="V15" s="255" t="s">
        <v>469</v>
      </c>
      <c r="W15" s="290">
        <v>11</v>
      </c>
      <c r="X15" s="253">
        <f>IF(OR(T15="L",T15="W"),"",IF(U14="","",IF(U14&lt;W14,1,0)+IF(U15&lt;W15,1,0)+IF(U16&lt;W16,1,0)+IF(U17&lt;W17,1,0)+IF(U18&lt;W18,1,0)))</f>
        <v>3</v>
      </c>
      <c r="Y15" s="257">
        <f>IF(Z14="","",IF(Z14&gt;AB14,1,0)+IF(Z15&gt;AB15,1,0)+IF(Z16&gt;AB16,1,0)+IF(Z17&gt;AB17,1,0)+IF(Z18&gt;AB18,1,0))</f>
        <v>3</v>
      </c>
      <c r="Z15" s="290">
        <v>11</v>
      </c>
      <c r="AA15" s="255" t="s">
        <v>469</v>
      </c>
      <c r="AB15" s="290">
        <v>6</v>
      </c>
      <c r="AC15" s="253">
        <f>IF(OR(Y15="L",Y15="W"),"",IF(Z14="","",IF(Z14&lt;AB14,1,0)+IF(Z15&lt;AB15,1,0)+IF(Z16&lt;AB16,1,0)+IF(Z17&lt;AB17,1,0)+IF(Z18&lt;AB18,1,0)))</f>
        <v>2</v>
      </c>
      <c r="AD15" s="353">
        <f>IF(AE14="","",IF(AE14&gt;AG14,1,0)+IF(AE15&gt;AG15,1,0)+IF(AE16&gt;AG16,1,0)+IF(AE17&gt;AG17,1,0)+IF(AE18&gt;AG18,1,0))</f>
        <v>2</v>
      </c>
      <c r="AE15" s="369">
        <v>12</v>
      </c>
      <c r="AF15" s="351" t="s">
        <v>469</v>
      </c>
      <c r="AG15" s="369">
        <v>10</v>
      </c>
      <c r="AH15" s="349">
        <f>IF(OR(AD15="L",AD15="W"),"",IF(AE14="","",IF(AE14&lt;AG14,1,0)+IF(AE15&lt;AG15,1,0)+IF(AE16&lt;AG16,1,0)+IF(AE17&lt;AG17,1,0)+IF(AE18&lt;AG18,1,0)))</f>
        <v>3</v>
      </c>
      <c r="AI15" s="257">
        <f>IF(AJ14="","",IF(AJ14&gt;AL14,1,0)+IF(AJ15&gt;AL15,1,0)+IF(AJ16&gt;AL16,1,0)+IF(AJ17&gt;AL17,1,0)+IF(AJ18&gt;AL18,1,0))</f>
        <v>3</v>
      </c>
      <c r="AJ15" s="290">
        <v>2</v>
      </c>
      <c r="AK15" s="255" t="s">
        <v>469</v>
      </c>
      <c r="AL15" s="290">
        <v>11</v>
      </c>
      <c r="AM15" s="253">
        <f>IF(OR(AI15="L",AI15="W"),"",IF(AJ14="","",IF(AJ14&lt;AL14,1,0)+IF(AJ15&lt;AL15,1,0)+IF(AJ16&lt;AL16,1,0)+IF(AJ17&lt;AL17,1,0)+IF(AJ18&lt;AL18,1,0)))</f>
        <v>1</v>
      </c>
      <c r="AN15" s="257">
        <f>IF(AO14="","",IF(AO14&gt;AQ14,1,0)+IF(AO15&gt;AQ15,1,0)+IF(AO16&gt;AQ16,1,0)+IF(AO17&gt;AQ17,1,0)+IF(AO18&gt;AQ18,1,0))</f>
        <v>3</v>
      </c>
      <c r="AO15" s="290">
        <v>11</v>
      </c>
      <c r="AP15" s="255" t="s">
        <v>469</v>
      </c>
      <c r="AQ15" s="290">
        <v>4</v>
      </c>
      <c r="AR15" s="289">
        <f>IF(OR(AN15="L",AN15="W"),"",IF(AO14="","",IF(AO14&lt;AQ14,1,0)+IF(AO15&lt;AQ15,1,0)+IF(AO16&lt;AQ16,1,0)+IF(AO17&lt;AQ17,1,0)+IF(AO18&lt;AQ18,1,0)))</f>
        <v>1</v>
      </c>
      <c r="AS15" s="249"/>
      <c r="AT15" s="248"/>
      <c r="AU15" s="247"/>
      <c r="AV15" s="246"/>
      <c r="AW15" s="230"/>
    </row>
    <row r="16" spans="1:49" ht="12" customHeight="1" x14ac:dyDescent="0.2">
      <c r="A16" s="222">
        <f>A11+1</f>
        <v>2</v>
      </c>
      <c r="B16" s="222">
        <f>B11</f>
        <v>3</v>
      </c>
      <c r="C16" s="260"/>
      <c r="D16" s="261"/>
      <c r="E16" s="258"/>
      <c r="F16" s="256">
        <f>IF(INDEX($E$9:$AR$48,(F$5-1)*5+$B16,($A16-1)*5+4)="","",INDEX($E$9:$AR$48,(F$5-1)*5+$B16,($A16-1)*5+4))</f>
        <v>6</v>
      </c>
      <c r="G16" s="255" t="s">
        <v>469</v>
      </c>
      <c r="H16" s="254">
        <f>IF(INDEX($E$9:$AR$48,(H$5-1)*5+$B16,($A16-1)*5+2)="","",INDEX($E$9:$AR$48,(H$5-1)*5+$B16,($A16-1)*5+2))</f>
        <v>11</v>
      </c>
      <c r="I16" s="253"/>
      <c r="J16" s="252"/>
      <c r="K16" s="251"/>
      <c r="L16" s="251"/>
      <c r="M16" s="251"/>
      <c r="N16" s="291"/>
      <c r="O16" s="257"/>
      <c r="P16" s="290">
        <v>10</v>
      </c>
      <c r="Q16" s="255" t="s">
        <v>469</v>
      </c>
      <c r="R16" s="290">
        <v>12</v>
      </c>
      <c r="S16" s="253"/>
      <c r="T16" s="257"/>
      <c r="U16" s="290">
        <v>4</v>
      </c>
      <c r="V16" s="255" t="s">
        <v>469</v>
      </c>
      <c r="W16" s="290">
        <v>11</v>
      </c>
      <c r="X16" s="253"/>
      <c r="Y16" s="257"/>
      <c r="Z16" s="290">
        <v>7</v>
      </c>
      <c r="AA16" s="255" t="s">
        <v>469</v>
      </c>
      <c r="AB16" s="290">
        <v>11</v>
      </c>
      <c r="AC16" s="253"/>
      <c r="AD16" s="353"/>
      <c r="AE16" s="369">
        <v>8</v>
      </c>
      <c r="AF16" s="351" t="s">
        <v>469</v>
      </c>
      <c r="AG16" s="369">
        <v>11</v>
      </c>
      <c r="AH16" s="349"/>
      <c r="AI16" s="257"/>
      <c r="AJ16" s="290">
        <v>11</v>
      </c>
      <c r="AK16" s="255" t="s">
        <v>469</v>
      </c>
      <c r="AL16" s="290">
        <v>7</v>
      </c>
      <c r="AM16" s="253"/>
      <c r="AN16" s="257"/>
      <c r="AO16" s="290">
        <v>11</v>
      </c>
      <c r="AP16" s="255" t="s">
        <v>469</v>
      </c>
      <c r="AQ16" s="290">
        <v>7</v>
      </c>
      <c r="AR16" s="289"/>
      <c r="AS16" s="249"/>
      <c r="AT16" s="248"/>
      <c r="AU16" s="247"/>
      <c r="AV16" s="246"/>
      <c r="AW16" s="230"/>
    </row>
    <row r="17" spans="1:49" ht="12" customHeight="1" x14ac:dyDescent="0.2">
      <c r="A17" s="222">
        <f>A12+1</f>
        <v>2</v>
      </c>
      <c r="B17" s="222">
        <f>B12</f>
        <v>4</v>
      </c>
      <c r="C17" s="260"/>
      <c r="D17" s="259" t="s">
        <v>470</v>
      </c>
      <c r="E17" s="258"/>
      <c r="F17" s="256" t="str">
        <f>IF(INDEX($E$9:$AR$48,(F$5-1)*5+$B17,($A17-1)*5+4)="","",INDEX($E$9:$AR$48,(F$5-1)*5+$B17,($A17-1)*5+4))</f>
        <v/>
      </c>
      <c r="G17" s="255" t="s">
        <v>469</v>
      </c>
      <c r="H17" s="254" t="str">
        <f>IF(INDEX($E$9:$AR$48,(H$5-1)*5+$B17,($A17-1)*5+2)="","",INDEX($E$9:$AR$48,(H$5-1)*5+$B17,($A17-1)*5+2))</f>
        <v/>
      </c>
      <c r="I17" s="253"/>
      <c r="J17" s="252"/>
      <c r="K17" s="251"/>
      <c r="L17" s="251"/>
      <c r="M17" s="251"/>
      <c r="N17" s="291"/>
      <c r="O17" s="257"/>
      <c r="P17" s="290"/>
      <c r="Q17" s="255" t="s">
        <v>469</v>
      </c>
      <c r="R17" s="290"/>
      <c r="S17" s="253"/>
      <c r="T17" s="257"/>
      <c r="U17" s="290">
        <v>11</v>
      </c>
      <c r="V17" s="255" t="s">
        <v>469</v>
      </c>
      <c r="W17" s="290">
        <v>5</v>
      </c>
      <c r="X17" s="253"/>
      <c r="Y17" s="257"/>
      <c r="Z17" s="290">
        <v>13</v>
      </c>
      <c r="AA17" s="255" t="s">
        <v>469</v>
      </c>
      <c r="AB17" s="290">
        <v>11</v>
      </c>
      <c r="AC17" s="253"/>
      <c r="AD17" s="353"/>
      <c r="AE17" s="369">
        <v>10</v>
      </c>
      <c r="AF17" s="351" t="s">
        <v>469</v>
      </c>
      <c r="AG17" s="369">
        <v>12</v>
      </c>
      <c r="AH17" s="349"/>
      <c r="AI17" s="257"/>
      <c r="AJ17" s="290">
        <v>11</v>
      </c>
      <c r="AK17" s="255" t="s">
        <v>469</v>
      </c>
      <c r="AL17" s="290">
        <v>7</v>
      </c>
      <c r="AM17" s="253"/>
      <c r="AN17" s="257"/>
      <c r="AO17" s="290">
        <v>11</v>
      </c>
      <c r="AP17" s="255" t="s">
        <v>469</v>
      </c>
      <c r="AQ17" s="290">
        <v>5</v>
      </c>
      <c r="AR17" s="289"/>
      <c r="AS17" s="249"/>
      <c r="AT17" s="248"/>
      <c r="AU17" s="247"/>
      <c r="AV17" s="246"/>
      <c r="AW17" s="230"/>
    </row>
    <row r="18" spans="1:49" ht="12" customHeight="1" x14ac:dyDescent="0.2">
      <c r="A18" s="222">
        <f>A13+1</f>
        <v>2</v>
      </c>
      <c r="B18" s="222">
        <f>B13</f>
        <v>5</v>
      </c>
      <c r="C18" s="288"/>
      <c r="D18" s="287"/>
      <c r="E18" s="286"/>
      <c r="F18" s="285" t="str">
        <f>IF(INDEX($E$9:$AR$48,(F$5-1)*5+$B18,($A18-1)*5+4)="","",INDEX($E$9:$AR$48,(F$5-1)*5+$B18,($A18-1)*5+4))</f>
        <v/>
      </c>
      <c r="G18" s="278" t="s">
        <v>469</v>
      </c>
      <c r="H18" s="284" t="str">
        <f>IF(INDEX($E$9:$AR$48,(H$5-1)*5+$B18,($A18-1)*5+2)="","",INDEX($E$9:$AR$48,(H$5-1)*5+$B18,($A18-1)*5+2))</f>
        <v/>
      </c>
      <c r="I18" s="283"/>
      <c r="J18" s="282"/>
      <c r="K18" s="281"/>
      <c r="L18" s="281"/>
      <c r="M18" s="281"/>
      <c r="N18" s="280"/>
      <c r="O18" s="279"/>
      <c r="P18" s="277"/>
      <c r="Q18" s="278" t="s">
        <v>469</v>
      </c>
      <c r="R18" s="277"/>
      <c r="S18" s="283"/>
      <c r="T18" s="279"/>
      <c r="U18" s="277">
        <v>3</v>
      </c>
      <c r="V18" s="278" t="s">
        <v>469</v>
      </c>
      <c r="W18" s="277">
        <v>11</v>
      </c>
      <c r="X18" s="283"/>
      <c r="Y18" s="279"/>
      <c r="Z18" s="277">
        <v>11</v>
      </c>
      <c r="AA18" s="278" t="s">
        <v>469</v>
      </c>
      <c r="AB18" s="277">
        <v>3</v>
      </c>
      <c r="AC18" s="283"/>
      <c r="AD18" s="348"/>
      <c r="AE18" s="368">
        <v>9</v>
      </c>
      <c r="AF18" s="346" t="s">
        <v>469</v>
      </c>
      <c r="AG18" s="368">
        <v>11</v>
      </c>
      <c r="AH18" s="344"/>
      <c r="AI18" s="279"/>
      <c r="AJ18" s="277"/>
      <c r="AK18" s="278" t="s">
        <v>469</v>
      </c>
      <c r="AL18" s="277"/>
      <c r="AM18" s="283"/>
      <c r="AN18" s="279"/>
      <c r="AO18" s="277"/>
      <c r="AP18" s="278" t="s">
        <v>469</v>
      </c>
      <c r="AQ18" s="277"/>
      <c r="AR18" s="276"/>
      <c r="AS18" s="249"/>
      <c r="AT18" s="248"/>
      <c r="AU18" s="247"/>
      <c r="AV18" s="246"/>
      <c r="AW18" s="230"/>
    </row>
    <row r="19" spans="1:49" ht="12" customHeight="1" x14ac:dyDescent="0.2">
      <c r="A19" s="222">
        <f>A14+1</f>
        <v>3</v>
      </c>
      <c r="B19" s="222">
        <f>B14</f>
        <v>1</v>
      </c>
      <c r="C19" s="298">
        <v>3</v>
      </c>
      <c r="D19" s="297" t="s">
        <v>497</v>
      </c>
      <c r="E19" s="273" t="str">
        <f>IF(O9="","",IF(O9="○","×","○"))</f>
        <v>×</v>
      </c>
      <c r="F19" s="272">
        <f>IF(INDEX($E$9:$AR$48,(F$5-1)*5+$B19,($A19-1)*5+4)="","",INDEX($E$9:$AR$48,(F$5-1)*5+$B19,($A19-1)*5+4))</f>
        <v>11</v>
      </c>
      <c r="G19" s="271" t="s">
        <v>469</v>
      </c>
      <c r="H19" s="270">
        <f>IF(INDEX($E$9:$AR$48,(H$5-1)*5+$B19,($A19-1)*5+2)="","",INDEX($E$9:$AR$48,(H$5-1)*5+$B19,($A19-1)*5+2))</f>
        <v>9</v>
      </c>
      <c r="I19" s="269"/>
      <c r="J19" s="273" t="str">
        <f>IF(O14="","",IF(O14="○","×","○"))</f>
        <v>○</v>
      </c>
      <c r="K19" s="272">
        <f>IF(INDEX($E$9:$AR$48,(K$5-1)*5+$B19,($A19-1)*5+4)="","",INDEX($E$9:$AR$48,(K$5-1)*5+$B19,($A19-1)*5+4))</f>
        <v>11</v>
      </c>
      <c r="L19" s="271" t="s">
        <v>469</v>
      </c>
      <c r="M19" s="270">
        <f>IF(INDEX($E$9:$AR$48,(M$5-1)*5+$B19,($A19-1)*5+2)="","",INDEX($E$9:$AR$48,(M$5-1)*5+$B19,($A19-1)*5+2))</f>
        <v>5</v>
      </c>
      <c r="N19" s="269"/>
      <c r="O19" s="268" t="str">
        <f>IF(O20="","",IF(O20&gt;S20,"○","×"))</f>
        <v/>
      </c>
      <c r="P19" s="267"/>
      <c r="Q19" s="267"/>
      <c r="R19" s="267"/>
      <c r="S19" s="295"/>
      <c r="T19" s="273" t="str">
        <f>IF(T20="","",IF(T20="W","○",IF(T20="L","×",IF(T20&gt;X20,"○","×"))))</f>
        <v>×</v>
      </c>
      <c r="U19" s="293">
        <v>5</v>
      </c>
      <c r="V19" s="294" t="s">
        <v>469</v>
      </c>
      <c r="W19" s="293">
        <v>11</v>
      </c>
      <c r="X19" s="296"/>
      <c r="Y19" s="273" t="str">
        <f>IF(Y20="","",IF(Y20="W","○",IF(Y20="L","×",IF(Y20&gt;AC20,"○","×"))))</f>
        <v>○</v>
      </c>
      <c r="Z19" s="293">
        <v>11</v>
      </c>
      <c r="AA19" s="294" t="s">
        <v>469</v>
      </c>
      <c r="AB19" s="293">
        <v>9</v>
      </c>
      <c r="AC19" s="296"/>
      <c r="AD19" s="273" t="str">
        <f>IF(AD20="","",IF(AD20="W","○",IF(AD20="L","×",IF(AD20&gt;AH20,"○","×"))))</f>
        <v>○</v>
      </c>
      <c r="AE19" s="293">
        <v>11</v>
      </c>
      <c r="AF19" s="294" t="s">
        <v>469</v>
      </c>
      <c r="AG19" s="293">
        <v>6</v>
      </c>
      <c r="AH19" s="296"/>
      <c r="AI19" s="273" t="str">
        <f>IF(AI20="","",IF(AI20="W","○",IF(AI20="L","×",IF(AI20&gt;AM20,"○","×"))))</f>
        <v>○</v>
      </c>
      <c r="AJ19" s="293">
        <v>9</v>
      </c>
      <c r="AK19" s="294" t="s">
        <v>469</v>
      </c>
      <c r="AL19" s="293">
        <v>11</v>
      </c>
      <c r="AM19" s="296"/>
      <c r="AN19" s="273" t="str">
        <f>IF(AN20="","",IF(AN20="W","○",IF(AN20="L","×",IF(AN20&gt;AR20,"○","×"))))</f>
        <v>○</v>
      </c>
      <c r="AO19" s="293">
        <v>11</v>
      </c>
      <c r="AP19" s="294" t="s">
        <v>469</v>
      </c>
      <c r="AQ19" s="293">
        <v>9</v>
      </c>
      <c r="AR19" s="292"/>
      <c r="AS19" s="265">
        <f>IF($D19="","",COUNTIF($E19:$AR23,"○"))</f>
        <v>5</v>
      </c>
      <c r="AT19" s="264">
        <f>IF($D19="","",COUNTIF($E19:$AR23,"×"))</f>
        <v>2</v>
      </c>
      <c r="AU19" s="263">
        <f>IF($D19="","",AS19*2+AT19)</f>
        <v>12</v>
      </c>
      <c r="AV19" s="262">
        <f>IF($D19="","",RANK(AU19,$AU$9:$AU$48))</f>
        <v>3</v>
      </c>
      <c r="AW19" s="230"/>
    </row>
    <row r="20" spans="1:49" ht="12" customHeight="1" x14ac:dyDescent="0.2">
      <c r="A20" s="222">
        <f>A15+1</f>
        <v>3</v>
      </c>
      <c r="B20" s="222">
        <f>B15</f>
        <v>2</v>
      </c>
      <c r="C20" s="260"/>
      <c r="D20" s="261"/>
      <c r="E20" s="258">
        <f>IF(O10="W","L",IF(O10="L","W",IF(O10="","",S10)))</f>
        <v>1</v>
      </c>
      <c r="F20" s="256">
        <f>IF(INDEX($E$9:$AR$48,(F$5-1)*5+$B20,($A20-1)*5+4)="","",INDEX($E$9:$AR$48,(F$5-1)*5+$B20,($A20-1)*5+4))</f>
        <v>11</v>
      </c>
      <c r="G20" s="255" t="s">
        <v>469</v>
      </c>
      <c r="H20" s="254">
        <f>IF(INDEX($E$9:$AR$48,(H$5-1)*5+$B20,($A20-1)*5+2)="","",INDEX($E$9:$AR$48,(H$5-1)*5+$B20,($A20-1)*5+2))</f>
        <v>13</v>
      </c>
      <c r="I20" s="253">
        <f>IF(OR(E20="L",E20="W"),"",O10)</f>
        <v>3</v>
      </c>
      <c r="J20" s="257">
        <f>IF(O15="W","L",IF(O15="L","W",IF(O15="","",S15)))</f>
        <v>3</v>
      </c>
      <c r="K20" s="256">
        <f>IF(INDEX($E$9:$AR$48,(K$5-1)*5+$B20,($A20-1)*5+4)="","",INDEX($E$9:$AR$48,(K$5-1)*5+$B20,($A20-1)*5+4))</f>
        <v>11</v>
      </c>
      <c r="L20" s="255" t="s">
        <v>469</v>
      </c>
      <c r="M20" s="254">
        <f>IF(INDEX($E$9:$AR$48,(M$5-1)*5+$B20,($A20-1)*5+2)="","",INDEX($E$9:$AR$48,(M$5-1)*5+$B20,($A20-1)*5+2))</f>
        <v>4</v>
      </c>
      <c r="N20" s="253">
        <f>IF(OR(J20="L",J20="W"),"",O15)</f>
        <v>0</v>
      </c>
      <c r="O20" s="252"/>
      <c r="P20" s="251"/>
      <c r="Q20" s="251"/>
      <c r="R20" s="251"/>
      <c r="S20" s="291"/>
      <c r="T20" s="257">
        <f>IF(U19="","",IF(U19&gt;W19,1,0)+IF(U20&gt;W20,1,0)+IF(U21&gt;W21,1,0)+IF(U22&gt;W22,1,0)+IF(U23&gt;W23,1,0))</f>
        <v>1</v>
      </c>
      <c r="U20" s="290">
        <v>11</v>
      </c>
      <c r="V20" s="255" t="s">
        <v>469</v>
      </c>
      <c r="W20" s="290">
        <v>7</v>
      </c>
      <c r="X20" s="253">
        <f>IF(OR(T20="L",T20="W"),"",IF(U19="","",IF(U19&lt;W19,1,0)+IF(U20&lt;W20,1,0)+IF(U21&lt;W21,1,0)+IF(U22&lt;W22,1,0)+IF(U23&lt;W23,1,0)))</f>
        <v>3</v>
      </c>
      <c r="Y20" s="257">
        <f>IF(Z19="","",IF(Z19&gt;AB19,1,0)+IF(Z20&gt;AB20,1,0)+IF(Z21&gt;AB21,1,0)+IF(Z22&gt;AB22,1,0)+IF(Z23&gt;AB23,1,0))</f>
        <v>3</v>
      </c>
      <c r="Z20" s="290">
        <v>11</v>
      </c>
      <c r="AA20" s="255" t="s">
        <v>469</v>
      </c>
      <c r="AB20" s="290">
        <v>6</v>
      </c>
      <c r="AC20" s="253">
        <f>IF(OR(Y20="L",Y20="W"),"",IF(Z19="","",IF(Z19&lt;AB19,1,0)+IF(Z20&lt;AB20,1,0)+IF(Z21&lt;AB21,1,0)+IF(Z22&lt;AB22,1,0)+IF(Z23&lt;AB23,1,0)))</f>
        <v>0</v>
      </c>
      <c r="AD20" s="257">
        <f>IF(AE19="","",IF(AE19&gt;AG19,1,0)+IF(AE20&gt;AG20,1,0)+IF(AE21&gt;AG21,1,0)+IF(AE22&gt;AG22,1,0)+IF(AE23&gt;AG23,1,0))</f>
        <v>3</v>
      </c>
      <c r="AE20" s="290">
        <v>11</v>
      </c>
      <c r="AF20" s="255" t="s">
        <v>469</v>
      </c>
      <c r="AG20" s="290">
        <v>3</v>
      </c>
      <c r="AH20" s="253">
        <f>IF(OR(AD20="L",AD20="W"),"",IF(AE19="","",IF(AE19&lt;AG19,1,0)+IF(AE20&lt;AG20,1,0)+IF(AE21&lt;AG21,1,0)+IF(AE22&lt;AG22,1,0)+IF(AE23&lt;AG23,1,0)))</f>
        <v>0</v>
      </c>
      <c r="AI20" s="257">
        <f>IF(AJ19="","",IF(AJ19&gt;AL19,1,0)+IF(AJ20&gt;AL20,1,0)+IF(AJ21&gt;AL21,1,0)+IF(AJ22&gt;AL22,1,0)+IF(AJ23&gt;AL23,1,0))</f>
        <v>3</v>
      </c>
      <c r="AJ20" s="290">
        <v>11</v>
      </c>
      <c r="AK20" s="255" t="s">
        <v>469</v>
      </c>
      <c r="AL20" s="290">
        <v>7</v>
      </c>
      <c r="AM20" s="253">
        <f>IF(OR(AI20="L",AI20="W"),"",IF(AJ19="","",IF(AJ19&lt;AL19,1,0)+IF(AJ20&lt;AL20,1,0)+IF(AJ21&lt;AL21,1,0)+IF(AJ22&lt;AL22,1,0)+IF(AJ23&lt;AL23,1,0)))</f>
        <v>2</v>
      </c>
      <c r="AN20" s="257">
        <f>IF(AO19="","",IF(AO19&gt;AQ19,1,0)+IF(AO20&gt;AQ20,1,0)+IF(AO21&gt;AQ21,1,0)+IF(AO22&gt;AQ22,1,0)+IF(AO23&gt;AQ23,1,0))</f>
        <v>3</v>
      </c>
      <c r="AO20" s="290">
        <v>11</v>
      </c>
      <c r="AP20" s="255" t="s">
        <v>469</v>
      </c>
      <c r="AQ20" s="290">
        <v>5</v>
      </c>
      <c r="AR20" s="289">
        <f>IF(OR(AN20="L",AN20="W"),"",IF(AO19="","",IF(AO19&lt;AQ19,1,0)+IF(AO20&lt;AQ20,1,0)+IF(AO21&lt;AQ21,1,0)+IF(AO22&lt;AQ22,1,0)+IF(AO23&lt;AQ23,1,0)))</f>
        <v>0</v>
      </c>
      <c r="AS20" s="249"/>
      <c r="AT20" s="248"/>
      <c r="AU20" s="247"/>
      <c r="AV20" s="246"/>
      <c r="AW20" s="230"/>
    </row>
    <row r="21" spans="1:49" ht="12" customHeight="1" x14ac:dyDescent="0.2">
      <c r="A21" s="222">
        <f>A16+1</f>
        <v>3</v>
      </c>
      <c r="B21" s="222">
        <f>B16</f>
        <v>3</v>
      </c>
      <c r="C21" s="260"/>
      <c r="D21" s="261"/>
      <c r="E21" s="258"/>
      <c r="F21" s="256">
        <f>IF(INDEX($E$9:$AR$48,(F$5-1)*5+$B21,($A21-1)*5+4)="","",INDEX($E$9:$AR$48,(F$5-1)*5+$B21,($A21-1)*5+4))</f>
        <v>12</v>
      </c>
      <c r="G21" s="255" t="s">
        <v>469</v>
      </c>
      <c r="H21" s="254">
        <f>IF(INDEX($E$9:$AR$48,(H$5-1)*5+$B21,($A21-1)*5+2)="","",INDEX($E$9:$AR$48,(H$5-1)*5+$B21,($A21-1)*5+2))</f>
        <v>14</v>
      </c>
      <c r="I21" s="253"/>
      <c r="J21" s="257"/>
      <c r="K21" s="256">
        <f>IF(INDEX($E$9:$AR$48,(K$5-1)*5+$B21,($A21-1)*5+4)="","",INDEX($E$9:$AR$48,(K$5-1)*5+$B21,($A21-1)*5+4))</f>
        <v>12</v>
      </c>
      <c r="L21" s="255" t="s">
        <v>469</v>
      </c>
      <c r="M21" s="254">
        <f>IF(INDEX($E$9:$AR$48,(M$5-1)*5+$B21,($A21-1)*5+2)="","",INDEX($E$9:$AR$48,(M$5-1)*5+$B21,($A21-1)*5+2))</f>
        <v>10</v>
      </c>
      <c r="N21" s="253"/>
      <c r="O21" s="252"/>
      <c r="P21" s="251"/>
      <c r="Q21" s="251"/>
      <c r="R21" s="251"/>
      <c r="S21" s="291"/>
      <c r="T21" s="257"/>
      <c r="U21" s="290">
        <v>11</v>
      </c>
      <c r="V21" s="255" t="s">
        <v>469</v>
      </c>
      <c r="W21" s="290">
        <v>13</v>
      </c>
      <c r="X21" s="253"/>
      <c r="Y21" s="257"/>
      <c r="Z21" s="290">
        <v>11</v>
      </c>
      <c r="AA21" s="255" t="s">
        <v>469</v>
      </c>
      <c r="AB21" s="290">
        <v>3</v>
      </c>
      <c r="AC21" s="253"/>
      <c r="AD21" s="257"/>
      <c r="AE21" s="290">
        <v>11</v>
      </c>
      <c r="AF21" s="255" t="s">
        <v>469</v>
      </c>
      <c r="AG21" s="290">
        <v>5</v>
      </c>
      <c r="AH21" s="253"/>
      <c r="AI21" s="257"/>
      <c r="AJ21" s="290">
        <v>11</v>
      </c>
      <c r="AK21" s="255" t="s">
        <v>469</v>
      </c>
      <c r="AL21" s="290">
        <v>8</v>
      </c>
      <c r="AM21" s="253"/>
      <c r="AN21" s="257"/>
      <c r="AO21" s="290">
        <v>11</v>
      </c>
      <c r="AP21" s="255" t="s">
        <v>469</v>
      </c>
      <c r="AQ21" s="290">
        <v>8</v>
      </c>
      <c r="AR21" s="289"/>
      <c r="AS21" s="249"/>
      <c r="AT21" s="248"/>
      <c r="AU21" s="247"/>
      <c r="AV21" s="246"/>
      <c r="AW21" s="230"/>
    </row>
    <row r="22" spans="1:49" ht="12" customHeight="1" x14ac:dyDescent="0.2">
      <c r="A22" s="222">
        <f>A17+1</f>
        <v>3</v>
      </c>
      <c r="B22" s="222">
        <f>B17</f>
        <v>4</v>
      </c>
      <c r="C22" s="260"/>
      <c r="D22" s="259" t="s">
        <v>470</v>
      </c>
      <c r="E22" s="258"/>
      <c r="F22" s="256">
        <f>IF(INDEX($E$9:$AR$48,(F$5-1)*5+$B22,($A22-1)*5+4)="","",INDEX($E$9:$AR$48,(F$5-1)*5+$B22,($A22-1)*5+4))</f>
        <v>5</v>
      </c>
      <c r="G22" s="255" t="s">
        <v>469</v>
      </c>
      <c r="H22" s="254">
        <f>IF(INDEX($E$9:$AR$48,(H$5-1)*5+$B22,($A22-1)*5+2)="","",INDEX($E$9:$AR$48,(H$5-1)*5+$B22,($A22-1)*5+2))</f>
        <v>11</v>
      </c>
      <c r="I22" s="253"/>
      <c r="J22" s="257"/>
      <c r="K22" s="256" t="str">
        <f>IF(INDEX($E$9:$AR$48,(K$5-1)*5+$B22,($A22-1)*5+4)="","",INDEX($E$9:$AR$48,(K$5-1)*5+$B22,($A22-1)*5+4))</f>
        <v/>
      </c>
      <c r="L22" s="255" t="s">
        <v>469</v>
      </c>
      <c r="M22" s="254" t="str">
        <f>IF(INDEX($E$9:$AR$48,(M$5-1)*5+$B22,($A22-1)*5+2)="","",INDEX($E$9:$AR$48,(M$5-1)*5+$B22,($A22-1)*5+2))</f>
        <v/>
      </c>
      <c r="N22" s="253"/>
      <c r="O22" s="252"/>
      <c r="P22" s="251"/>
      <c r="Q22" s="251"/>
      <c r="R22" s="251"/>
      <c r="S22" s="291"/>
      <c r="T22" s="257"/>
      <c r="U22" s="290">
        <v>1</v>
      </c>
      <c r="V22" s="255" t="s">
        <v>469</v>
      </c>
      <c r="W22" s="290">
        <v>11</v>
      </c>
      <c r="X22" s="253"/>
      <c r="Y22" s="257"/>
      <c r="Z22" s="290"/>
      <c r="AA22" s="255" t="s">
        <v>469</v>
      </c>
      <c r="AB22" s="290"/>
      <c r="AC22" s="253"/>
      <c r="AD22" s="257"/>
      <c r="AE22" s="290"/>
      <c r="AF22" s="255" t="s">
        <v>469</v>
      </c>
      <c r="AG22" s="290"/>
      <c r="AH22" s="253"/>
      <c r="AI22" s="257"/>
      <c r="AJ22" s="290">
        <v>10</v>
      </c>
      <c r="AK22" s="255" t="s">
        <v>469</v>
      </c>
      <c r="AL22" s="290">
        <v>12</v>
      </c>
      <c r="AM22" s="253"/>
      <c r="AN22" s="257"/>
      <c r="AO22" s="290"/>
      <c r="AP22" s="255" t="s">
        <v>469</v>
      </c>
      <c r="AQ22" s="290"/>
      <c r="AR22" s="289"/>
      <c r="AS22" s="249"/>
      <c r="AT22" s="248"/>
      <c r="AU22" s="247"/>
      <c r="AV22" s="246"/>
      <c r="AW22" s="230"/>
    </row>
    <row r="23" spans="1:49" ht="12" customHeight="1" x14ac:dyDescent="0.2">
      <c r="A23" s="222">
        <f>A18+1</f>
        <v>3</v>
      </c>
      <c r="B23" s="222">
        <f>B18</f>
        <v>5</v>
      </c>
      <c r="C23" s="288"/>
      <c r="D23" s="287"/>
      <c r="E23" s="286"/>
      <c r="F23" s="285" t="str">
        <f>IF(INDEX($E$9:$AR$48,(F$5-1)*5+$B23,($A23-1)*5+4)="","",INDEX($E$9:$AR$48,(F$5-1)*5+$B23,($A23-1)*5+4))</f>
        <v/>
      </c>
      <c r="G23" s="278" t="s">
        <v>469</v>
      </c>
      <c r="H23" s="284" t="str">
        <f>IF(INDEX($E$9:$AR$48,(H$5-1)*5+$B23,($A23-1)*5+2)="","",INDEX($E$9:$AR$48,(H$5-1)*5+$B23,($A23-1)*5+2))</f>
        <v/>
      </c>
      <c r="I23" s="283"/>
      <c r="J23" s="279"/>
      <c r="K23" s="285" t="str">
        <f>IF(INDEX($E$9:$AR$48,(K$5-1)*5+$B23,($A23-1)*5+4)="","",INDEX($E$9:$AR$48,(K$5-1)*5+$B23,($A23-1)*5+4))</f>
        <v/>
      </c>
      <c r="L23" s="278" t="s">
        <v>469</v>
      </c>
      <c r="M23" s="284" t="str">
        <f>IF(INDEX($E$9:$AR$48,(M$5-1)*5+$B23,($A23-1)*5+2)="","",INDEX($E$9:$AR$48,(M$5-1)*5+$B23,($A23-1)*5+2))</f>
        <v/>
      </c>
      <c r="N23" s="283"/>
      <c r="O23" s="282"/>
      <c r="P23" s="281"/>
      <c r="Q23" s="281"/>
      <c r="R23" s="281"/>
      <c r="S23" s="280"/>
      <c r="T23" s="279"/>
      <c r="U23" s="277"/>
      <c r="V23" s="278" t="s">
        <v>469</v>
      </c>
      <c r="W23" s="277"/>
      <c r="X23" s="283"/>
      <c r="Y23" s="279"/>
      <c r="Z23" s="277"/>
      <c r="AA23" s="278" t="s">
        <v>469</v>
      </c>
      <c r="AB23" s="277"/>
      <c r="AC23" s="283"/>
      <c r="AD23" s="279"/>
      <c r="AE23" s="277"/>
      <c r="AF23" s="278" t="s">
        <v>469</v>
      </c>
      <c r="AG23" s="277"/>
      <c r="AH23" s="283"/>
      <c r="AI23" s="279"/>
      <c r="AJ23" s="277">
        <v>11</v>
      </c>
      <c r="AK23" s="278" t="s">
        <v>469</v>
      </c>
      <c r="AL23" s="277">
        <v>8</v>
      </c>
      <c r="AM23" s="283"/>
      <c r="AN23" s="279"/>
      <c r="AO23" s="277"/>
      <c r="AP23" s="278" t="s">
        <v>469</v>
      </c>
      <c r="AQ23" s="277"/>
      <c r="AR23" s="276"/>
      <c r="AS23" s="249"/>
      <c r="AT23" s="248"/>
      <c r="AU23" s="247"/>
      <c r="AV23" s="246"/>
      <c r="AW23" s="230"/>
    </row>
    <row r="24" spans="1:49" ht="12" customHeight="1" x14ac:dyDescent="0.2">
      <c r="A24" s="222">
        <f>A19+1</f>
        <v>4</v>
      </c>
      <c r="B24" s="222">
        <f>B19</f>
        <v>1</v>
      </c>
      <c r="C24" s="275">
        <v>4</v>
      </c>
      <c r="D24" s="274" t="s">
        <v>496</v>
      </c>
      <c r="E24" s="273" t="str">
        <f>IF(T9="","",IF(T9="○","×","○"))</f>
        <v>×</v>
      </c>
      <c r="F24" s="272">
        <f>IF(INDEX($E$9:$AR$48,(F$5-1)*5+$B24,($A24-1)*5+4)="","",INDEX($E$9:$AR$48,(F$5-1)*5+$B24,($A24-1)*5+4))</f>
        <v>11</v>
      </c>
      <c r="G24" s="271" t="s">
        <v>469</v>
      </c>
      <c r="H24" s="270">
        <f>IF(INDEX($E$9:$AR$48,(H$5-1)*5+$B24,($A24-1)*5+2)="","",INDEX($E$9:$AR$48,(H$5-1)*5+$B24,($A24-1)*5+2))</f>
        <v>3</v>
      </c>
      <c r="I24" s="269"/>
      <c r="J24" s="273" t="str">
        <f>IF(T14="","",IF(T14="○","×","○"))</f>
        <v>○</v>
      </c>
      <c r="K24" s="272">
        <f>IF(INDEX($E$9:$AR$48,(K$5-1)*5+$B24,($A24-1)*5+4)="","",INDEX($E$9:$AR$48,(K$5-1)*5+$B24,($A24-1)*5+4))</f>
        <v>13</v>
      </c>
      <c r="L24" s="271" t="s">
        <v>469</v>
      </c>
      <c r="M24" s="270">
        <f>IF(INDEX($E$9:$AR$48,(M$5-1)*5+$B24,($A24-1)*5+2)="","",INDEX($E$9:$AR$48,(M$5-1)*5+$B24,($A24-1)*5+2))</f>
        <v>15</v>
      </c>
      <c r="N24" s="269"/>
      <c r="O24" s="273" t="str">
        <f>IF(T19="","",IF(T19="○","×","○"))</f>
        <v>○</v>
      </c>
      <c r="P24" s="272">
        <f>IF(INDEX($E$9:$AR$48,(P$5-1)*5+$B24,($A24-1)*5+4)="","",INDEX($E$9:$AR$48,(P$5-1)*5+$B24,($A24-1)*5+4))</f>
        <v>11</v>
      </c>
      <c r="Q24" s="271" t="s">
        <v>469</v>
      </c>
      <c r="R24" s="270">
        <f>IF(INDEX($E$9:$AR$48,(R$5-1)*5+$B24,($A24-1)*5+2)="","",INDEX($E$9:$AR$48,(R$5-1)*5+$B24,($A24-1)*5+2))</f>
        <v>5</v>
      </c>
      <c r="S24" s="269"/>
      <c r="T24" s="268" t="str">
        <f>IF(T25="","",IF(T25&gt;X25,"○","×"))</f>
        <v/>
      </c>
      <c r="U24" s="267"/>
      <c r="V24" s="267"/>
      <c r="W24" s="267"/>
      <c r="X24" s="295"/>
      <c r="Y24" s="273" t="str">
        <f>IF(Y25="","",IF(Y25="W","○",IF(Y25="L","×",IF(Y25&gt;AC25,"○","×"))))</f>
        <v>○</v>
      </c>
      <c r="Z24" s="293">
        <v>11</v>
      </c>
      <c r="AA24" s="294" t="s">
        <v>469</v>
      </c>
      <c r="AB24" s="293">
        <v>6</v>
      </c>
      <c r="AC24" s="296"/>
      <c r="AD24" s="273" t="str">
        <f>IF(AD25="","",IF(AD25="W","○",IF(AD25="L","×",IF(AD25&gt;AH25,"○","×"))))</f>
        <v>○</v>
      </c>
      <c r="AE24" s="293">
        <v>11</v>
      </c>
      <c r="AF24" s="294" t="s">
        <v>469</v>
      </c>
      <c r="AG24" s="293">
        <v>9</v>
      </c>
      <c r="AH24" s="296"/>
      <c r="AI24" s="273" t="str">
        <f>IF(AI25="","",IF(AI25="W","○",IF(AI25="L","×",IF(AI25&gt;AM25,"○","×"))))</f>
        <v>○</v>
      </c>
      <c r="AJ24" s="293">
        <v>10</v>
      </c>
      <c r="AK24" s="294" t="s">
        <v>469</v>
      </c>
      <c r="AL24" s="293">
        <v>12</v>
      </c>
      <c r="AM24" s="296"/>
      <c r="AN24" s="273" t="str">
        <f>IF(AN25="","",IF(AN25="W","○",IF(AN25="L","×",IF(AN25&gt;AR25,"○","×"))))</f>
        <v>○</v>
      </c>
      <c r="AO24" s="293">
        <v>11</v>
      </c>
      <c r="AP24" s="294" t="s">
        <v>469</v>
      </c>
      <c r="AQ24" s="293">
        <v>6</v>
      </c>
      <c r="AR24" s="292"/>
      <c r="AS24" s="265">
        <f>IF($D24="","",COUNTIF($E24:$AR28,"○"))</f>
        <v>6</v>
      </c>
      <c r="AT24" s="264">
        <f>IF($D24="","",COUNTIF($E24:$AR28,"×"))</f>
        <v>1</v>
      </c>
      <c r="AU24" s="263">
        <f>IF($D24="","",AS24*2+AT24)</f>
        <v>13</v>
      </c>
      <c r="AV24" s="262">
        <f>IF($D24="","",RANK(AU24,$AU$9:$AU$48))</f>
        <v>2</v>
      </c>
      <c r="AW24" s="230"/>
    </row>
    <row r="25" spans="1:49" ht="12" customHeight="1" x14ac:dyDescent="0.2">
      <c r="A25" s="222">
        <f>A20+1</f>
        <v>4</v>
      </c>
      <c r="B25" s="222">
        <f>B20</f>
        <v>2</v>
      </c>
      <c r="C25" s="260"/>
      <c r="D25" s="261"/>
      <c r="E25" s="258">
        <f>IF(T10="W","L",IF(T10="L","W",IF(T10="","",X10)))</f>
        <v>1</v>
      </c>
      <c r="F25" s="256">
        <f>IF(INDEX($E$9:$AR$48,(F$5-1)*5+$B25,($A25-1)*5+4)="","",INDEX($E$9:$AR$48,(F$5-1)*5+$B25,($A25-1)*5+4))</f>
        <v>9</v>
      </c>
      <c r="G25" s="255" t="s">
        <v>469</v>
      </c>
      <c r="H25" s="254">
        <f>IF(INDEX($E$9:$AR$48,(H$5-1)*5+$B25,($A25-1)*5+2)="","",INDEX($E$9:$AR$48,(H$5-1)*5+$B25,($A25-1)*5+2))</f>
        <v>11</v>
      </c>
      <c r="I25" s="253">
        <f>IF(OR(E25="L",E25="W"),"",T10)</f>
        <v>3</v>
      </c>
      <c r="J25" s="257">
        <f>IF(T15="W","L",IF(T15="L","W",IF(T15="","",X15)))</f>
        <v>3</v>
      </c>
      <c r="K25" s="256">
        <f>IF(INDEX($E$9:$AR$48,(K$5-1)*5+$B25,($A25-1)*5+4)="","",INDEX($E$9:$AR$48,(K$5-1)*5+$B25,($A25-1)*5+4))</f>
        <v>11</v>
      </c>
      <c r="L25" s="255" t="s">
        <v>469</v>
      </c>
      <c r="M25" s="254">
        <f>IF(INDEX($E$9:$AR$48,(M$5-1)*5+$B25,($A25-1)*5+2)="","",INDEX($E$9:$AR$48,(M$5-1)*5+$B25,($A25-1)*5+2))</f>
        <v>8</v>
      </c>
      <c r="N25" s="253">
        <f>IF(OR(J25="L",J25="W"),"",T15)</f>
        <v>2</v>
      </c>
      <c r="O25" s="257">
        <f>IF(T20="W","L",IF(T20="L","W",IF(T20="","",X20)))</f>
        <v>3</v>
      </c>
      <c r="P25" s="256">
        <f>IF(INDEX($E$9:$AR$48,(P$5-1)*5+$B25,($A25-1)*5+4)="","",INDEX($E$9:$AR$48,(P$5-1)*5+$B25,($A25-1)*5+4))</f>
        <v>7</v>
      </c>
      <c r="Q25" s="255" t="s">
        <v>469</v>
      </c>
      <c r="R25" s="254">
        <f>IF(INDEX($E$9:$AR$48,(R$5-1)*5+$B25,($A25-1)*5+2)="","",INDEX($E$9:$AR$48,(R$5-1)*5+$B25,($A25-1)*5+2))</f>
        <v>11</v>
      </c>
      <c r="S25" s="253">
        <f>IF(OR(O25="L",O25="W"),"",T20)</f>
        <v>1</v>
      </c>
      <c r="T25" s="252"/>
      <c r="U25" s="251"/>
      <c r="V25" s="251"/>
      <c r="W25" s="251"/>
      <c r="X25" s="291"/>
      <c r="Y25" s="257">
        <f>IF(Z24="","",IF(Z24&gt;AB24,1,0)+IF(Z25&gt;AB25,1,0)+IF(Z26&gt;AB26,1,0)+IF(Z27&gt;AB27,1,0)+IF(Z28&gt;AB28,1,0))</f>
        <v>3</v>
      </c>
      <c r="Z25" s="290">
        <v>11</v>
      </c>
      <c r="AA25" s="255" t="s">
        <v>469</v>
      </c>
      <c r="AB25" s="290">
        <v>8</v>
      </c>
      <c r="AC25" s="253">
        <f>IF(OR(Y25="L",Y25="W"),"",IF(Z24="","",IF(Z24&lt;AB24,1,0)+IF(Z25&lt;AB25,1,0)+IF(Z26&lt;AB26,1,0)+IF(Z27&lt;AB27,1,0)+IF(Z28&lt;AB28,1,0)))</f>
        <v>0</v>
      </c>
      <c r="AD25" s="257">
        <f>IF(AE24="","",IF(AE24&gt;AG24,1,0)+IF(AE25&gt;AG25,1,0)+IF(AE26&gt;AG26,1,0)+IF(AE27&gt;AG27,1,0)+IF(AE28&gt;AG28,1,0))</f>
        <v>3</v>
      </c>
      <c r="AE25" s="290">
        <v>11</v>
      </c>
      <c r="AF25" s="255" t="s">
        <v>469</v>
      </c>
      <c r="AG25" s="290">
        <v>4</v>
      </c>
      <c r="AH25" s="253">
        <f>IF(OR(AD25="L",AD25="W"),"",IF(AE24="","",IF(AE24&lt;AG24,1,0)+IF(AE25&lt;AG25,1,0)+IF(AE26&lt;AG26,1,0)+IF(AE27&lt;AG27,1,0)+IF(AE28&lt;AG28,1,0)))</f>
        <v>0</v>
      </c>
      <c r="AI25" s="257">
        <f>IF(AJ24="","",IF(AJ24&gt;AL24,1,0)+IF(AJ25&gt;AL25,1,0)+IF(AJ26&gt;AL26,1,0)+IF(AJ27&gt;AL27,1,0)+IF(AJ28&gt;AL28,1,0))</f>
        <v>3</v>
      </c>
      <c r="AJ25" s="290">
        <v>11</v>
      </c>
      <c r="AK25" s="255" t="s">
        <v>469</v>
      </c>
      <c r="AL25" s="290">
        <v>9</v>
      </c>
      <c r="AM25" s="253">
        <f>IF(OR(AI25="L",AI25="W"),"",IF(AJ24="","",IF(AJ24&lt;AL24,1,0)+IF(AJ25&lt;AL25,1,0)+IF(AJ26&lt;AL26,1,0)+IF(AJ27&lt;AL27,1,0)+IF(AJ28&lt;AL28,1,0)))</f>
        <v>1</v>
      </c>
      <c r="AN25" s="257">
        <f>IF(AO24="","",IF(AO24&gt;AQ24,1,0)+IF(AO25&gt;AQ25,1,0)+IF(AO26&gt;AQ26,1,0)+IF(AO27&gt;AQ27,1,0)+IF(AO28&gt;AQ28,1,0))</f>
        <v>3</v>
      </c>
      <c r="AO25" s="290">
        <v>11</v>
      </c>
      <c r="AP25" s="255" t="s">
        <v>469</v>
      </c>
      <c r="AQ25" s="290">
        <v>8</v>
      </c>
      <c r="AR25" s="289">
        <f>IF(OR(AN25="L",AN25="W"),"",IF(AO24="","",IF(AO24&lt;AQ24,1,0)+IF(AO25&lt;AQ25,1,0)+IF(AO26&lt;AQ26,1,0)+IF(AO27&lt;AQ27,1,0)+IF(AO28&lt;AQ28,1,0)))</f>
        <v>0</v>
      </c>
      <c r="AS25" s="249"/>
      <c r="AT25" s="248"/>
      <c r="AU25" s="247"/>
      <c r="AV25" s="246"/>
      <c r="AW25" s="230"/>
    </row>
    <row r="26" spans="1:49" ht="12" customHeight="1" x14ac:dyDescent="0.2">
      <c r="A26" s="222">
        <f>A21+1</f>
        <v>4</v>
      </c>
      <c r="B26" s="222">
        <f>B21</f>
        <v>3</v>
      </c>
      <c r="C26" s="260"/>
      <c r="D26" s="261"/>
      <c r="E26" s="258"/>
      <c r="F26" s="256">
        <f>IF(INDEX($E$9:$AR$48,(F$5-1)*5+$B26,($A26-1)*5+4)="","",INDEX($E$9:$AR$48,(F$5-1)*5+$B26,($A26-1)*5+4))</f>
        <v>7</v>
      </c>
      <c r="G26" s="255" t="s">
        <v>469</v>
      </c>
      <c r="H26" s="254">
        <f>IF(INDEX($E$9:$AR$48,(H$5-1)*5+$B26,($A26-1)*5+2)="","",INDEX($E$9:$AR$48,(H$5-1)*5+$B26,($A26-1)*5+2))</f>
        <v>11</v>
      </c>
      <c r="I26" s="253"/>
      <c r="J26" s="257"/>
      <c r="K26" s="256">
        <f>IF(INDEX($E$9:$AR$48,(K$5-1)*5+$B26,($A26-1)*5+4)="","",INDEX($E$9:$AR$48,(K$5-1)*5+$B26,($A26-1)*5+4))</f>
        <v>11</v>
      </c>
      <c r="L26" s="255" t="s">
        <v>469</v>
      </c>
      <c r="M26" s="254">
        <f>IF(INDEX($E$9:$AR$48,(M$5-1)*5+$B26,($A26-1)*5+2)="","",INDEX($E$9:$AR$48,(M$5-1)*5+$B26,($A26-1)*5+2))</f>
        <v>4</v>
      </c>
      <c r="N26" s="253"/>
      <c r="O26" s="257"/>
      <c r="P26" s="256">
        <f>IF(INDEX($E$9:$AR$48,(P$5-1)*5+$B26,($A26-1)*5+4)="","",INDEX($E$9:$AR$48,(P$5-1)*5+$B26,($A26-1)*5+4))</f>
        <v>13</v>
      </c>
      <c r="Q26" s="255" t="s">
        <v>469</v>
      </c>
      <c r="R26" s="254">
        <f>IF(INDEX($E$9:$AR$48,(R$5-1)*5+$B26,($A26-1)*5+2)="","",INDEX($E$9:$AR$48,(R$5-1)*5+$B26,($A26-1)*5+2))</f>
        <v>11</v>
      </c>
      <c r="S26" s="253"/>
      <c r="T26" s="252"/>
      <c r="U26" s="251"/>
      <c r="V26" s="251"/>
      <c r="W26" s="251"/>
      <c r="X26" s="291"/>
      <c r="Y26" s="257"/>
      <c r="Z26" s="290">
        <v>13</v>
      </c>
      <c r="AA26" s="255" t="s">
        <v>469</v>
      </c>
      <c r="AB26" s="290">
        <v>11</v>
      </c>
      <c r="AC26" s="253"/>
      <c r="AD26" s="257"/>
      <c r="AE26" s="290">
        <v>11</v>
      </c>
      <c r="AF26" s="255" t="s">
        <v>469</v>
      </c>
      <c r="AG26" s="290">
        <v>7</v>
      </c>
      <c r="AH26" s="253"/>
      <c r="AI26" s="257"/>
      <c r="AJ26" s="290">
        <v>16</v>
      </c>
      <c r="AK26" s="255" t="s">
        <v>469</v>
      </c>
      <c r="AL26" s="290">
        <v>14</v>
      </c>
      <c r="AM26" s="253"/>
      <c r="AN26" s="257"/>
      <c r="AO26" s="290">
        <v>11</v>
      </c>
      <c r="AP26" s="255" t="s">
        <v>469</v>
      </c>
      <c r="AQ26" s="290">
        <v>5</v>
      </c>
      <c r="AR26" s="289"/>
      <c r="AS26" s="249"/>
      <c r="AT26" s="248"/>
      <c r="AU26" s="247"/>
      <c r="AV26" s="246"/>
      <c r="AW26" s="230"/>
    </row>
    <row r="27" spans="1:49" ht="12" customHeight="1" x14ac:dyDescent="0.2">
      <c r="A27" s="222">
        <f>A22+1</f>
        <v>4</v>
      </c>
      <c r="B27" s="222">
        <f>B22</f>
        <v>4</v>
      </c>
      <c r="C27" s="260"/>
      <c r="D27" s="259" t="s">
        <v>470</v>
      </c>
      <c r="E27" s="258"/>
      <c r="F27" s="256">
        <f>IF(INDEX($E$9:$AR$48,(F$5-1)*5+$B27,($A27-1)*5+4)="","",INDEX($E$9:$AR$48,(F$5-1)*5+$B27,($A27-1)*5+4))</f>
        <v>5</v>
      </c>
      <c r="G27" s="255" t="s">
        <v>469</v>
      </c>
      <c r="H27" s="254">
        <f>IF(INDEX($E$9:$AR$48,(H$5-1)*5+$B27,($A27-1)*5+2)="","",INDEX($E$9:$AR$48,(H$5-1)*5+$B27,($A27-1)*5+2))</f>
        <v>11</v>
      </c>
      <c r="I27" s="253"/>
      <c r="J27" s="257"/>
      <c r="K27" s="256">
        <f>IF(INDEX($E$9:$AR$48,(K$5-1)*5+$B27,($A27-1)*5+4)="","",INDEX($E$9:$AR$48,(K$5-1)*5+$B27,($A27-1)*5+4))</f>
        <v>5</v>
      </c>
      <c r="L27" s="255" t="s">
        <v>469</v>
      </c>
      <c r="M27" s="254">
        <f>IF(INDEX($E$9:$AR$48,(M$5-1)*5+$B27,($A27-1)*5+2)="","",INDEX($E$9:$AR$48,(M$5-1)*5+$B27,($A27-1)*5+2))</f>
        <v>11</v>
      </c>
      <c r="N27" s="253"/>
      <c r="O27" s="257"/>
      <c r="P27" s="256">
        <f>IF(INDEX($E$9:$AR$48,(P$5-1)*5+$B27,($A27-1)*5+4)="","",INDEX($E$9:$AR$48,(P$5-1)*5+$B27,($A27-1)*5+4))</f>
        <v>11</v>
      </c>
      <c r="Q27" s="255" t="s">
        <v>469</v>
      </c>
      <c r="R27" s="254">
        <f>IF(INDEX($E$9:$AR$48,(R$5-1)*5+$B27,($A27-1)*5+2)="","",INDEX($E$9:$AR$48,(R$5-1)*5+$B27,($A27-1)*5+2))</f>
        <v>1</v>
      </c>
      <c r="S27" s="253"/>
      <c r="T27" s="252"/>
      <c r="U27" s="251"/>
      <c r="V27" s="251"/>
      <c r="W27" s="251"/>
      <c r="X27" s="291"/>
      <c r="Y27" s="257"/>
      <c r="Z27" s="290"/>
      <c r="AA27" s="255" t="s">
        <v>469</v>
      </c>
      <c r="AB27" s="290"/>
      <c r="AC27" s="253"/>
      <c r="AD27" s="257"/>
      <c r="AE27" s="290"/>
      <c r="AF27" s="255" t="s">
        <v>469</v>
      </c>
      <c r="AG27" s="290"/>
      <c r="AH27" s="253"/>
      <c r="AI27" s="257"/>
      <c r="AJ27" s="290">
        <v>11</v>
      </c>
      <c r="AK27" s="255" t="s">
        <v>469</v>
      </c>
      <c r="AL27" s="290">
        <v>6</v>
      </c>
      <c r="AM27" s="253"/>
      <c r="AN27" s="257"/>
      <c r="AO27" s="290"/>
      <c r="AP27" s="255" t="s">
        <v>469</v>
      </c>
      <c r="AQ27" s="290"/>
      <c r="AR27" s="289"/>
      <c r="AS27" s="249"/>
      <c r="AT27" s="248"/>
      <c r="AU27" s="247"/>
      <c r="AV27" s="246"/>
      <c r="AW27" s="230"/>
    </row>
    <row r="28" spans="1:49" ht="12" customHeight="1" x14ac:dyDescent="0.2">
      <c r="A28" s="222">
        <f>A23+1</f>
        <v>4</v>
      </c>
      <c r="B28" s="222">
        <f>B23</f>
        <v>5</v>
      </c>
      <c r="C28" s="288"/>
      <c r="D28" s="287"/>
      <c r="E28" s="286"/>
      <c r="F28" s="285" t="str">
        <f>IF(INDEX($E$9:$AR$48,(F$5-1)*5+$B28,($A28-1)*5+4)="","",INDEX($E$9:$AR$48,(F$5-1)*5+$B28,($A28-1)*5+4))</f>
        <v/>
      </c>
      <c r="G28" s="278" t="s">
        <v>469</v>
      </c>
      <c r="H28" s="284" t="str">
        <f>IF(INDEX($E$9:$AR$48,(H$5-1)*5+$B28,($A28-1)*5+2)="","",INDEX($E$9:$AR$48,(H$5-1)*5+$B28,($A28-1)*5+2))</f>
        <v/>
      </c>
      <c r="I28" s="283"/>
      <c r="J28" s="279"/>
      <c r="K28" s="285">
        <f>IF(INDEX($E$9:$AR$48,(K$5-1)*5+$B28,($A28-1)*5+4)="","",INDEX($E$9:$AR$48,(K$5-1)*5+$B28,($A28-1)*5+4))</f>
        <v>11</v>
      </c>
      <c r="L28" s="278" t="s">
        <v>469</v>
      </c>
      <c r="M28" s="284">
        <f>IF(INDEX($E$9:$AR$48,(M$5-1)*5+$B28,($A28-1)*5+2)="","",INDEX($E$9:$AR$48,(M$5-1)*5+$B28,($A28-1)*5+2))</f>
        <v>3</v>
      </c>
      <c r="N28" s="283"/>
      <c r="O28" s="279"/>
      <c r="P28" s="285" t="str">
        <f>IF(INDEX($E$9:$AR$48,(P$5-1)*5+$B28,($A28-1)*5+4)="","",INDEX($E$9:$AR$48,(P$5-1)*5+$B28,($A28-1)*5+4))</f>
        <v/>
      </c>
      <c r="Q28" s="278" t="s">
        <v>469</v>
      </c>
      <c r="R28" s="284" t="str">
        <f>IF(INDEX($E$9:$AR$48,(R$5-1)*5+$B28,($A28-1)*5+2)="","",INDEX($E$9:$AR$48,(R$5-1)*5+$B28,($A28-1)*5+2))</f>
        <v/>
      </c>
      <c r="S28" s="283"/>
      <c r="T28" s="282"/>
      <c r="U28" s="281"/>
      <c r="V28" s="281"/>
      <c r="W28" s="281"/>
      <c r="X28" s="280"/>
      <c r="Y28" s="279"/>
      <c r="Z28" s="277"/>
      <c r="AA28" s="278" t="s">
        <v>469</v>
      </c>
      <c r="AB28" s="277"/>
      <c r="AC28" s="283"/>
      <c r="AD28" s="279"/>
      <c r="AE28" s="277"/>
      <c r="AF28" s="278" t="s">
        <v>469</v>
      </c>
      <c r="AG28" s="277"/>
      <c r="AH28" s="283"/>
      <c r="AI28" s="279"/>
      <c r="AJ28" s="277"/>
      <c r="AK28" s="278" t="s">
        <v>469</v>
      </c>
      <c r="AL28" s="277"/>
      <c r="AM28" s="283"/>
      <c r="AN28" s="279"/>
      <c r="AO28" s="277"/>
      <c r="AP28" s="278" t="s">
        <v>469</v>
      </c>
      <c r="AQ28" s="277"/>
      <c r="AR28" s="276"/>
      <c r="AS28" s="249"/>
      <c r="AT28" s="248"/>
      <c r="AU28" s="247"/>
      <c r="AV28" s="246"/>
      <c r="AW28" s="230"/>
    </row>
    <row r="29" spans="1:49" ht="12" customHeight="1" x14ac:dyDescent="0.2">
      <c r="A29" s="222">
        <f>A24+1</f>
        <v>5</v>
      </c>
      <c r="B29" s="222">
        <f>B24</f>
        <v>1</v>
      </c>
      <c r="C29" s="275">
        <v>5</v>
      </c>
      <c r="D29" s="274" t="s">
        <v>495</v>
      </c>
      <c r="E29" s="273" t="str">
        <f>IF(Y9="","",IF(Y9="○","×","○"))</f>
        <v>×</v>
      </c>
      <c r="F29" s="272">
        <f>IF(INDEX($E$9:$AR$48,(F$5-1)*5+$B29,($A29-1)*5+4)="","",INDEX($E$9:$AR$48,(F$5-1)*5+$B29,($A29-1)*5+4))</f>
        <v>10</v>
      </c>
      <c r="G29" s="271" t="s">
        <v>469</v>
      </c>
      <c r="H29" s="270">
        <f>IF(INDEX($E$9:$AR$48,(H$5-1)*5+$B29,($A29-1)*5+2)="","",INDEX($E$9:$AR$48,(H$5-1)*5+$B29,($A29-1)*5+2))</f>
        <v>12</v>
      </c>
      <c r="I29" s="269"/>
      <c r="J29" s="273" t="str">
        <f>IF(Y14="","",IF(Y14="○","×","○"))</f>
        <v>×</v>
      </c>
      <c r="K29" s="272">
        <f>IF(INDEX($E$9:$AR$48,(K$5-1)*5+$B29,($A29-1)*5+4)="","",INDEX($E$9:$AR$48,(K$5-1)*5+$B29,($A29-1)*5+4))</f>
        <v>12</v>
      </c>
      <c r="L29" s="271" t="s">
        <v>469</v>
      </c>
      <c r="M29" s="270">
        <f>IF(INDEX($E$9:$AR$48,(M$5-1)*5+$B29,($A29-1)*5+2)="","",INDEX($E$9:$AR$48,(M$5-1)*5+$B29,($A29-1)*5+2))</f>
        <v>10</v>
      </c>
      <c r="N29" s="269"/>
      <c r="O29" s="273" t="str">
        <f>IF(Y19="","",IF(Y19="○","×","○"))</f>
        <v>×</v>
      </c>
      <c r="P29" s="272">
        <f>IF(INDEX($E$9:$AR$48,(P$5-1)*5+$B29,($A29-1)*5+4)="","",INDEX($E$9:$AR$48,(P$5-1)*5+$B29,($A29-1)*5+4))</f>
        <v>9</v>
      </c>
      <c r="Q29" s="271" t="s">
        <v>469</v>
      </c>
      <c r="R29" s="270">
        <f>IF(INDEX($E$9:$AR$48,(R$5-1)*5+$B29,($A29-1)*5+2)="","",INDEX($E$9:$AR$48,(R$5-1)*5+$B29,($A29-1)*5+2))</f>
        <v>11</v>
      </c>
      <c r="S29" s="269"/>
      <c r="T29" s="273" t="str">
        <f>IF(Y24="","",IF(Y24="○","×","○"))</f>
        <v>×</v>
      </c>
      <c r="U29" s="272">
        <f>IF(INDEX($E$9:$AR$48,(U$5-1)*5+$B29,($A29-1)*5+4)="","",INDEX($E$9:$AR$48,(U$5-1)*5+$B29,($A29-1)*5+4))</f>
        <v>6</v>
      </c>
      <c r="V29" s="271" t="s">
        <v>469</v>
      </c>
      <c r="W29" s="270">
        <f>IF(INDEX($E$9:$AR$48,(W$5-1)*5+$B29,($A29-1)*5+2)="","",INDEX($E$9:$AR$48,(W$5-1)*5+$B29,($A29-1)*5+2))</f>
        <v>11</v>
      </c>
      <c r="X29" s="269"/>
      <c r="Y29" s="268" t="str">
        <f>IF(Y30="","",IF(Y30&gt;AC30,"○","×"))</f>
        <v/>
      </c>
      <c r="Z29" s="267"/>
      <c r="AA29" s="267"/>
      <c r="AB29" s="267"/>
      <c r="AC29" s="295"/>
      <c r="AD29" s="273" t="str">
        <f>IF(AD30="","",IF(AD30="W","○",IF(AD30="L","×",IF(AD30&gt;AH30,"○","×"))))</f>
        <v>×</v>
      </c>
      <c r="AE29" s="293">
        <v>9</v>
      </c>
      <c r="AF29" s="294" t="s">
        <v>469</v>
      </c>
      <c r="AG29" s="293">
        <v>11</v>
      </c>
      <c r="AH29" s="296"/>
      <c r="AI29" s="273" t="str">
        <f>IF(AI30="","",IF(AI30="W","○",IF(AI30="L","×",IF(AI30&gt;AM30,"○","×"))))</f>
        <v>×</v>
      </c>
      <c r="AJ29" s="293">
        <v>7</v>
      </c>
      <c r="AK29" s="294" t="s">
        <v>469</v>
      </c>
      <c r="AL29" s="293">
        <v>11</v>
      </c>
      <c r="AM29" s="296"/>
      <c r="AN29" s="343" t="str">
        <f>IF(AN30="","",IF(AN30="W","○",IF(AN30="L","×",IF(AN30&gt;AR30,"○","×"))))</f>
        <v>○</v>
      </c>
      <c r="AO29" s="366">
        <v>11</v>
      </c>
      <c r="AP29" s="367" t="s">
        <v>469</v>
      </c>
      <c r="AQ29" s="366">
        <v>9</v>
      </c>
      <c r="AR29" s="365"/>
      <c r="AS29" s="265">
        <f>IF($D29="","",COUNTIF($E29:$AR33,"○"))</f>
        <v>1</v>
      </c>
      <c r="AT29" s="264">
        <f>IF($D29="","",COUNTIF($E29:$AR33,"×"))</f>
        <v>6</v>
      </c>
      <c r="AU29" s="263">
        <f>IF($D29="","",AS29*2+AT29)</f>
        <v>8</v>
      </c>
      <c r="AV29" s="262">
        <f>IF($D29="","",RANK(AU29,$AU$9:$AU$48))</f>
        <v>7</v>
      </c>
      <c r="AW29" s="230"/>
    </row>
    <row r="30" spans="1:49" ht="12" customHeight="1" x14ac:dyDescent="0.2">
      <c r="A30" s="222">
        <f>A25+1</f>
        <v>5</v>
      </c>
      <c r="B30" s="222">
        <f>B25</f>
        <v>2</v>
      </c>
      <c r="C30" s="260"/>
      <c r="D30" s="261"/>
      <c r="E30" s="258">
        <f>IF(Y10="W","L",IF(Y10="L","W",IF(Y10="","",AC10)))</f>
        <v>2</v>
      </c>
      <c r="F30" s="256">
        <f>IF(INDEX($E$9:$AR$48,(F$5-1)*5+$B30,($A30-1)*5+4)="","",INDEX($E$9:$AR$48,(F$5-1)*5+$B30,($A30-1)*5+4))</f>
        <v>11</v>
      </c>
      <c r="G30" s="255" t="s">
        <v>469</v>
      </c>
      <c r="H30" s="254">
        <f>IF(INDEX($E$9:$AR$48,(H$5-1)*5+$B30,($A30-1)*5+2)="","",INDEX($E$9:$AR$48,(H$5-1)*5+$B30,($A30-1)*5+2))</f>
        <v>6</v>
      </c>
      <c r="I30" s="253">
        <f>IF(OR(E30="L",E30="W"),"",Y10)</f>
        <v>3</v>
      </c>
      <c r="J30" s="257">
        <f>IF(Y15="W","L",IF(Y15="L","W",IF(Y15="","",AC15)))</f>
        <v>2</v>
      </c>
      <c r="K30" s="256">
        <f>IF(INDEX($E$9:$AR$48,(K$5-1)*5+$B30,($A30-1)*5+4)="","",INDEX($E$9:$AR$48,(K$5-1)*5+$B30,($A30-1)*5+4))</f>
        <v>6</v>
      </c>
      <c r="L30" s="255" t="s">
        <v>469</v>
      </c>
      <c r="M30" s="254">
        <f>IF(INDEX($E$9:$AR$48,(M$5-1)*5+$B30,($A30-1)*5+2)="","",INDEX($E$9:$AR$48,(M$5-1)*5+$B30,($A30-1)*5+2))</f>
        <v>11</v>
      </c>
      <c r="N30" s="253">
        <f>IF(OR(J30="L",J30="W"),"",Y15)</f>
        <v>3</v>
      </c>
      <c r="O30" s="257">
        <f>IF(Y20="W","L",IF(Y20="L","W",IF(Y20="","",AC20)))</f>
        <v>0</v>
      </c>
      <c r="P30" s="256">
        <f>IF(INDEX($E$9:$AR$48,(P$5-1)*5+$B30,($A30-1)*5+4)="","",INDEX($E$9:$AR$48,(P$5-1)*5+$B30,($A30-1)*5+4))</f>
        <v>6</v>
      </c>
      <c r="Q30" s="255" t="s">
        <v>469</v>
      </c>
      <c r="R30" s="254">
        <f>IF(INDEX($E$9:$AR$48,(R$5-1)*5+$B30,($A30-1)*5+2)="","",INDEX($E$9:$AR$48,(R$5-1)*5+$B30,($A30-1)*5+2))</f>
        <v>11</v>
      </c>
      <c r="S30" s="253">
        <f>IF(OR(O30="L",O30="W"),"",Y20)</f>
        <v>3</v>
      </c>
      <c r="T30" s="257">
        <f>IF(Y25="W","L",IF(Y25="L","W",IF(Y25="","",AC25)))</f>
        <v>0</v>
      </c>
      <c r="U30" s="256">
        <f>IF(INDEX($E$9:$AR$48,(U$5-1)*5+$B30,($A30-1)*5+4)="","",INDEX($E$9:$AR$48,(U$5-1)*5+$B30,($A30-1)*5+4))</f>
        <v>8</v>
      </c>
      <c r="V30" s="255" t="s">
        <v>469</v>
      </c>
      <c r="W30" s="254">
        <f>IF(INDEX($E$9:$AR$48,(W$5-1)*5+$B30,($A30-1)*5+2)="","",INDEX($E$9:$AR$48,(W$5-1)*5+$B30,($A30-1)*5+2))</f>
        <v>11</v>
      </c>
      <c r="X30" s="253">
        <f>IF(OR(T30="L",T30="W"),"",Y25)</f>
        <v>3</v>
      </c>
      <c r="Y30" s="252"/>
      <c r="Z30" s="251"/>
      <c r="AA30" s="251"/>
      <c r="AB30" s="251"/>
      <c r="AC30" s="291"/>
      <c r="AD30" s="257">
        <f>IF(AE29="","",IF(AE29&gt;AG29,1,0)+IF(AE30&gt;AG30,1,0)+IF(AE31&gt;AG31,1,0)+IF(AE32&gt;AG32,1,0)+IF(AE33&gt;AG33,1,0))</f>
        <v>0</v>
      </c>
      <c r="AE30" s="290">
        <v>6</v>
      </c>
      <c r="AF30" s="255" t="s">
        <v>469</v>
      </c>
      <c r="AG30" s="290">
        <v>11</v>
      </c>
      <c r="AH30" s="253">
        <f>IF(OR(AD30="L",AD30="W"),"",IF(AE29="","",IF(AE29&lt;AG29,1,0)+IF(AE30&lt;AG30,1,0)+IF(AE31&lt;AG31,1,0)+IF(AE32&lt;AG32,1,0)+IF(AE33&lt;AG33,1,0)))</f>
        <v>3</v>
      </c>
      <c r="AI30" s="257">
        <f>IF(AJ29="","",IF(AJ29&gt;AL29,1,0)+IF(AJ30&gt;AL30,1,0)+IF(AJ31&gt;AL31,1,0)+IF(AJ32&gt;AL32,1,0)+IF(AJ33&gt;AL33,1,0))</f>
        <v>0</v>
      </c>
      <c r="AJ30" s="290">
        <v>8</v>
      </c>
      <c r="AK30" s="255" t="s">
        <v>469</v>
      </c>
      <c r="AL30" s="290">
        <v>11</v>
      </c>
      <c r="AM30" s="253">
        <f>IF(OR(AI30="L",AI30="W"),"",IF(AJ29="","",IF(AJ29&lt;AL29,1,0)+IF(AJ30&lt;AL30,1,0)+IF(AJ31&lt;AL31,1,0)+IF(AJ32&lt;AL32,1,0)+IF(AJ33&lt;AL33,1,0)))</f>
        <v>3</v>
      </c>
      <c r="AN30" s="338">
        <f>IF(AO29="","",IF(AO29&gt;AQ29,1,0)+IF(AO30&gt;AQ30,1,0)+IF(AO31&gt;AQ31,1,0)+IF(AO32&gt;AQ32,1,0)+IF(AO33&gt;AQ33,1,0))</f>
        <v>3</v>
      </c>
      <c r="AO30" s="364">
        <v>11</v>
      </c>
      <c r="AP30" s="336" t="s">
        <v>469</v>
      </c>
      <c r="AQ30" s="364">
        <v>4</v>
      </c>
      <c r="AR30" s="363">
        <f>IF(OR(AN30="L",AN30="W"),"",IF(AO29="","",IF(AO29&lt;AQ29,1,0)+IF(AO30&lt;AQ30,1,0)+IF(AO31&lt;AQ31,1,0)+IF(AO32&lt;AQ32,1,0)+IF(AO33&lt;AQ33,1,0)))</f>
        <v>2</v>
      </c>
      <c r="AS30" s="249"/>
      <c r="AT30" s="248"/>
      <c r="AU30" s="247"/>
      <c r="AV30" s="246"/>
      <c r="AW30" s="230"/>
    </row>
    <row r="31" spans="1:49" ht="12" customHeight="1" x14ac:dyDescent="0.2">
      <c r="A31" s="222">
        <f>A26+1</f>
        <v>5</v>
      </c>
      <c r="B31" s="222">
        <f>B26</f>
        <v>3</v>
      </c>
      <c r="C31" s="260"/>
      <c r="D31" s="261"/>
      <c r="E31" s="258"/>
      <c r="F31" s="256">
        <f>IF(INDEX($E$9:$AR$48,(F$5-1)*5+$B31,($A31-1)*5+4)="","",INDEX($E$9:$AR$48,(F$5-1)*5+$B31,($A31-1)*5+4))</f>
        <v>1</v>
      </c>
      <c r="G31" s="255" t="s">
        <v>469</v>
      </c>
      <c r="H31" s="254">
        <f>IF(INDEX($E$9:$AR$48,(H$5-1)*5+$B31,($A31-1)*5+2)="","",INDEX($E$9:$AR$48,(H$5-1)*5+$B31,($A31-1)*5+2))</f>
        <v>11</v>
      </c>
      <c r="I31" s="253"/>
      <c r="J31" s="257"/>
      <c r="K31" s="256">
        <f>IF(INDEX($E$9:$AR$48,(K$5-1)*5+$B31,($A31-1)*5+4)="","",INDEX($E$9:$AR$48,(K$5-1)*5+$B31,($A31-1)*5+4))</f>
        <v>11</v>
      </c>
      <c r="L31" s="255" t="s">
        <v>469</v>
      </c>
      <c r="M31" s="254">
        <f>IF(INDEX($E$9:$AR$48,(M$5-1)*5+$B31,($A31-1)*5+2)="","",INDEX($E$9:$AR$48,(M$5-1)*5+$B31,($A31-1)*5+2))</f>
        <v>7</v>
      </c>
      <c r="N31" s="253"/>
      <c r="O31" s="257"/>
      <c r="P31" s="256">
        <f>IF(INDEX($E$9:$AR$48,(P$5-1)*5+$B31,($A31-1)*5+4)="","",INDEX($E$9:$AR$48,(P$5-1)*5+$B31,($A31-1)*5+4))</f>
        <v>3</v>
      </c>
      <c r="Q31" s="255" t="s">
        <v>469</v>
      </c>
      <c r="R31" s="254">
        <f>IF(INDEX($E$9:$AR$48,(R$5-1)*5+$B31,($A31-1)*5+2)="","",INDEX($E$9:$AR$48,(R$5-1)*5+$B31,($A31-1)*5+2))</f>
        <v>11</v>
      </c>
      <c r="S31" s="253"/>
      <c r="T31" s="257"/>
      <c r="U31" s="256">
        <f>IF(INDEX($E$9:$AR$48,(U$5-1)*5+$B31,($A31-1)*5+4)="","",INDEX($E$9:$AR$48,(U$5-1)*5+$B31,($A31-1)*5+4))</f>
        <v>11</v>
      </c>
      <c r="V31" s="255" t="s">
        <v>469</v>
      </c>
      <c r="W31" s="254">
        <f>IF(INDEX($E$9:$AR$48,(W$5-1)*5+$B31,($A31-1)*5+2)="","",INDEX($E$9:$AR$48,(W$5-1)*5+$B31,($A31-1)*5+2))</f>
        <v>13</v>
      </c>
      <c r="X31" s="253"/>
      <c r="Y31" s="252"/>
      <c r="Z31" s="251"/>
      <c r="AA31" s="251"/>
      <c r="AB31" s="251"/>
      <c r="AC31" s="291"/>
      <c r="AD31" s="257"/>
      <c r="AE31" s="290">
        <v>9</v>
      </c>
      <c r="AF31" s="255" t="s">
        <v>469</v>
      </c>
      <c r="AG31" s="290">
        <v>11</v>
      </c>
      <c r="AH31" s="253"/>
      <c r="AI31" s="257"/>
      <c r="AJ31" s="290">
        <v>3</v>
      </c>
      <c r="AK31" s="255" t="s">
        <v>469</v>
      </c>
      <c r="AL31" s="290">
        <v>11</v>
      </c>
      <c r="AM31" s="253"/>
      <c r="AN31" s="338"/>
      <c r="AO31" s="364">
        <v>11</v>
      </c>
      <c r="AP31" s="336" t="s">
        <v>469</v>
      </c>
      <c r="AQ31" s="364">
        <v>13</v>
      </c>
      <c r="AR31" s="363"/>
      <c r="AS31" s="249"/>
      <c r="AT31" s="248"/>
      <c r="AU31" s="247"/>
      <c r="AV31" s="246"/>
      <c r="AW31" s="230"/>
    </row>
    <row r="32" spans="1:49" ht="12" customHeight="1" x14ac:dyDescent="0.2">
      <c r="A32" s="222">
        <f>A27+1</f>
        <v>5</v>
      </c>
      <c r="B32" s="222">
        <f>B27</f>
        <v>4</v>
      </c>
      <c r="C32" s="260"/>
      <c r="D32" s="259" t="s">
        <v>470</v>
      </c>
      <c r="E32" s="258"/>
      <c r="F32" s="256">
        <f>IF(INDEX($E$9:$AR$48,(F$5-1)*5+$B32,($A32-1)*5+4)="","",INDEX($E$9:$AR$48,(F$5-1)*5+$B32,($A32-1)*5+4))</f>
        <v>11</v>
      </c>
      <c r="G32" s="255" t="s">
        <v>469</v>
      </c>
      <c r="H32" s="254">
        <f>IF(INDEX($E$9:$AR$48,(H$5-1)*5+$B32,($A32-1)*5+2)="","",INDEX($E$9:$AR$48,(H$5-1)*5+$B32,($A32-1)*5+2))</f>
        <v>6</v>
      </c>
      <c r="I32" s="253"/>
      <c r="J32" s="257"/>
      <c r="K32" s="256">
        <f>IF(INDEX($E$9:$AR$48,(K$5-1)*5+$B32,($A32-1)*5+4)="","",INDEX($E$9:$AR$48,(K$5-1)*5+$B32,($A32-1)*5+4))</f>
        <v>11</v>
      </c>
      <c r="L32" s="255" t="s">
        <v>469</v>
      </c>
      <c r="M32" s="254">
        <f>IF(INDEX($E$9:$AR$48,(M$5-1)*5+$B32,($A32-1)*5+2)="","",INDEX($E$9:$AR$48,(M$5-1)*5+$B32,($A32-1)*5+2))</f>
        <v>13</v>
      </c>
      <c r="N32" s="253"/>
      <c r="O32" s="257"/>
      <c r="P32" s="256" t="str">
        <f>IF(INDEX($E$9:$AR$48,(P$5-1)*5+$B32,($A32-1)*5+4)="","",INDEX($E$9:$AR$48,(P$5-1)*5+$B32,($A32-1)*5+4))</f>
        <v/>
      </c>
      <c r="Q32" s="255" t="s">
        <v>469</v>
      </c>
      <c r="R32" s="254" t="str">
        <f>IF(INDEX($E$9:$AR$48,(R$5-1)*5+$B32,($A32-1)*5+2)="","",INDEX($E$9:$AR$48,(R$5-1)*5+$B32,($A32-1)*5+2))</f>
        <v/>
      </c>
      <c r="S32" s="253"/>
      <c r="T32" s="257"/>
      <c r="U32" s="256" t="str">
        <f>IF(INDEX($E$9:$AR$48,(U$5-1)*5+$B32,($A32-1)*5+4)="","",INDEX($E$9:$AR$48,(U$5-1)*5+$B32,($A32-1)*5+4))</f>
        <v/>
      </c>
      <c r="V32" s="255" t="s">
        <v>469</v>
      </c>
      <c r="W32" s="254" t="str">
        <f>IF(INDEX($E$9:$AR$48,(W$5-1)*5+$B32,($A32-1)*5+2)="","",INDEX($E$9:$AR$48,(W$5-1)*5+$B32,($A32-1)*5+2))</f>
        <v/>
      </c>
      <c r="X32" s="253"/>
      <c r="Y32" s="252"/>
      <c r="Z32" s="251"/>
      <c r="AA32" s="251"/>
      <c r="AB32" s="251"/>
      <c r="AC32" s="291"/>
      <c r="AD32" s="257"/>
      <c r="AE32" s="290"/>
      <c r="AF32" s="255" t="s">
        <v>469</v>
      </c>
      <c r="AG32" s="290"/>
      <c r="AH32" s="253"/>
      <c r="AI32" s="257"/>
      <c r="AJ32" s="290"/>
      <c r="AK32" s="255" t="s">
        <v>469</v>
      </c>
      <c r="AL32" s="290"/>
      <c r="AM32" s="253"/>
      <c r="AN32" s="338"/>
      <c r="AO32" s="364">
        <v>11</v>
      </c>
      <c r="AP32" s="336" t="s">
        <v>469</v>
      </c>
      <c r="AQ32" s="364">
        <v>13</v>
      </c>
      <c r="AR32" s="363"/>
      <c r="AS32" s="249"/>
      <c r="AT32" s="248"/>
      <c r="AU32" s="247"/>
      <c r="AV32" s="246"/>
      <c r="AW32" s="230"/>
    </row>
    <row r="33" spans="1:49" ht="12" customHeight="1" x14ac:dyDescent="0.2">
      <c r="A33" s="222">
        <f>A28+1</f>
        <v>5</v>
      </c>
      <c r="B33" s="222">
        <f>B28</f>
        <v>5</v>
      </c>
      <c r="C33" s="288"/>
      <c r="D33" s="287"/>
      <c r="E33" s="286"/>
      <c r="F33" s="285">
        <f>IF(INDEX($E$9:$AR$48,(F$5-1)*5+$B33,($A33-1)*5+4)="","",INDEX($E$9:$AR$48,(F$5-1)*5+$B33,($A33-1)*5+4))</f>
        <v>9</v>
      </c>
      <c r="G33" s="278" t="s">
        <v>469</v>
      </c>
      <c r="H33" s="284">
        <f>IF(INDEX($E$9:$AR$48,(H$5-1)*5+$B33,($A33-1)*5+2)="","",INDEX($E$9:$AR$48,(H$5-1)*5+$B33,($A33-1)*5+2))</f>
        <v>11</v>
      </c>
      <c r="I33" s="283"/>
      <c r="J33" s="279"/>
      <c r="K33" s="285">
        <f>IF(INDEX($E$9:$AR$48,(K$5-1)*5+$B33,($A33-1)*5+4)="","",INDEX($E$9:$AR$48,(K$5-1)*5+$B33,($A33-1)*5+4))</f>
        <v>3</v>
      </c>
      <c r="L33" s="278" t="s">
        <v>469</v>
      </c>
      <c r="M33" s="284">
        <f>IF(INDEX($E$9:$AR$48,(M$5-1)*5+$B33,($A33-1)*5+2)="","",INDEX($E$9:$AR$48,(M$5-1)*5+$B33,($A33-1)*5+2))</f>
        <v>11</v>
      </c>
      <c r="N33" s="283"/>
      <c r="O33" s="279"/>
      <c r="P33" s="285" t="str">
        <f>IF(INDEX($E$9:$AR$48,(P$5-1)*5+$B33,($A33-1)*5+4)="","",INDEX($E$9:$AR$48,(P$5-1)*5+$B33,($A33-1)*5+4))</f>
        <v/>
      </c>
      <c r="Q33" s="278" t="s">
        <v>469</v>
      </c>
      <c r="R33" s="284" t="str">
        <f>IF(INDEX($E$9:$AR$48,(R$5-1)*5+$B33,($A33-1)*5+2)="","",INDEX($E$9:$AR$48,(R$5-1)*5+$B33,($A33-1)*5+2))</f>
        <v/>
      </c>
      <c r="S33" s="283"/>
      <c r="T33" s="279"/>
      <c r="U33" s="285" t="str">
        <f>IF(INDEX($E$9:$AR$48,(U$5-1)*5+$B33,($A33-1)*5+4)="","",INDEX($E$9:$AR$48,(U$5-1)*5+$B33,($A33-1)*5+4))</f>
        <v/>
      </c>
      <c r="V33" s="278" t="s">
        <v>469</v>
      </c>
      <c r="W33" s="284" t="str">
        <f>IF(INDEX($E$9:$AR$48,(W$5-1)*5+$B33,($A33-1)*5+2)="","",INDEX($E$9:$AR$48,(W$5-1)*5+$B33,($A33-1)*5+2))</f>
        <v/>
      </c>
      <c r="X33" s="283"/>
      <c r="Y33" s="282"/>
      <c r="Z33" s="281"/>
      <c r="AA33" s="281"/>
      <c r="AB33" s="281"/>
      <c r="AC33" s="280"/>
      <c r="AD33" s="279"/>
      <c r="AE33" s="277"/>
      <c r="AF33" s="278" t="s">
        <v>469</v>
      </c>
      <c r="AG33" s="277"/>
      <c r="AH33" s="283"/>
      <c r="AI33" s="279"/>
      <c r="AJ33" s="277"/>
      <c r="AK33" s="278" t="s">
        <v>469</v>
      </c>
      <c r="AL33" s="277"/>
      <c r="AM33" s="283"/>
      <c r="AN33" s="362"/>
      <c r="AO33" s="360">
        <v>11</v>
      </c>
      <c r="AP33" s="361" t="s">
        <v>469</v>
      </c>
      <c r="AQ33" s="360">
        <v>9</v>
      </c>
      <c r="AR33" s="359"/>
      <c r="AS33" s="249"/>
      <c r="AT33" s="248"/>
      <c r="AU33" s="247"/>
      <c r="AV33" s="246"/>
      <c r="AW33" s="230"/>
    </row>
    <row r="34" spans="1:49" ht="12" customHeight="1" x14ac:dyDescent="0.2">
      <c r="A34" s="222">
        <f>A29+1</f>
        <v>6</v>
      </c>
      <c r="B34" s="222">
        <f>B29</f>
        <v>1</v>
      </c>
      <c r="C34" s="275">
        <v>6</v>
      </c>
      <c r="D34" s="274" t="s">
        <v>494</v>
      </c>
      <c r="E34" s="273" t="str">
        <f>IF(AD9="","",IF(AD9="○","×","○"))</f>
        <v>×</v>
      </c>
      <c r="F34" s="272">
        <f>IF(INDEX($E$9:$AR$48,(F$5-1)*5+$B34,($A34-1)*5+4)="","",INDEX($E$9:$AR$48,(F$5-1)*5+$B34,($A34-1)*5+4))</f>
        <v>10</v>
      </c>
      <c r="G34" s="271" t="s">
        <v>469</v>
      </c>
      <c r="H34" s="270">
        <f>IF(INDEX($E$9:$AR$48,(H$5-1)*5+$B34,($A34-1)*5+2)="","",INDEX($E$9:$AR$48,(H$5-1)*5+$B34,($A34-1)*5+2))</f>
        <v>12</v>
      </c>
      <c r="I34" s="269"/>
      <c r="J34" s="358" t="str">
        <f>IF(AD14="","",IF(AD14="○","×","○"))</f>
        <v>○</v>
      </c>
      <c r="K34" s="357">
        <v>8</v>
      </c>
      <c r="L34" s="356" t="s">
        <v>469</v>
      </c>
      <c r="M34" s="355">
        <f>IF(INDEX($E$9:$AR$48,(M$5-1)*5+$B34,($A34-1)*5+2)="","",INDEX($E$9:$AR$48,(M$5-1)*5+$B34,($A34-1)*5+2))</f>
        <v>11</v>
      </c>
      <c r="N34" s="354"/>
      <c r="O34" s="273" t="str">
        <f>IF(AD19="","",IF(AD19="○","×","○"))</f>
        <v>×</v>
      </c>
      <c r="P34" s="272">
        <f>IF(INDEX($E$9:$AR$48,(P$5-1)*5+$B34,($A34-1)*5+4)="","",INDEX($E$9:$AR$48,(P$5-1)*5+$B34,($A34-1)*5+4))</f>
        <v>6</v>
      </c>
      <c r="Q34" s="271" t="s">
        <v>469</v>
      </c>
      <c r="R34" s="270">
        <f>IF(INDEX($E$9:$AR$48,(R$5-1)*5+$B34,($A34-1)*5+2)="","",INDEX($E$9:$AR$48,(R$5-1)*5+$B34,($A34-1)*5+2))</f>
        <v>11</v>
      </c>
      <c r="S34" s="269"/>
      <c r="T34" s="273" t="str">
        <f>IF(AD24="","",IF(AD24="○","×","○"))</f>
        <v>×</v>
      </c>
      <c r="U34" s="272">
        <f>IF(INDEX($E$9:$AR$48,(U$5-1)*5+$B34,($A34-1)*5+4)="","",INDEX($E$9:$AR$48,(U$5-1)*5+$B34,($A34-1)*5+4))</f>
        <v>9</v>
      </c>
      <c r="V34" s="271" t="s">
        <v>469</v>
      </c>
      <c r="W34" s="270">
        <f>IF(INDEX($E$9:$AR$48,(W$5-1)*5+$B34,($A34-1)*5+2)="","",INDEX($E$9:$AR$48,(W$5-1)*5+$B34,($A34-1)*5+2))</f>
        <v>11</v>
      </c>
      <c r="X34" s="269"/>
      <c r="Y34" s="273" t="str">
        <f>IF(AD29="","",IF(AD29="○","×","○"))</f>
        <v>○</v>
      </c>
      <c r="Z34" s="272">
        <f>IF(INDEX($E$9:$AR$48,(Z$5-1)*5+$B34,($A34-1)*5+4)="","",INDEX($E$9:$AR$48,(Z$5-1)*5+$B34,($A34-1)*5+4))</f>
        <v>11</v>
      </c>
      <c r="AA34" s="271" t="s">
        <v>469</v>
      </c>
      <c r="AB34" s="270">
        <f>IF(INDEX($E$9:$AR$48,(AB$5-1)*5+$B34,($A34-1)*5+2)="","",INDEX($E$9:$AR$48,(AB$5-1)*5+$B34,($A34-1)*5+2))</f>
        <v>9</v>
      </c>
      <c r="AC34" s="269"/>
      <c r="AD34" s="268" t="str">
        <f>IF(AD35="","",IF(AD35&gt;AH35,"○","×"))</f>
        <v/>
      </c>
      <c r="AE34" s="267"/>
      <c r="AF34" s="267"/>
      <c r="AG34" s="267"/>
      <c r="AH34" s="295"/>
      <c r="AI34" s="273" t="str">
        <f>IF(AI35="","",IF(AI35="W","○",IF(AI35="L","×",IF(AI35&gt;AM35,"○","×"))))</f>
        <v>○</v>
      </c>
      <c r="AJ34" s="293">
        <v>12</v>
      </c>
      <c r="AK34" s="294" t="s">
        <v>469</v>
      </c>
      <c r="AL34" s="293">
        <v>10</v>
      </c>
      <c r="AM34" s="296"/>
      <c r="AN34" s="273" t="str">
        <f>IF(AN35="","",IF(AN35="W","○",IF(AN35="L","×",IF(AN35&gt;AR35,"○","×"))))</f>
        <v>×</v>
      </c>
      <c r="AO34" s="293">
        <v>12</v>
      </c>
      <c r="AP34" s="294" t="s">
        <v>469</v>
      </c>
      <c r="AQ34" s="293">
        <v>10</v>
      </c>
      <c r="AR34" s="292"/>
      <c r="AS34" s="265">
        <f>IF($D34="","",COUNTIF($E34:$AR38,"○"))</f>
        <v>3</v>
      </c>
      <c r="AT34" s="264">
        <f>IF($D34="","",COUNTIF($E34:$AR38,"×"))</f>
        <v>4</v>
      </c>
      <c r="AU34" s="263">
        <f>IF($D34="","",AS34*2+AT34)</f>
        <v>10</v>
      </c>
      <c r="AV34" s="262">
        <f>IF($D34="","",RANK(AU34,$AU$9:$AU$48))</f>
        <v>4</v>
      </c>
      <c r="AW34" s="230"/>
    </row>
    <row r="35" spans="1:49" ht="12" customHeight="1" x14ac:dyDescent="0.2">
      <c r="A35" s="222">
        <f>A30+1</f>
        <v>6</v>
      </c>
      <c r="B35" s="222">
        <f>B30</f>
        <v>2</v>
      </c>
      <c r="C35" s="260"/>
      <c r="D35" s="261"/>
      <c r="E35" s="258">
        <f>IF(AD10="W","L",IF(AD10="L","W",IF(AD10="","",AH10)))</f>
        <v>0</v>
      </c>
      <c r="F35" s="256">
        <f>IF(INDEX($E$9:$AR$48,(F$5-1)*5+$B35,($A35-1)*5+4)="","",INDEX($E$9:$AR$48,(F$5-1)*5+$B35,($A35-1)*5+4))</f>
        <v>10</v>
      </c>
      <c r="G35" s="255" t="s">
        <v>469</v>
      </c>
      <c r="H35" s="254">
        <f>IF(INDEX($E$9:$AR$48,(H$5-1)*5+$B35,($A35-1)*5+2)="","",INDEX($E$9:$AR$48,(H$5-1)*5+$B35,($A35-1)*5+2))</f>
        <v>12</v>
      </c>
      <c r="I35" s="253">
        <f>IF(OR(E35="L",E35="W"),"",AD10)</f>
        <v>3</v>
      </c>
      <c r="J35" s="353">
        <f>IF(AD15="W","L",IF(AD15="L","W",IF(AD15="","",AH15)))</f>
        <v>3</v>
      </c>
      <c r="K35" s="352">
        <f>IF(INDEX($E$9:$AR$48,(K$5-1)*5+$B35,($A35-1)*5+4)="","",INDEX($E$9:$AR$48,(K$5-1)*5+$B35,($A35-1)*5+4))</f>
        <v>10</v>
      </c>
      <c r="L35" s="351" t="s">
        <v>469</v>
      </c>
      <c r="M35" s="350">
        <f>IF(INDEX($E$9:$AR$48,(M$5-1)*5+$B35,($A35-1)*5+2)="","",INDEX($E$9:$AR$48,(M$5-1)*5+$B35,($A35-1)*5+2))</f>
        <v>12</v>
      </c>
      <c r="N35" s="349">
        <f>IF(OR(J35="L",J35="W"),"",AD15)</f>
        <v>2</v>
      </c>
      <c r="O35" s="257">
        <f>IF(AD20="W","L",IF(AD20="L","W",IF(AD20="","",AH20)))</f>
        <v>0</v>
      </c>
      <c r="P35" s="256">
        <f>IF(INDEX($E$9:$AR$48,(P$5-1)*5+$B35,($A35-1)*5+4)="","",INDEX($E$9:$AR$48,(P$5-1)*5+$B35,($A35-1)*5+4))</f>
        <v>3</v>
      </c>
      <c r="Q35" s="255" t="s">
        <v>469</v>
      </c>
      <c r="R35" s="254">
        <f>IF(INDEX($E$9:$AR$48,(R$5-1)*5+$B35,($A35-1)*5+2)="","",INDEX($E$9:$AR$48,(R$5-1)*5+$B35,($A35-1)*5+2))</f>
        <v>11</v>
      </c>
      <c r="S35" s="253">
        <f>IF(OR(O35="L",O35="W"),"",AD20)</f>
        <v>3</v>
      </c>
      <c r="T35" s="257">
        <f>IF(AD25="W","L",IF(AD25="L","W",IF(AD25="","",AH25)))</f>
        <v>0</v>
      </c>
      <c r="U35" s="256">
        <f>IF(INDEX($E$9:$AR$48,(U$5-1)*5+$B35,($A35-1)*5+4)="","",INDEX($E$9:$AR$48,(U$5-1)*5+$B35,($A35-1)*5+4))</f>
        <v>4</v>
      </c>
      <c r="V35" s="255" t="s">
        <v>469</v>
      </c>
      <c r="W35" s="254">
        <f>IF(INDEX($E$9:$AR$48,(W$5-1)*5+$B35,($A35-1)*5+2)="","",INDEX($E$9:$AR$48,(W$5-1)*5+$B35,($A35-1)*5+2))</f>
        <v>11</v>
      </c>
      <c r="X35" s="253">
        <f>IF(OR(T35="L",T35="W"),"",AD25)</f>
        <v>3</v>
      </c>
      <c r="Y35" s="257">
        <f>IF(AD30="W","L",IF(AD30="L","W",IF(AD30="","",AH30)))</f>
        <v>3</v>
      </c>
      <c r="Z35" s="256">
        <f>IF(INDEX($E$9:$AR$48,(Z$5-1)*5+$B35,($A35-1)*5+4)="","",INDEX($E$9:$AR$48,(Z$5-1)*5+$B35,($A35-1)*5+4))</f>
        <v>11</v>
      </c>
      <c r="AA35" s="255" t="s">
        <v>469</v>
      </c>
      <c r="AB35" s="254">
        <f>IF(INDEX($E$9:$AR$48,(AB$5-1)*5+$B35,($A35-1)*5+2)="","",INDEX($E$9:$AR$48,(AB$5-1)*5+$B35,($A35-1)*5+2))</f>
        <v>6</v>
      </c>
      <c r="AC35" s="253">
        <f>IF(OR(Y35="L",Y35="W"),"",AD30)</f>
        <v>0</v>
      </c>
      <c r="AD35" s="252"/>
      <c r="AE35" s="251"/>
      <c r="AF35" s="251"/>
      <c r="AG35" s="251"/>
      <c r="AH35" s="291"/>
      <c r="AI35" s="257">
        <f>IF(AJ34="","",IF(AJ34&gt;AL34,1,0)+IF(AJ35&gt;AL35,1,0)+IF(AJ36&gt;AL36,1,0)+IF(AJ37&gt;AL37,1,0)+IF(AJ38&gt;AL38,1,0))</f>
        <v>3</v>
      </c>
      <c r="AJ35" s="290">
        <v>11</v>
      </c>
      <c r="AK35" s="255" t="s">
        <v>469</v>
      </c>
      <c r="AL35" s="290">
        <v>9</v>
      </c>
      <c r="AM35" s="253">
        <f>IF(OR(AI35="L",AI35="W"),"",IF(AJ34="","",IF(AJ34&lt;AL34,1,0)+IF(AJ35&lt;AL35,1,0)+IF(AJ36&lt;AL36,1,0)+IF(AJ37&lt;AL37,1,0)+IF(AJ38&lt;AL38,1,0)))</f>
        <v>1</v>
      </c>
      <c r="AN35" s="257">
        <f>IF(AO34="","",IF(AO34&gt;AQ34,1,0)+IF(AO35&gt;AQ35,1,0)+IF(AO36&gt;AQ36,1,0)+IF(AO37&gt;AQ37,1,0)+IF(AO38&gt;AQ38,1,0))</f>
        <v>1</v>
      </c>
      <c r="AO35" s="290">
        <v>8</v>
      </c>
      <c r="AP35" s="255" t="s">
        <v>469</v>
      </c>
      <c r="AQ35" s="290">
        <v>11</v>
      </c>
      <c r="AR35" s="289">
        <f>IF(OR(AN35="L",AN35="W"),"",IF(AO34="","",IF(AO34&lt;AQ34,1,0)+IF(AO35&lt;AQ35,1,0)+IF(AO36&lt;AQ36,1,0)+IF(AO37&lt;AQ37,1,0)+IF(AO38&lt;AQ38,1,0)))</f>
        <v>3</v>
      </c>
      <c r="AS35" s="249"/>
      <c r="AT35" s="248"/>
      <c r="AU35" s="247"/>
      <c r="AV35" s="246"/>
      <c r="AW35" s="230"/>
    </row>
    <row r="36" spans="1:49" ht="12" customHeight="1" x14ac:dyDescent="0.2">
      <c r="A36" s="222">
        <f>A31+1</f>
        <v>6</v>
      </c>
      <c r="B36" s="222">
        <f>B31</f>
        <v>3</v>
      </c>
      <c r="C36" s="260"/>
      <c r="D36" s="261"/>
      <c r="E36" s="258"/>
      <c r="F36" s="256">
        <f>IF(INDEX($E$9:$AR$48,(F$5-1)*5+$B36,($A36-1)*5+4)="","",INDEX($E$9:$AR$48,(F$5-1)*5+$B36,($A36-1)*5+4))</f>
        <v>2</v>
      </c>
      <c r="G36" s="255" t="s">
        <v>469</v>
      </c>
      <c r="H36" s="254">
        <f>IF(INDEX($E$9:$AR$48,(H$5-1)*5+$B36,($A36-1)*5+2)="","",INDEX($E$9:$AR$48,(H$5-1)*5+$B36,($A36-1)*5+2))</f>
        <v>11</v>
      </c>
      <c r="I36" s="253"/>
      <c r="J36" s="353"/>
      <c r="K36" s="352">
        <f>IF(INDEX($E$9:$AR$48,(K$5-1)*5+$B36,($A36-1)*5+4)="","",INDEX($E$9:$AR$48,(K$5-1)*5+$B36,($A36-1)*5+4))</f>
        <v>11</v>
      </c>
      <c r="L36" s="351" t="s">
        <v>469</v>
      </c>
      <c r="M36" s="350">
        <f>IF(INDEX($E$9:$AR$48,(M$5-1)*5+$B36,($A36-1)*5+2)="","",INDEX($E$9:$AR$48,(M$5-1)*5+$B36,($A36-1)*5+2))</f>
        <v>8</v>
      </c>
      <c r="N36" s="349"/>
      <c r="O36" s="257"/>
      <c r="P36" s="256">
        <f>IF(INDEX($E$9:$AR$48,(P$5-1)*5+$B36,($A36-1)*5+4)="","",INDEX($E$9:$AR$48,(P$5-1)*5+$B36,($A36-1)*5+4))</f>
        <v>5</v>
      </c>
      <c r="Q36" s="255" t="s">
        <v>469</v>
      </c>
      <c r="R36" s="254">
        <f>IF(INDEX($E$9:$AR$48,(R$5-1)*5+$B36,($A36-1)*5+2)="","",INDEX($E$9:$AR$48,(R$5-1)*5+$B36,($A36-1)*5+2))</f>
        <v>11</v>
      </c>
      <c r="S36" s="253"/>
      <c r="T36" s="257"/>
      <c r="U36" s="256">
        <f>IF(INDEX($E$9:$AR$48,(U$5-1)*5+$B36,($A36-1)*5+4)="","",INDEX($E$9:$AR$48,(U$5-1)*5+$B36,($A36-1)*5+4))</f>
        <v>7</v>
      </c>
      <c r="V36" s="255" t="s">
        <v>469</v>
      </c>
      <c r="W36" s="254">
        <f>IF(INDEX($E$9:$AR$48,(W$5-1)*5+$B36,($A36-1)*5+2)="","",INDEX($E$9:$AR$48,(W$5-1)*5+$B36,($A36-1)*5+2))</f>
        <v>11</v>
      </c>
      <c r="X36" s="253"/>
      <c r="Y36" s="257"/>
      <c r="Z36" s="256">
        <f>IF(INDEX($E$9:$AR$48,(Z$5-1)*5+$B36,($A36-1)*5+4)="","",INDEX($E$9:$AR$48,(Z$5-1)*5+$B36,($A36-1)*5+4))</f>
        <v>11</v>
      </c>
      <c r="AA36" s="255" t="s">
        <v>469</v>
      </c>
      <c r="AB36" s="254">
        <f>IF(INDEX($E$9:$AR$48,(AB$5-1)*5+$B36,($A36-1)*5+2)="","",INDEX($E$9:$AR$48,(AB$5-1)*5+$B36,($A36-1)*5+2))</f>
        <v>9</v>
      </c>
      <c r="AC36" s="253"/>
      <c r="AD36" s="252"/>
      <c r="AE36" s="251"/>
      <c r="AF36" s="251"/>
      <c r="AG36" s="251"/>
      <c r="AH36" s="291"/>
      <c r="AI36" s="257"/>
      <c r="AJ36" s="290">
        <v>10</v>
      </c>
      <c r="AK36" s="255" t="s">
        <v>469</v>
      </c>
      <c r="AL36" s="290">
        <v>12</v>
      </c>
      <c r="AM36" s="253"/>
      <c r="AN36" s="257"/>
      <c r="AO36" s="290">
        <v>4</v>
      </c>
      <c r="AP36" s="255" t="s">
        <v>469</v>
      </c>
      <c r="AQ36" s="290">
        <v>11</v>
      </c>
      <c r="AR36" s="289"/>
      <c r="AS36" s="249"/>
      <c r="AT36" s="248"/>
      <c r="AU36" s="247"/>
      <c r="AV36" s="246"/>
      <c r="AW36" s="230"/>
    </row>
    <row r="37" spans="1:49" ht="12" customHeight="1" x14ac:dyDescent="0.2">
      <c r="A37" s="222">
        <f>A32+1</f>
        <v>6</v>
      </c>
      <c r="B37" s="222">
        <f>B32</f>
        <v>4</v>
      </c>
      <c r="C37" s="260"/>
      <c r="D37" s="259" t="s">
        <v>480</v>
      </c>
      <c r="E37" s="258"/>
      <c r="F37" s="256" t="str">
        <f>IF(INDEX($E$9:$AR$48,(F$5-1)*5+$B37,($A37-1)*5+4)="","",INDEX($E$9:$AR$48,(F$5-1)*5+$B37,($A37-1)*5+4))</f>
        <v/>
      </c>
      <c r="G37" s="255" t="s">
        <v>469</v>
      </c>
      <c r="H37" s="254" t="str">
        <f>IF(INDEX($E$9:$AR$48,(H$5-1)*5+$B37,($A37-1)*5+2)="","",INDEX($E$9:$AR$48,(H$5-1)*5+$B37,($A37-1)*5+2))</f>
        <v/>
      </c>
      <c r="I37" s="253"/>
      <c r="J37" s="353"/>
      <c r="K37" s="352">
        <f>IF(INDEX($E$9:$AR$48,(K$5-1)*5+$B37,($A37-1)*5+4)="","",INDEX($E$9:$AR$48,(K$5-1)*5+$B37,($A37-1)*5+4))</f>
        <v>12</v>
      </c>
      <c r="L37" s="351" t="s">
        <v>469</v>
      </c>
      <c r="M37" s="350">
        <f>IF(INDEX($E$9:$AR$48,(M$5-1)*5+$B37,($A37-1)*5+2)="","",INDEX($E$9:$AR$48,(M$5-1)*5+$B37,($A37-1)*5+2))</f>
        <v>10</v>
      </c>
      <c r="N37" s="349"/>
      <c r="O37" s="257"/>
      <c r="P37" s="256" t="str">
        <f>IF(INDEX($E$9:$AR$48,(P$5-1)*5+$B37,($A37-1)*5+4)="","",INDEX($E$9:$AR$48,(P$5-1)*5+$B37,($A37-1)*5+4))</f>
        <v/>
      </c>
      <c r="Q37" s="255" t="s">
        <v>469</v>
      </c>
      <c r="R37" s="254" t="str">
        <f>IF(INDEX($E$9:$AR$48,(R$5-1)*5+$B37,($A37-1)*5+2)="","",INDEX($E$9:$AR$48,(R$5-1)*5+$B37,($A37-1)*5+2))</f>
        <v/>
      </c>
      <c r="S37" s="253"/>
      <c r="T37" s="257"/>
      <c r="U37" s="256" t="str">
        <f>IF(INDEX($E$9:$AR$48,(U$5-1)*5+$B37,($A37-1)*5+4)="","",INDEX($E$9:$AR$48,(U$5-1)*5+$B37,($A37-1)*5+4))</f>
        <v/>
      </c>
      <c r="V37" s="255" t="s">
        <v>469</v>
      </c>
      <c r="W37" s="254" t="str">
        <f>IF(INDEX($E$9:$AR$48,(W$5-1)*5+$B37,($A37-1)*5+2)="","",INDEX($E$9:$AR$48,(W$5-1)*5+$B37,($A37-1)*5+2))</f>
        <v/>
      </c>
      <c r="X37" s="253"/>
      <c r="Y37" s="257"/>
      <c r="Z37" s="256" t="str">
        <f>IF(INDEX($E$9:$AR$48,(Z$5-1)*5+$B37,($A37-1)*5+4)="","",INDEX($E$9:$AR$48,(Z$5-1)*5+$B37,($A37-1)*5+4))</f>
        <v/>
      </c>
      <c r="AA37" s="255" t="s">
        <v>469</v>
      </c>
      <c r="AB37" s="254" t="str">
        <f>IF(INDEX($E$9:$AR$48,(AB$5-1)*5+$B37,($A37-1)*5+2)="","",INDEX($E$9:$AR$48,(AB$5-1)*5+$B37,($A37-1)*5+2))</f>
        <v/>
      </c>
      <c r="AC37" s="253"/>
      <c r="AD37" s="252"/>
      <c r="AE37" s="251"/>
      <c r="AF37" s="251"/>
      <c r="AG37" s="251"/>
      <c r="AH37" s="291"/>
      <c r="AI37" s="257"/>
      <c r="AJ37" s="290">
        <v>11</v>
      </c>
      <c r="AK37" s="255" t="s">
        <v>469</v>
      </c>
      <c r="AL37" s="290">
        <v>9</v>
      </c>
      <c r="AM37" s="253"/>
      <c r="AN37" s="257"/>
      <c r="AO37" s="290">
        <v>6</v>
      </c>
      <c r="AP37" s="255" t="s">
        <v>469</v>
      </c>
      <c r="AQ37" s="290">
        <v>11</v>
      </c>
      <c r="AR37" s="289"/>
      <c r="AS37" s="249"/>
      <c r="AT37" s="248"/>
      <c r="AU37" s="247"/>
      <c r="AV37" s="246"/>
      <c r="AW37" s="230"/>
    </row>
    <row r="38" spans="1:49" ht="12" customHeight="1" x14ac:dyDescent="0.2">
      <c r="A38" s="222">
        <f>A33+1</f>
        <v>6</v>
      </c>
      <c r="B38" s="222">
        <f>B33</f>
        <v>5</v>
      </c>
      <c r="C38" s="288"/>
      <c r="D38" s="287"/>
      <c r="E38" s="286"/>
      <c r="F38" s="285" t="str">
        <f>IF(INDEX($E$9:$AR$48,(F$5-1)*5+$B38,($A38-1)*5+4)="","",INDEX($E$9:$AR$48,(F$5-1)*5+$B38,($A38-1)*5+4))</f>
        <v/>
      </c>
      <c r="G38" s="278" t="s">
        <v>469</v>
      </c>
      <c r="H38" s="284" t="str">
        <f>IF(INDEX($E$9:$AR$48,(H$5-1)*5+$B38,($A38-1)*5+2)="","",INDEX($E$9:$AR$48,(H$5-1)*5+$B38,($A38-1)*5+2))</f>
        <v/>
      </c>
      <c r="I38" s="283"/>
      <c r="J38" s="348"/>
      <c r="K38" s="347">
        <f>IF(INDEX($E$9:$AR$48,(K$5-1)*5+$B38,($A38-1)*5+4)="","",INDEX($E$9:$AR$48,(K$5-1)*5+$B38,($A38-1)*5+4))</f>
        <v>11</v>
      </c>
      <c r="L38" s="346" t="s">
        <v>469</v>
      </c>
      <c r="M38" s="345">
        <f>IF(INDEX($E$9:$AR$48,(M$5-1)*5+$B38,($A38-1)*5+2)="","",INDEX($E$9:$AR$48,(M$5-1)*5+$B38,($A38-1)*5+2))</f>
        <v>9</v>
      </c>
      <c r="N38" s="344"/>
      <c r="O38" s="279"/>
      <c r="P38" s="285" t="str">
        <f>IF(INDEX($E$9:$AR$48,(P$5-1)*5+$B38,($A38-1)*5+4)="","",INDEX($E$9:$AR$48,(P$5-1)*5+$B38,($A38-1)*5+4))</f>
        <v/>
      </c>
      <c r="Q38" s="278" t="s">
        <v>469</v>
      </c>
      <c r="R38" s="284" t="str">
        <f>IF(INDEX($E$9:$AR$48,(R$5-1)*5+$B38,($A38-1)*5+2)="","",INDEX($E$9:$AR$48,(R$5-1)*5+$B38,($A38-1)*5+2))</f>
        <v/>
      </c>
      <c r="S38" s="283"/>
      <c r="T38" s="279"/>
      <c r="U38" s="285" t="str">
        <f>IF(INDEX($E$9:$AR$48,(U$5-1)*5+$B38,($A38-1)*5+4)="","",INDEX($E$9:$AR$48,(U$5-1)*5+$B38,($A38-1)*5+4))</f>
        <v/>
      </c>
      <c r="V38" s="278" t="s">
        <v>469</v>
      </c>
      <c r="W38" s="284" t="str">
        <f>IF(INDEX($E$9:$AR$48,(W$5-1)*5+$B38,($A38-1)*5+2)="","",INDEX($E$9:$AR$48,(W$5-1)*5+$B38,($A38-1)*5+2))</f>
        <v/>
      </c>
      <c r="X38" s="283"/>
      <c r="Y38" s="279"/>
      <c r="Z38" s="285" t="str">
        <f>IF(INDEX($E$9:$AR$48,(Z$5-1)*5+$B38,($A38-1)*5+4)="","",INDEX($E$9:$AR$48,(Z$5-1)*5+$B38,($A38-1)*5+4))</f>
        <v/>
      </c>
      <c r="AA38" s="278" t="s">
        <v>469</v>
      </c>
      <c r="AB38" s="284" t="str">
        <f>IF(INDEX($E$9:$AR$48,(AB$5-1)*5+$B38,($A38-1)*5+2)="","",INDEX($E$9:$AR$48,(AB$5-1)*5+$B38,($A38-1)*5+2))</f>
        <v/>
      </c>
      <c r="AC38" s="283"/>
      <c r="AD38" s="282"/>
      <c r="AE38" s="281"/>
      <c r="AF38" s="281"/>
      <c r="AG38" s="281"/>
      <c r="AH38" s="280"/>
      <c r="AI38" s="279"/>
      <c r="AJ38" s="277"/>
      <c r="AK38" s="278" t="s">
        <v>469</v>
      </c>
      <c r="AL38" s="277"/>
      <c r="AM38" s="283"/>
      <c r="AN38" s="279"/>
      <c r="AO38" s="277"/>
      <c r="AP38" s="278" t="s">
        <v>469</v>
      </c>
      <c r="AQ38" s="277"/>
      <c r="AR38" s="276"/>
      <c r="AS38" s="249"/>
      <c r="AT38" s="248"/>
      <c r="AU38" s="247"/>
      <c r="AV38" s="246"/>
      <c r="AW38" s="230"/>
    </row>
    <row r="39" spans="1:49" ht="12" customHeight="1" x14ac:dyDescent="0.2">
      <c r="A39" s="222">
        <f>A34+1</f>
        <v>7</v>
      </c>
      <c r="B39" s="222">
        <f>B34</f>
        <v>1</v>
      </c>
      <c r="C39" s="275">
        <v>7</v>
      </c>
      <c r="D39" s="274" t="s">
        <v>493</v>
      </c>
      <c r="E39" s="273" t="str">
        <f>IF(AI9="","",IF(AI9="○","×","○"))</f>
        <v>×</v>
      </c>
      <c r="F39" s="272">
        <f>IF(INDEX($E$9:$AR$48,(F$5-1)*5+$B39,($A39-1)*5+4)="","",INDEX($E$9:$AR$48,(F$5-1)*5+$B39,($A39-1)*5+4))</f>
        <v>9</v>
      </c>
      <c r="G39" s="271" t="s">
        <v>469</v>
      </c>
      <c r="H39" s="270">
        <f>IF(INDEX($E$9:$AR$48,(H$5-1)*5+$B39,($A39-1)*5+2)="","",INDEX($E$9:$AR$48,(H$5-1)*5+$B39,($A39-1)*5+2))</f>
        <v>11</v>
      </c>
      <c r="I39" s="269"/>
      <c r="J39" s="273" t="str">
        <f>IF(AI14="","",IF(AI14="○","×","○"))</f>
        <v>×</v>
      </c>
      <c r="K39" s="272">
        <f>IF(INDEX($E$9:$AR$48,(K$5-1)*5+$B39,($A39-1)*5+4)="","",INDEX($E$9:$AR$48,(K$5-1)*5+$B39,($A39-1)*5+4))</f>
        <v>11</v>
      </c>
      <c r="L39" s="271" t="s">
        <v>469</v>
      </c>
      <c r="M39" s="270">
        <f>IF(INDEX($E$9:$AR$48,(M$5-1)*5+$B39,($A39-1)*5+2)="","",INDEX($E$9:$AR$48,(M$5-1)*5+$B39,($A39-1)*5+2))</f>
        <v>13</v>
      </c>
      <c r="N39" s="269"/>
      <c r="O39" s="273" t="str">
        <f>IF(AI19="","",IF(AI19="○","×","○"))</f>
        <v>×</v>
      </c>
      <c r="P39" s="272">
        <f>IF(INDEX($E$9:$AR$48,(P$5-1)*5+$B39,($A39-1)*5+4)="","",INDEX($E$9:$AR$48,(P$5-1)*5+$B39,($A39-1)*5+4))</f>
        <v>11</v>
      </c>
      <c r="Q39" s="271" t="s">
        <v>469</v>
      </c>
      <c r="R39" s="270">
        <f>IF(INDEX($E$9:$AR$48,(R$5-1)*5+$B39,($A39-1)*5+2)="","",INDEX($E$9:$AR$48,(R$5-1)*5+$B39,($A39-1)*5+2))</f>
        <v>9</v>
      </c>
      <c r="S39" s="269"/>
      <c r="T39" s="273" t="str">
        <f>IF(AI24="","",IF(AI24="○","×","○"))</f>
        <v>×</v>
      </c>
      <c r="U39" s="272">
        <f>IF(INDEX($E$9:$AR$48,(U$5-1)*5+$B39,($A39-1)*5+4)="","",INDEX($E$9:$AR$48,(U$5-1)*5+$B39,($A39-1)*5+4))</f>
        <v>12</v>
      </c>
      <c r="V39" s="271" t="s">
        <v>469</v>
      </c>
      <c r="W39" s="270">
        <f>IF(INDEX($E$9:$AR$48,(W$5-1)*5+$B39,($A39-1)*5+2)="","",INDEX($E$9:$AR$48,(W$5-1)*5+$B39,($A39-1)*5+2))</f>
        <v>10</v>
      </c>
      <c r="X39" s="269"/>
      <c r="Y39" s="273" t="str">
        <f>IF(AI29="","",IF(AI29="○","×","○"))</f>
        <v>○</v>
      </c>
      <c r="Z39" s="272">
        <f>IF(INDEX($E$9:$AR$48,(Z$5-1)*5+$B39,($A39-1)*5+4)="","",INDEX($E$9:$AR$48,(Z$5-1)*5+$B39,($A39-1)*5+4))</f>
        <v>11</v>
      </c>
      <c r="AA39" s="271" t="s">
        <v>469</v>
      </c>
      <c r="AB39" s="270">
        <f>IF(INDEX($E$9:$AR$48,(AB$5-1)*5+$B39,($A39-1)*5+2)="","",INDEX($E$9:$AR$48,(AB$5-1)*5+$B39,($A39-1)*5+2))</f>
        <v>7</v>
      </c>
      <c r="AC39" s="269"/>
      <c r="AD39" s="273" t="str">
        <f>IF(AI34="","",IF(AI34="○","×","○"))</f>
        <v>×</v>
      </c>
      <c r="AE39" s="272">
        <f>IF(INDEX($E$9:$AR$48,(AE$5-1)*5+$B39,($A39-1)*5+4)="","",INDEX($E$9:$AR$48,(AE$5-1)*5+$B39,($A39-1)*5+4))</f>
        <v>10</v>
      </c>
      <c r="AF39" s="271" t="s">
        <v>469</v>
      </c>
      <c r="AG39" s="270">
        <f>IF(INDEX($E$9:$AR$48,(AG$5-1)*5+$B39,($A39-1)*5+2)="","",INDEX($E$9:$AR$48,(AG$5-1)*5+$B39,($A39-1)*5+2))</f>
        <v>12</v>
      </c>
      <c r="AH39" s="269"/>
      <c r="AI39" s="268" t="str">
        <f>IF(AI40="","",IF(AI40&gt;AM40,"○","×"))</f>
        <v/>
      </c>
      <c r="AJ39" s="267"/>
      <c r="AK39" s="267"/>
      <c r="AL39" s="267"/>
      <c r="AM39" s="295"/>
      <c r="AN39" s="273" t="str">
        <f>IF(AN40="","",IF(AN40="W","○",IF(AN40="L","×",IF(AN40&gt;AR40,"○","×"))))</f>
        <v>○</v>
      </c>
      <c r="AO39" s="293">
        <v>11</v>
      </c>
      <c r="AP39" s="294" t="s">
        <v>469</v>
      </c>
      <c r="AQ39" s="293">
        <v>8</v>
      </c>
      <c r="AR39" s="292"/>
      <c r="AS39" s="265">
        <f>IF($D39="","",COUNTIF($E39:$AR43,"○"))</f>
        <v>2</v>
      </c>
      <c r="AT39" s="264">
        <f>IF($D39="","",COUNTIF($E39:$AR43,"×"))</f>
        <v>5</v>
      </c>
      <c r="AU39" s="263">
        <f>IF($D39="","",AS39*2+AT39)</f>
        <v>9</v>
      </c>
      <c r="AV39" s="262">
        <f>IF($D39="","",RANK(AU39,$AU$9:$AU$48))</f>
        <v>6</v>
      </c>
      <c r="AW39" s="230"/>
    </row>
    <row r="40" spans="1:49" ht="12" customHeight="1" x14ac:dyDescent="0.2">
      <c r="A40" s="222">
        <f>A35+1</f>
        <v>7</v>
      </c>
      <c r="B40" s="222">
        <f>B35</f>
        <v>2</v>
      </c>
      <c r="C40" s="260"/>
      <c r="D40" s="261"/>
      <c r="E40" s="258">
        <f>IF(AI10="W","L",IF(AI10="L","W",IF(AI10="","",AM10)))</f>
        <v>0</v>
      </c>
      <c r="F40" s="256">
        <f>IF(INDEX($E$9:$AR$48,(F$5-1)*5+$B40,($A40-1)*5+4)="","",INDEX($E$9:$AR$48,(F$5-1)*5+$B40,($A40-1)*5+4))</f>
        <v>8</v>
      </c>
      <c r="G40" s="255" t="s">
        <v>469</v>
      </c>
      <c r="H40" s="254">
        <f>IF(INDEX($E$9:$AR$48,(H$5-1)*5+$B40,($A40-1)*5+2)="","",INDEX($E$9:$AR$48,(H$5-1)*5+$B40,($A40-1)*5+2))</f>
        <v>11</v>
      </c>
      <c r="I40" s="253">
        <f>IF(OR(E40="L",E40="W"),"",AI10)</f>
        <v>3</v>
      </c>
      <c r="J40" s="257">
        <f>IF(AI15="W","L",IF(AI15="L","W",IF(AI15="","",AM15)))</f>
        <v>1</v>
      </c>
      <c r="K40" s="256">
        <f>IF(INDEX($E$9:$AR$48,(K$5-1)*5+$B40,($A40-1)*5+4)="","",INDEX($E$9:$AR$48,(K$5-1)*5+$B40,($A40-1)*5+4))</f>
        <v>11</v>
      </c>
      <c r="L40" s="255" t="s">
        <v>469</v>
      </c>
      <c r="M40" s="254">
        <f>IF(INDEX($E$9:$AR$48,(M$5-1)*5+$B40,($A40-1)*5+2)="","",INDEX($E$9:$AR$48,(M$5-1)*5+$B40,($A40-1)*5+2))</f>
        <v>2</v>
      </c>
      <c r="N40" s="253">
        <f>IF(OR(J40="L",J40="W"),"",AI15)</f>
        <v>3</v>
      </c>
      <c r="O40" s="257">
        <f>IF(AI20="W","L",IF(AI20="L","W",IF(AI20="","",AM20)))</f>
        <v>2</v>
      </c>
      <c r="P40" s="256">
        <f>IF(INDEX($E$9:$AR$48,(P$5-1)*5+$B40,($A40-1)*5+4)="","",INDEX($E$9:$AR$48,(P$5-1)*5+$B40,($A40-1)*5+4))</f>
        <v>7</v>
      </c>
      <c r="Q40" s="255" t="s">
        <v>469</v>
      </c>
      <c r="R40" s="254">
        <f>IF(INDEX($E$9:$AR$48,(R$5-1)*5+$B40,($A40-1)*5+2)="","",INDEX($E$9:$AR$48,(R$5-1)*5+$B40,($A40-1)*5+2))</f>
        <v>11</v>
      </c>
      <c r="S40" s="253">
        <f>IF(OR(O40="L",O40="W"),"",AI20)</f>
        <v>3</v>
      </c>
      <c r="T40" s="257">
        <f>IF(AI25="W","L",IF(AI25="L","W",IF(AI25="","",AM25)))</f>
        <v>1</v>
      </c>
      <c r="U40" s="256">
        <f>IF(INDEX($E$9:$AR$48,(U$5-1)*5+$B40,($A40-1)*5+4)="","",INDEX($E$9:$AR$48,(U$5-1)*5+$B40,($A40-1)*5+4))</f>
        <v>9</v>
      </c>
      <c r="V40" s="255" t="s">
        <v>469</v>
      </c>
      <c r="W40" s="254">
        <f>IF(INDEX($E$9:$AR$48,(W$5-1)*5+$B40,($A40-1)*5+2)="","",INDEX($E$9:$AR$48,(W$5-1)*5+$B40,($A40-1)*5+2))</f>
        <v>11</v>
      </c>
      <c r="X40" s="253">
        <f>IF(OR(T40="L",T40="W"),"",AI25)</f>
        <v>3</v>
      </c>
      <c r="Y40" s="257">
        <f>IF(AI30="W","L",IF(AI30="L","W",IF(AI30="","",AM30)))</f>
        <v>3</v>
      </c>
      <c r="Z40" s="256">
        <f>IF(INDEX($E$9:$AR$48,(Z$5-1)*5+$B40,($A40-1)*5+4)="","",INDEX($E$9:$AR$48,(Z$5-1)*5+$B40,($A40-1)*5+4))</f>
        <v>11</v>
      </c>
      <c r="AA40" s="255" t="s">
        <v>469</v>
      </c>
      <c r="AB40" s="254">
        <f>IF(INDEX($E$9:$AR$48,(AB$5-1)*5+$B40,($A40-1)*5+2)="","",INDEX($E$9:$AR$48,(AB$5-1)*5+$B40,($A40-1)*5+2))</f>
        <v>8</v>
      </c>
      <c r="AC40" s="253">
        <f>IF(OR(Y40="L",Y40="W"),"",AI30)</f>
        <v>0</v>
      </c>
      <c r="AD40" s="257">
        <f>IF(AI35="W","L",IF(AI35="L","W",IF(AI35="","",AM35)))</f>
        <v>1</v>
      </c>
      <c r="AE40" s="256">
        <f>IF(INDEX($E$9:$AR$48,(AE$5-1)*5+$B40,($A40-1)*5+4)="","",INDEX($E$9:$AR$48,(AE$5-1)*5+$B40,($A40-1)*5+4))</f>
        <v>9</v>
      </c>
      <c r="AF40" s="255" t="s">
        <v>469</v>
      </c>
      <c r="AG40" s="254">
        <f>IF(INDEX($E$9:$AR$48,(AG$5-1)*5+$B40,($A40-1)*5+2)="","",INDEX($E$9:$AR$48,(AG$5-1)*5+$B40,($A40-1)*5+2))</f>
        <v>11</v>
      </c>
      <c r="AH40" s="253">
        <f>IF(OR(AD40="L",AD40="W"),"",AI35)</f>
        <v>3</v>
      </c>
      <c r="AI40" s="252"/>
      <c r="AJ40" s="251"/>
      <c r="AK40" s="251"/>
      <c r="AL40" s="251"/>
      <c r="AM40" s="291"/>
      <c r="AN40" s="257">
        <f>IF(AO39="","",IF(AO39&gt;AQ39,1,0)+IF(AO40&gt;AQ40,1,0)+IF(AO41&gt;AQ41,1,0)+IF(AO42&gt;AQ42,1,0)+IF(AO43&gt;AQ43,1,0))</f>
        <v>3</v>
      </c>
      <c r="AO40" s="290">
        <v>12</v>
      </c>
      <c r="AP40" s="255" t="s">
        <v>469</v>
      </c>
      <c r="AQ40" s="290">
        <v>10</v>
      </c>
      <c r="AR40" s="289">
        <f>IF(OR(AN40="L",AN40="W"),"",IF(AO39="","",IF(AO39&lt;AQ39,1,0)+IF(AO40&lt;AQ40,1,0)+IF(AO41&lt;AQ41,1,0)+IF(AO42&lt;AQ42,1,0)+IF(AO43&lt;AQ43,1,0)))</f>
        <v>0</v>
      </c>
      <c r="AS40" s="249"/>
      <c r="AT40" s="248"/>
      <c r="AU40" s="247"/>
      <c r="AV40" s="246"/>
      <c r="AW40" s="230"/>
    </row>
    <row r="41" spans="1:49" ht="12" customHeight="1" x14ac:dyDescent="0.2">
      <c r="A41" s="222">
        <f>A36+1</f>
        <v>7</v>
      </c>
      <c r="B41" s="222">
        <f>B36</f>
        <v>3</v>
      </c>
      <c r="C41" s="260"/>
      <c r="D41" s="261"/>
      <c r="E41" s="258"/>
      <c r="F41" s="256">
        <f>IF(INDEX($E$9:$AR$48,(F$5-1)*5+$B41,($A41-1)*5+4)="","",INDEX($E$9:$AR$48,(F$5-1)*5+$B41,($A41-1)*5+4))</f>
        <v>8</v>
      </c>
      <c r="G41" s="255" t="s">
        <v>469</v>
      </c>
      <c r="H41" s="254">
        <f>IF(INDEX($E$9:$AR$48,(H$5-1)*5+$B41,($A41-1)*5+2)="","",INDEX($E$9:$AR$48,(H$5-1)*5+$B41,($A41-1)*5+2))</f>
        <v>11</v>
      </c>
      <c r="I41" s="253"/>
      <c r="J41" s="257"/>
      <c r="K41" s="256">
        <f>IF(INDEX($E$9:$AR$48,(K$5-1)*5+$B41,($A41-1)*5+4)="","",INDEX($E$9:$AR$48,(K$5-1)*5+$B41,($A41-1)*5+4))</f>
        <v>7</v>
      </c>
      <c r="L41" s="255" t="s">
        <v>469</v>
      </c>
      <c r="M41" s="254">
        <f>IF(INDEX($E$9:$AR$48,(M$5-1)*5+$B41,($A41-1)*5+2)="","",INDEX($E$9:$AR$48,(M$5-1)*5+$B41,($A41-1)*5+2))</f>
        <v>11</v>
      </c>
      <c r="N41" s="253"/>
      <c r="O41" s="257"/>
      <c r="P41" s="256">
        <f>IF(INDEX($E$9:$AR$48,(P$5-1)*5+$B41,($A41-1)*5+4)="","",INDEX($E$9:$AR$48,(P$5-1)*5+$B41,($A41-1)*5+4))</f>
        <v>8</v>
      </c>
      <c r="Q41" s="255" t="s">
        <v>469</v>
      </c>
      <c r="R41" s="254">
        <f>IF(INDEX($E$9:$AR$48,(R$5-1)*5+$B41,($A41-1)*5+2)="","",INDEX($E$9:$AR$48,(R$5-1)*5+$B41,($A41-1)*5+2))</f>
        <v>11</v>
      </c>
      <c r="S41" s="253"/>
      <c r="T41" s="257"/>
      <c r="U41" s="256">
        <f>IF(INDEX($E$9:$AR$48,(U$5-1)*5+$B41,($A41-1)*5+4)="","",INDEX($E$9:$AR$48,(U$5-1)*5+$B41,($A41-1)*5+4))</f>
        <v>14</v>
      </c>
      <c r="V41" s="255" t="s">
        <v>469</v>
      </c>
      <c r="W41" s="254">
        <f>IF(INDEX($E$9:$AR$48,(W$5-1)*5+$B41,($A41-1)*5+2)="","",INDEX($E$9:$AR$48,(W$5-1)*5+$B41,($A41-1)*5+2))</f>
        <v>16</v>
      </c>
      <c r="X41" s="253"/>
      <c r="Y41" s="257"/>
      <c r="Z41" s="256">
        <f>IF(INDEX($E$9:$AR$48,(Z$5-1)*5+$B41,($A41-1)*5+4)="","",INDEX($E$9:$AR$48,(Z$5-1)*5+$B41,($A41-1)*5+4))</f>
        <v>11</v>
      </c>
      <c r="AA41" s="255" t="s">
        <v>469</v>
      </c>
      <c r="AB41" s="254">
        <f>IF(INDEX($E$9:$AR$48,(AB$5-1)*5+$B41,($A41-1)*5+2)="","",INDEX($E$9:$AR$48,(AB$5-1)*5+$B41,($A41-1)*5+2))</f>
        <v>3</v>
      </c>
      <c r="AC41" s="253"/>
      <c r="AD41" s="257"/>
      <c r="AE41" s="256">
        <f>IF(INDEX($E$9:$AR$48,(AE$5-1)*5+$B41,($A41-1)*5+4)="","",INDEX($E$9:$AR$48,(AE$5-1)*5+$B41,($A41-1)*5+4))</f>
        <v>12</v>
      </c>
      <c r="AF41" s="255" t="s">
        <v>469</v>
      </c>
      <c r="AG41" s="254">
        <f>IF(INDEX($E$9:$AR$48,(AG$5-1)*5+$B41,($A41-1)*5+2)="","",INDEX($E$9:$AR$48,(AG$5-1)*5+$B41,($A41-1)*5+2))</f>
        <v>10</v>
      </c>
      <c r="AH41" s="253"/>
      <c r="AI41" s="252"/>
      <c r="AJ41" s="251"/>
      <c r="AK41" s="251"/>
      <c r="AL41" s="251"/>
      <c r="AM41" s="291"/>
      <c r="AN41" s="257"/>
      <c r="AO41" s="290">
        <v>11</v>
      </c>
      <c r="AP41" s="255" t="s">
        <v>469</v>
      </c>
      <c r="AQ41" s="290">
        <v>6</v>
      </c>
      <c r="AR41" s="289"/>
      <c r="AS41" s="249"/>
      <c r="AT41" s="248"/>
      <c r="AU41" s="247"/>
      <c r="AV41" s="246"/>
      <c r="AW41" s="230"/>
    </row>
    <row r="42" spans="1:49" ht="12" customHeight="1" x14ac:dyDescent="0.2">
      <c r="A42" s="222">
        <f>A37+1</f>
        <v>7</v>
      </c>
      <c r="B42" s="222">
        <f>B37</f>
        <v>4</v>
      </c>
      <c r="C42" s="260"/>
      <c r="D42" s="259" t="s">
        <v>480</v>
      </c>
      <c r="E42" s="258"/>
      <c r="F42" s="256" t="str">
        <f>IF(INDEX($E$9:$AR$48,(F$5-1)*5+$B42,($A42-1)*5+4)="","",INDEX($E$9:$AR$48,(F$5-1)*5+$B42,($A42-1)*5+4))</f>
        <v/>
      </c>
      <c r="G42" s="255" t="s">
        <v>469</v>
      </c>
      <c r="H42" s="254" t="str">
        <f>IF(INDEX($E$9:$AR$48,(H$5-1)*5+$B42,($A42-1)*5+2)="","",INDEX($E$9:$AR$48,(H$5-1)*5+$B42,($A42-1)*5+2))</f>
        <v/>
      </c>
      <c r="I42" s="253"/>
      <c r="J42" s="257"/>
      <c r="K42" s="256">
        <f>IF(INDEX($E$9:$AR$48,(K$5-1)*5+$B42,($A42-1)*5+4)="","",INDEX($E$9:$AR$48,(K$5-1)*5+$B42,($A42-1)*5+4))</f>
        <v>7</v>
      </c>
      <c r="L42" s="255" t="s">
        <v>469</v>
      </c>
      <c r="M42" s="254">
        <f>IF(INDEX($E$9:$AR$48,(M$5-1)*5+$B42,($A42-1)*5+2)="","",INDEX($E$9:$AR$48,(M$5-1)*5+$B42,($A42-1)*5+2))</f>
        <v>11</v>
      </c>
      <c r="N42" s="253"/>
      <c r="O42" s="257"/>
      <c r="P42" s="256">
        <f>IF(INDEX($E$9:$AR$48,(P$5-1)*5+$B42,($A42-1)*5+4)="","",INDEX($E$9:$AR$48,(P$5-1)*5+$B42,($A42-1)*5+4))</f>
        <v>12</v>
      </c>
      <c r="Q42" s="255" t="s">
        <v>469</v>
      </c>
      <c r="R42" s="254">
        <f>IF(INDEX($E$9:$AR$48,(R$5-1)*5+$B42,($A42-1)*5+2)="","",INDEX($E$9:$AR$48,(R$5-1)*5+$B42,($A42-1)*5+2))</f>
        <v>10</v>
      </c>
      <c r="S42" s="253"/>
      <c r="T42" s="257"/>
      <c r="U42" s="256">
        <f>IF(INDEX($E$9:$AR$48,(U$5-1)*5+$B42,($A42-1)*5+4)="","",INDEX($E$9:$AR$48,(U$5-1)*5+$B42,($A42-1)*5+4))</f>
        <v>6</v>
      </c>
      <c r="V42" s="255" t="s">
        <v>469</v>
      </c>
      <c r="W42" s="254">
        <f>IF(INDEX($E$9:$AR$48,(W$5-1)*5+$B42,($A42-1)*5+2)="","",INDEX($E$9:$AR$48,(W$5-1)*5+$B42,($A42-1)*5+2))</f>
        <v>11</v>
      </c>
      <c r="X42" s="253"/>
      <c r="Y42" s="257"/>
      <c r="Z42" s="256" t="str">
        <f>IF(INDEX($E$9:$AR$48,(Z$5-1)*5+$B42,($A42-1)*5+4)="","",INDEX($E$9:$AR$48,(Z$5-1)*5+$B42,($A42-1)*5+4))</f>
        <v/>
      </c>
      <c r="AA42" s="255" t="s">
        <v>469</v>
      </c>
      <c r="AB42" s="254" t="str">
        <f>IF(INDEX($E$9:$AR$48,(AB$5-1)*5+$B42,($A42-1)*5+2)="","",INDEX($E$9:$AR$48,(AB$5-1)*5+$B42,($A42-1)*5+2))</f>
        <v/>
      </c>
      <c r="AC42" s="253"/>
      <c r="AD42" s="257"/>
      <c r="AE42" s="256">
        <f>IF(INDEX($E$9:$AR$48,(AE$5-1)*5+$B42,($A42-1)*5+4)="","",INDEX($E$9:$AR$48,(AE$5-1)*5+$B42,($A42-1)*5+4))</f>
        <v>9</v>
      </c>
      <c r="AF42" s="255" t="s">
        <v>469</v>
      </c>
      <c r="AG42" s="254">
        <f>IF(INDEX($E$9:$AR$48,(AG$5-1)*5+$B42,($A42-1)*5+2)="","",INDEX($E$9:$AR$48,(AG$5-1)*5+$B42,($A42-1)*5+2))</f>
        <v>11</v>
      </c>
      <c r="AH42" s="253"/>
      <c r="AI42" s="252"/>
      <c r="AJ42" s="251"/>
      <c r="AK42" s="251"/>
      <c r="AL42" s="251"/>
      <c r="AM42" s="291"/>
      <c r="AN42" s="257"/>
      <c r="AO42" s="290"/>
      <c r="AP42" s="255" t="s">
        <v>469</v>
      </c>
      <c r="AQ42" s="290"/>
      <c r="AR42" s="289"/>
      <c r="AS42" s="249"/>
      <c r="AT42" s="248"/>
      <c r="AU42" s="247"/>
      <c r="AV42" s="246"/>
      <c r="AW42" s="230"/>
    </row>
    <row r="43" spans="1:49" ht="12" customHeight="1" x14ac:dyDescent="0.2">
      <c r="A43" s="222">
        <f>A38+1</f>
        <v>7</v>
      </c>
      <c r="B43" s="222">
        <f>B38</f>
        <v>5</v>
      </c>
      <c r="C43" s="288"/>
      <c r="D43" s="287"/>
      <c r="E43" s="286"/>
      <c r="F43" s="285" t="str">
        <f>IF(INDEX($E$9:$AR$48,(F$5-1)*5+$B43,($A43-1)*5+4)="","",INDEX($E$9:$AR$48,(F$5-1)*5+$B43,($A43-1)*5+4))</f>
        <v/>
      </c>
      <c r="G43" s="278" t="s">
        <v>469</v>
      </c>
      <c r="H43" s="284" t="str">
        <f>IF(INDEX($E$9:$AR$48,(H$5-1)*5+$B43,($A43-1)*5+2)="","",INDEX($E$9:$AR$48,(H$5-1)*5+$B43,($A43-1)*5+2))</f>
        <v/>
      </c>
      <c r="I43" s="283"/>
      <c r="J43" s="279"/>
      <c r="K43" s="285" t="str">
        <f>IF(INDEX($E$9:$AR$48,(K$5-1)*5+$B43,($A43-1)*5+4)="","",INDEX($E$9:$AR$48,(K$5-1)*5+$B43,($A43-1)*5+4))</f>
        <v/>
      </c>
      <c r="L43" s="278" t="s">
        <v>469</v>
      </c>
      <c r="M43" s="284" t="str">
        <f>IF(INDEX($E$9:$AR$48,(M$5-1)*5+$B43,($A43-1)*5+2)="","",INDEX($E$9:$AR$48,(M$5-1)*5+$B43,($A43-1)*5+2))</f>
        <v/>
      </c>
      <c r="N43" s="283"/>
      <c r="O43" s="279"/>
      <c r="P43" s="285">
        <f>IF(INDEX($E$9:$AR$48,(P$5-1)*5+$B43,($A43-1)*5+4)="","",INDEX($E$9:$AR$48,(P$5-1)*5+$B43,($A43-1)*5+4))</f>
        <v>8</v>
      </c>
      <c r="Q43" s="278" t="s">
        <v>469</v>
      </c>
      <c r="R43" s="284">
        <f>IF(INDEX($E$9:$AR$48,(R$5-1)*5+$B43,($A43-1)*5+2)="","",INDEX($E$9:$AR$48,(R$5-1)*5+$B43,($A43-1)*5+2))</f>
        <v>11</v>
      </c>
      <c r="S43" s="283"/>
      <c r="T43" s="279"/>
      <c r="U43" s="285" t="str">
        <f>IF(INDEX($E$9:$AR$48,(U$5-1)*5+$B43,($A43-1)*5+4)="","",INDEX($E$9:$AR$48,(U$5-1)*5+$B43,($A43-1)*5+4))</f>
        <v/>
      </c>
      <c r="V43" s="278" t="s">
        <v>469</v>
      </c>
      <c r="W43" s="284" t="str">
        <f>IF(INDEX($E$9:$AR$48,(W$5-1)*5+$B43,($A43-1)*5+2)="","",INDEX($E$9:$AR$48,(W$5-1)*5+$B43,($A43-1)*5+2))</f>
        <v/>
      </c>
      <c r="X43" s="283"/>
      <c r="Y43" s="279"/>
      <c r="Z43" s="285" t="str">
        <f>IF(INDEX($E$9:$AR$48,(Z$5-1)*5+$B43,($A43-1)*5+4)="","",INDEX($E$9:$AR$48,(Z$5-1)*5+$B43,($A43-1)*5+4))</f>
        <v/>
      </c>
      <c r="AA43" s="278" t="s">
        <v>469</v>
      </c>
      <c r="AB43" s="284" t="str">
        <f>IF(INDEX($E$9:$AR$48,(AB$5-1)*5+$B43,($A43-1)*5+2)="","",INDEX($E$9:$AR$48,(AB$5-1)*5+$B43,($A43-1)*5+2))</f>
        <v/>
      </c>
      <c r="AC43" s="283"/>
      <c r="AD43" s="279"/>
      <c r="AE43" s="285" t="str">
        <f>IF(INDEX($E$9:$AR$48,(AE$5-1)*5+$B43,($A43-1)*5+4)="","",INDEX($E$9:$AR$48,(AE$5-1)*5+$B43,($A43-1)*5+4))</f>
        <v/>
      </c>
      <c r="AF43" s="278" t="s">
        <v>469</v>
      </c>
      <c r="AG43" s="284" t="str">
        <f>IF(INDEX($E$9:$AR$48,(AG$5-1)*5+$B43,($A43-1)*5+2)="","",INDEX($E$9:$AR$48,(AG$5-1)*5+$B43,($A43-1)*5+2))</f>
        <v/>
      </c>
      <c r="AH43" s="283"/>
      <c r="AI43" s="282"/>
      <c r="AJ43" s="281"/>
      <c r="AK43" s="281"/>
      <c r="AL43" s="281"/>
      <c r="AM43" s="280"/>
      <c r="AN43" s="279"/>
      <c r="AO43" s="277"/>
      <c r="AP43" s="278" t="s">
        <v>469</v>
      </c>
      <c r="AQ43" s="277"/>
      <c r="AR43" s="276"/>
      <c r="AS43" s="249"/>
      <c r="AT43" s="248"/>
      <c r="AU43" s="247"/>
      <c r="AV43" s="246"/>
      <c r="AW43" s="230"/>
    </row>
    <row r="44" spans="1:49" ht="12" customHeight="1" x14ac:dyDescent="0.2">
      <c r="A44" s="222">
        <f>A39+1</f>
        <v>8</v>
      </c>
      <c r="B44" s="222">
        <f>B39</f>
        <v>1</v>
      </c>
      <c r="C44" s="275">
        <v>8</v>
      </c>
      <c r="D44" s="274" t="s">
        <v>492</v>
      </c>
      <c r="E44" s="273" t="str">
        <f>IF(AN9="","",IF(AN9="○","×","○"))</f>
        <v>×</v>
      </c>
      <c r="F44" s="272">
        <f>IF(INDEX($E$9:$AR$48,(F$5-1)*5+$B44,($A44-1)*5+4)="","",INDEX($E$9:$AR$48,(F$5-1)*5+$B44,($A44-1)*5+4))</f>
        <v>10</v>
      </c>
      <c r="G44" s="271" t="s">
        <v>469</v>
      </c>
      <c r="H44" s="270">
        <f>IF(INDEX($E$9:$AR$48,(H$5-1)*5+$B44,($A44-1)*5+2)="","",INDEX($E$9:$AR$48,(H$5-1)*5+$B44,($A44-1)*5+2))</f>
        <v>12</v>
      </c>
      <c r="I44" s="269"/>
      <c r="J44" s="273" t="str">
        <f>IF(AN14="","",IF(AN14="○","×","○"))</f>
        <v>×</v>
      </c>
      <c r="K44" s="272">
        <f>IF(INDEX($E$9:$AR$48,(K$5-1)*5+$B44,($A44-1)*5+4)="","",INDEX($E$9:$AR$48,(K$5-1)*5+$B44,($A44-1)*5+4))</f>
        <v>11</v>
      </c>
      <c r="L44" s="271" t="s">
        <v>469</v>
      </c>
      <c r="M44" s="270">
        <f>IF(INDEX($E$9:$AR$48,(M$5-1)*5+$B44,($A44-1)*5+2)="","",INDEX($E$9:$AR$48,(M$5-1)*5+$B44,($A44-1)*5+2))</f>
        <v>9</v>
      </c>
      <c r="N44" s="269"/>
      <c r="O44" s="273" t="str">
        <f>IF(AN19="","",IF(AN19="○","×","○"))</f>
        <v>×</v>
      </c>
      <c r="P44" s="272">
        <f>IF(INDEX($E$9:$AR$48,(P$5-1)*5+$B44,($A44-1)*5+4)="","",INDEX($E$9:$AR$48,(P$5-1)*5+$B44,($A44-1)*5+4))</f>
        <v>9</v>
      </c>
      <c r="Q44" s="271" t="s">
        <v>469</v>
      </c>
      <c r="R44" s="270">
        <f>IF(INDEX($E$9:$AR$48,(R$5-1)*5+$B44,($A44-1)*5+2)="","",INDEX($E$9:$AR$48,(R$5-1)*5+$B44,($A44-1)*5+2))</f>
        <v>11</v>
      </c>
      <c r="S44" s="269"/>
      <c r="T44" s="273" t="str">
        <f>IF(AN24="","",IF(AN24="○","×","○"))</f>
        <v>×</v>
      </c>
      <c r="U44" s="272">
        <f>IF(INDEX($E$9:$AR$48,(U$5-1)*5+$B44,($A44-1)*5+4)="","",INDEX($E$9:$AR$48,(U$5-1)*5+$B44,($A44-1)*5+4))</f>
        <v>6</v>
      </c>
      <c r="V44" s="271" t="s">
        <v>469</v>
      </c>
      <c r="W44" s="270">
        <f>IF(INDEX($E$9:$AR$48,(W$5-1)*5+$B44,($A44-1)*5+2)="","",INDEX($E$9:$AR$48,(W$5-1)*5+$B44,($A44-1)*5+2))</f>
        <v>11</v>
      </c>
      <c r="X44" s="269"/>
      <c r="Y44" s="343" t="str">
        <f>IF(AN29="","",IF(AN29="○","×","○"))</f>
        <v>×</v>
      </c>
      <c r="Z44" s="342">
        <f>IF(INDEX($E$9:$AR$48,(Z$5-1)*5+$B44,($A44-1)*5+4)="","",INDEX($E$9:$AR$48,(Z$5-1)*5+$B44,($A44-1)*5+4))</f>
        <v>9</v>
      </c>
      <c r="AA44" s="341" t="s">
        <v>469</v>
      </c>
      <c r="AB44" s="340">
        <f>IF(INDEX($E$9:$AR$48,(AB$5-1)*5+$B44,($A44-1)*5+2)="","",INDEX($E$9:$AR$48,(AB$5-1)*5+$B44,($A44-1)*5+2))</f>
        <v>11</v>
      </c>
      <c r="AC44" s="339"/>
      <c r="AD44" s="273" t="str">
        <f>IF(AN34="","",IF(AN34="○","×","○"))</f>
        <v>○</v>
      </c>
      <c r="AE44" s="272">
        <f>IF(INDEX($E$9:$AR$48,(AE$5-1)*5+$B44,($A44-1)*5+4)="","",INDEX($E$9:$AR$48,(AE$5-1)*5+$B44,($A44-1)*5+4))</f>
        <v>10</v>
      </c>
      <c r="AF44" s="271" t="s">
        <v>469</v>
      </c>
      <c r="AG44" s="270">
        <f>IF(INDEX($E$9:$AR$48,(AG$5-1)*5+$B44,($A44-1)*5+2)="","",INDEX($E$9:$AR$48,(AG$5-1)*5+$B44,($A44-1)*5+2))</f>
        <v>12</v>
      </c>
      <c r="AH44" s="269"/>
      <c r="AI44" s="273" t="str">
        <f>IF(AN39="","",IF(AN39="○","×","○"))</f>
        <v>×</v>
      </c>
      <c r="AJ44" s="272">
        <f>IF(INDEX($E$9:$AR$48,(AJ$5-1)*5+$B44,($A44-1)*5+4)="","",INDEX($E$9:$AR$48,(AJ$5-1)*5+$B44,($A44-1)*5+4))</f>
        <v>8</v>
      </c>
      <c r="AK44" s="271" t="s">
        <v>469</v>
      </c>
      <c r="AL44" s="270">
        <f>IF(INDEX($E$9:$AR$48,(AL$5-1)*5+$B44,($A44-1)*5+2)="","",INDEX($E$9:$AR$48,(AL$5-1)*5+$B44,($A44-1)*5+2))</f>
        <v>11</v>
      </c>
      <c r="AM44" s="269"/>
      <c r="AN44" s="268" t="str">
        <f>IF(AN45="","",IF(AN45&gt;AR45,"○","×"))</f>
        <v/>
      </c>
      <c r="AO44" s="267"/>
      <c r="AP44" s="267"/>
      <c r="AQ44" s="267"/>
      <c r="AR44" s="266"/>
      <c r="AS44" s="265">
        <f>IF($D44="","",COUNTIF($E44:$AR48,"○"))</f>
        <v>1</v>
      </c>
      <c r="AT44" s="264">
        <f>IF($D44="","",COUNTIF($E44:$AR48,"×"))</f>
        <v>6</v>
      </c>
      <c r="AU44" s="263">
        <f>IF($D44="","",AS44*2+AT44)</f>
        <v>8</v>
      </c>
      <c r="AV44" s="262">
        <v>8</v>
      </c>
      <c r="AW44" s="230"/>
    </row>
    <row r="45" spans="1:49" ht="12" customHeight="1" x14ac:dyDescent="0.2">
      <c r="A45" s="222">
        <f>A40+1</f>
        <v>8</v>
      </c>
      <c r="B45" s="222">
        <f>B40</f>
        <v>2</v>
      </c>
      <c r="C45" s="260"/>
      <c r="D45" s="261"/>
      <c r="E45" s="258">
        <f>IF(AN10="W","L",IF(AN10="L","W",IF(AN10="","",AR10)))</f>
        <v>0</v>
      </c>
      <c r="F45" s="256">
        <f>IF(INDEX($E$9:$AR$48,(F$5-1)*5+$B45,($A45-1)*5+4)="","",INDEX($E$9:$AR$48,(F$5-1)*5+$B45,($A45-1)*5+4))</f>
        <v>7</v>
      </c>
      <c r="G45" s="255" t="s">
        <v>469</v>
      </c>
      <c r="H45" s="254">
        <f>IF(INDEX($E$9:$AR$48,(H$5-1)*5+$B45,($A45-1)*5+2)="","",INDEX($E$9:$AR$48,(H$5-1)*5+$B45,($A45-1)*5+2))</f>
        <v>11</v>
      </c>
      <c r="I45" s="253">
        <f>IF(OR(E45="L",E45="W"),"",AN10)</f>
        <v>3</v>
      </c>
      <c r="J45" s="257">
        <f>IF(AN15="W","L",IF(AN15="L","W",IF(AN15="","",AR15)))</f>
        <v>1</v>
      </c>
      <c r="K45" s="256">
        <f>IF(INDEX($E$9:$AR$48,(K$5-1)*5+$B45,($A45-1)*5+4)="","",INDEX($E$9:$AR$48,(K$5-1)*5+$B45,($A45-1)*5+4))</f>
        <v>4</v>
      </c>
      <c r="L45" s="255" t="s">
        <v>469</v>
      </c>
      <c r="M45" s="254">
        <f>IF(INDEX($E$9:$AR$48,(M$5-1)*5+$B45,($A45-1)*5+2)="","",INDEX($E$9:$AR$48,(M$5-1)*5+$B45,($A45-1)*5+2))</f>
        <v>11</v>
      </c>
      <c r="N45" s="253">
        <f>IF(OR(J45="L",J45="W"),"",AN15)</f>
        <v>3</v>
      </c>
      <c r="O45" s="257">
        <f>IF(AN20="W","L",IF(AN20="L","W",IF(AN20="","",AR20)))</f>
        <v>0</v>
      </c>
      <c r="P45" s="256">
        <f>IF(INDEX($E$9:$AR$48,(P$5-1)*5+$B45,($A45-1)*5+4)="","",INDEX($E$9:$AR$48,(P$5-1)*5+$B45,($A45-1)*5+4))</f>
        <v>5</v>
      </c>
      <c r="Q45" s="255" t="s">
        <v>469</v>
      </c>
      <c r="R45" s="254">
        <f>IF(INDEX($E$9:$AR$48,(R$5-1)*5+$B45,($A45-1)*5+2)="","",INDEX($E$9:$AR$48,(R$5-1)*5+$B45,($A45-1)*5+2))</f>
        <v>11</v>
      </c>
      <c r="S45" s="253">
        <f>IF(OR(O45="L",O45="W"),"",AN20)</f>
        <v>3</v>
      </c>
      <c r="T45" s="257">
        <f>IF(AN25="W","L",IF(AN25="L","W",IF(AN25="","",AR25)))</f>
        <v>0</v>
      </c>
      <c r="U45" s="256">
        <f>IF(INDEX($E$9:$AR$48,(U$5-1)*5+$B45,($A45-1)*5+4)="","",INDEX($E$9:$AR$48,(U$5-1)*5+$B45,($A45-1)*5+4))</f>
        <v>8</v>
      </c>
      <c r="V45" s="255" t="s">
        <v>469</v>
      </c>
      <c r="W45" s="254">
        <f>IF(INDEX($E$9:$AR$48,(W$5-1)*5+$B45,($A45-1)*5+2)="","",INDEX($E$9:$AR$48,(W$5-1)*5+$B45,($A45-1)*5+2))</f>
        <v>11</v>
      </c>
      <c r="X45" s="253">
        <f>IF(OR(T45="L",T45="W"),"",AN25)</f>
        <v>3</v>
      </c>
      <c r="Y45" s="338">
        <f>IF(AN30="W","L",IF(AN30="L","W",IF(AN30="","",AR30)))</f>
        <v>2</v>
      </c>
      <c r="Z45" s="337">
        <f>IF(INDEX($E$9:$AR$48,(Z$5-1)*5+$B45,($A45-1)*5+4)="","",INDEX($E$9:$AR$48,(Z$5-1)*5+$B45,($A45-1)*5+4))</f>
        <v>4</v>
      </c>
      <c r="AA45" s="336" t="s">
        <v>469</v>
      </c>
      <c r="AB45" s="335">
        <f>IF(INDEX($E$9:$AR$48,(AB$5-1)*5+$B45,($A45-1)*5+2)="","",INDEX($E$9:$AR$48,(AB$5-1)*5+$B45,($A45-1)*5+2))</f>
        <v>11</v>
      </c>
      <c r="AC45" s="334">
        <f>IF(OR(Y45="L",Y45="W"),"",AN30)</f>
        <v>3</v>
      </c>
      <c r="AD45" s="257">
        <f>IF(AN35="W","L",IF(AN35="L","W",IF(AN35="","",AR35)))</f>
        <v>3</v>
      </c>
      <c r="AE45" s="256">
        <f>IF(INDEX($E$9:$AR$48,(AE$5-1)*5+$B45,($A45-1)*5+4)="","",INDEX($E$9:$AR$48,(AE$5-1)*5+$B45,($A45-1)*5+4))</f>
        <v>11</v>
      </c>
      <c r="AF45" s="255" t="s">
        <v>469</v>
      </c>
      <c r="AG45" s="254">
        <f>IF(INDEX($E$9:$AR$48,(AG$5-1)*5+$B45,($A45-1)*5+2)="","",INDEX($E$9:$AR$48,(AG$5-1)*5+$B45,($A45-1)*5+2))</f>
        <v>8</v>
      </c>
      <c r="AH45" s="253">
        <f>IF(OR(AD45="L",AD45="W"),"",AN35)</f>
        <v>1</v>
      </c>
      <c r="AI45" s="257">
        <f>IF(AN40="W","L",IF(AN40="L","W",IF(AN40="","",AR40)))</f>
        <v>0</v>
      </c>
      <c r="AJ45" s="256">
        <f>IF(INDEX($E$9:$AR$48,(AJ$5-1)*5+$B45,($A45-1)*5+4)="","",INDEX($E$9:$AR$48,(AJ$5-1)*5+$B45,($A45-1)*5+4))</f>
        <v>10</v>
      </c>
      <c r="AK45" s="255" t="s">
        <v>469</v>
      </c>
      <c r="AL45" s="254">
        <f>IF(INDEX($E$9:$AR$48,(AL$5-1)*5+$B45,($A45-1)*5+2)="","",INDEX($E$9:$AR$48,(AL$5-1)*5+$B45,($A45-1)*5+2))</f>
        <v>12</v>
      </c>
      <c r="AM45" s="253">
        <f>IF(OR(AI45="L",AI45="W"),"",AN40)</f>
        <v>3</v>
      </c>
      <c r="AN45" s="252"/>
      <c r="AO45" s="251"/>
      <c r="AP45" s="251"/>
      <c r="AQ45" s="251"/>
      <c r="AR45" s="250"/>
      <c r="AS45" s="249"/>
      <c r="AT45" s="248"/>
      <c r="AU45" s="247"/>
      <c r="AV45" s="246"/>
      <c r="AW45" s="230"/>
    </row>
    <row r="46" spans="1:49" ht="12" customHeight="1" x14ac:dyDescent="0.2">
      <c r="A46" s="222">
        <f>A41+1</f>
        <v>8</v>
      </c>
      <c r="B46" s="222">
        <f>B41</f>
        <v>3</v>
      </c>
      <c r="C46" s="260"/>
      <c r="D46" s="261"/>
      <c r="E46" s="258"/>
      <c r="F46" s="256">
        <f>IF(INDEX($E$9:$AR$48,(F$5-1)*5+$B46,($A46-1)*5+4)="","",INDEX($E$9:$AR$48,(F$5-1)*5+$B46,($A46-1)*5+4))</f>
        <v>8</v>
      </c>
      <c r="G46" s="255" t="s">
        <v>469</v>
      </c>
      <c r="H46" s="254">
        <f>IF(INDEX($E$9:$AR$48,(H$5-1)*5+$B46,($A46-1)*5+2)="","",INDEX($E$9:$AR$48,(H$5-1)*5+$B46,($A46-1)*5+2))</f>
        <v>11</v>
      </c>
      <c r="I46" s="253"/>
      <c r="J46" s="257"/>
      <c r="K46" s="256">
        <f>IF(INDEX($E$9:$AR$48,(K$5-1)*5+$B46,($A46-1)*5+4)="","",INDEX($E$9:$AR$48,(K$5-1)*5+$B46,($A46-1)*5+4))</f>
        <v>7</v>
      </c>
      <c r="L46" s="255" t="s">
        <v>469</v>
      </c>
      <c r="M46" s="254">
        <f>IF(INDEX($E$9:$AR$48,(M$5-1)*5+$B46,($A46-1)*5+2)="","",INDEX($E$9:$AR$48,(M$5-1)*5+$B46,($A46-1)*5+2))</f>
        <v>11</v>
      </c>
      <c r="N46" s="253"/>
      <c r="O46" s="257"/>
      <c r="P46" s="256">
        <f>IF(INDEX($E$9:$AR$48,(P$5-1)*5+$B46,($A46-1)*5+4)="","",INDEX($E$9:$AR$48,(P$5-1)*5+$B46,($A46-1)*5+4))</f>
        <v>8</v>
      </c>
      <c r="Q46" s="255" t="s">
        <v>469</v>
      </c>
      <c r="R46" s="254">
        <f>IF(INDEX($E$9:$AR$48,(R$5-1)*5+$B46,($A46-1)*5+2)="","",INDEX($E$9:$AR$48,(R$5-1)*5+$B46,($A46-1)*5+2))</f>
        <v>11</v>
      </c>
      <c r="S46" s="253"/>
      <c r="T46" s="257"/>
      <c r="U46" s="256">
        <f>IF(INDEX($E$9:$AR$48,(U$5-1)*5+$B46,($A46-1)*5+4)="","",INDEX($E$9:$AR$48,(U$5-1)*5+$B46,($A46-1)*5+4))</f>
        <v>5</v>
      </c>
      <c r="V46" s="255" t="s">
        <v>469</v>
      </c>
      <c r="W46" s="254">
        <f>IF(INDEX($E$9:$AR$48,(W$5-1)*5+$B46,($A46-1)*5+2)="","",INDEX($E$9:$AR$48,(W$5-1)*5+$B46,($A46-1)*5+2))</f>
        <v>11</v>
      </c>
      <c r="X46" s="253"/>
      <c r="Y46" s="338"/>
      <c r="Z46" s="337">
        <f>IF(INDEX($E$9:$AR$48,(Z$5-1)*5+$B46,($A46-1)*5+4)="","",INDEX($E$9:$AR$48,(Z$5-1)*5+$B46,($A46-1)*5+4))</f>
        <v>13</v>
      </c>
      <c r="AA46" s="336" t="s">
        <v>469</v>
      </c>
      <c r="AB46" s="335">
        <f>IF(INDEX($E$9:$AR$48,(AB$5-1)*5+$B46,($A46-1)*5+2)="","",INDEX($E$9:$AR$48,(AB$5-1)*5+$B46,($A46-1)*5+2))</f>
        <v>11</v>
      </c>
      <c r="AC46" s="334"/>
      <c r="AD46" s="257"/>
      <c r="AE46" s="256">
        <f>IF(INDEX($E$9:$AR$48,(AE$5-1)*5+$B46,($A46-1)*5+4)="","",INDEX($E$9:$AR$48,(AE$5-1)*5+$B46,($A46-1)*5+4))</f>
        <v>11</v>
      </c>
      <c r="AF46" s="255" t="s">
        <v>469</v>
      </c>
      <c r="AG46" s="254">
        <f>IF(INDEX($E$9:$AR$48,(AG$5-1)*5+$B46,($A46-1)*5+2)="","",INDEX($E$9:$AR$48,(AG$5-1)*5+$B46,($A46-1)*5+2))</f>
        <v>4</v>
      </c>
      <c r="AH46" s="253"/>
      <c r="AI46" s="257"/>
      <c r="AJ46" s="256">
        <f>IF(INDEX($E$9:$AR$48,(AJ$5-1)*5+$B46,($A46-1)*5+4)="","",INDEX($E$9:$AR$48,(AJ$5-1)*5+$B46,($A46-1)*5+4))</f>
        <v>6</v>
      </c>
      <c r="AK46" s="255" t="s">
        <v>469</v>
      </c>
      <c r="AL46" s="254">
        <f>IF(INDEX($E$9:$AR$48,(AL$5-1)*5+$B46,($A46-1)*5+2)="","",INDEX($E$9:$AR$48,(AL$5-1)*5+$B46,($A46-1)*5+2))</f>
        <v>11</v>
      </c>
      <c r="AM46" s="253"/>
      <c r="AN46" s="252"/>
      <c r="AO46" s="251"/>
      <c r="AP46" s="251"/>
      <c r="AQ46" s="251"/>
      <c r="AR46" s="250"/>
      <c r="AS46" s="249"/>
      <c r="AT46" s="248"/>
      <c r="AU46" s="247"/>
      <c r="AV46" s="246"/>
      <c r="AW46" s="230"/>
    </row>
    <row r="47" spans="1:49" ht="12" customHeight="1" x14ac:dyDescent="0.2">
      <c r="A47" s="222">
        <f>A42+1</f>
        <v>8</v>
      </c>
      <c r="B47" s="222">
        <f>B42</f>
        <v>4</v>
      </c>
      <c r="C47" s="260"/>
      <c r="D47" s="259" t="s">
        <v>470</v>
      </c>
      <c r="E47" s="258"/>
      <c r="F47" s="256" t="str">
        <f>IF(INDEX($E$9:$AR$48,(F$5-1)*5+$B47,($A47-1)*5+4)="","",INDEX($E$9:$AR$48,(F$5-1)*5+$B47,($A47-1)*5+4))</f>
        <v/>
      </c>
      <c r="G47" s="255" t="s">
        <v>469</v>
      </c>
      <c r="H47" s="254" t="str">
        <f>IF(INDEX($E$9:$AR$48,(H$5-1)*5+$B47,($A47-1)*5+2)="","",INDEX($E$9:$AR$48,(H$5-1)*5+$B47,($A47-1)*5+2))</f>
        <v/>
      </c>
      <c r="I47" s="253"/>
      <c r="J47" s="257"/>
      <c r="K47" s="256">
        <f>IF(INDEX($E$9:$AR$48,(K$5-1)*5+$B47,($A47-1)*5+4)="","",INDEX($E$9:$AR$48,(K$5-1)*5+$B47,($A47-1)*5+4))</f>
        <v>5</v>
      </c>
      <c r="L47" s="255" t="s">
        <v>469</v>
      </c>
      <c r="M47" s="254">
        <f>IF(INDEX($E$9:$AR$48,(M$5-1)*5+$B47,($A47-1)*5+2)="","",INDEX($E$9:$AR$48,(M$5-1)*5+$B47,($A47-1)*5+2))</f>
        <v>11</v>
      </c>
      <c r="N47" s="253"/>
      <c r="O47" s="257"/>
      <c r="P47" s="256" t="str">
        <f>IF(INDEX($E$9:$AR$48,(P$5-1)*5+$B47,($A47-1)*5+4)="","",INDEX($E$9:$AR$48,(P$5-1)*5+$B47,($A47-1)*5+4))</f>
        <v/>
      </c>
      <c r="Q47" s="255" t="s">
        <v>469</v>
      </c>
      <c r="R47" s="254" t="str">
        <f>IF(INDEX($E$9:$AR$48,(R$5-1)*5+$B47,($A47-1)*5+2)="","",INDEX($E$9:$AR$48,(R$5-1)*5+$B47,($A47-1)*5+2))</f>
        <v/>
      </c>
      <c r="S47" s="253"/>
      <c r="T47" s="257"/>
      <c r="U47" s="256" t="str">
        <f>IF(INDEX($E$9:$AR$48,(U$5-1)*5+$B47,($A47-1)*5+4)="","",INDEX($E$9:$AR$48,(U$5-1)*5+$B47,($A47-1)*5+4))</f>
        <v/>
      </c>
      <c r="V47" s="255" t="s">
        <v>469</v>
      </c>
      <c r="W47" s="254" t="str">
        <f>IF(INDEX($E$9:$AR$48,(W$5-1)*5+$B47,($A47-1)*5+2)="","",INDEX($E$9:$AR$48,(W$5-1)*5+$B47,($A47-1)*5+2))</f>
        <v/>
      </c>
      <c r="X47" s="253"/>
      <c r="Y47" s="338"/>
      <c r="Z47" s="337">
        <f>IF(INDEX($E$9:$AR$48,(Z$5-1)*5+$B47,($A47-1)*5+4)="","",INDEX($E$9:$AR$48,(Z$5-1)*5+$B47,($A47-1)*5+4))</f>
        <v>13</v>
      </c>
      <c r="AA47" s="336" t="s">
        <v>469</v>
      </c>
      <c r="AB47" s="335">
        <f>IF(INDEX($E$9:$AR$48,(AB$5-1)*5+$B47,($A47-1)*5+2)="","",INDEX($E$9:$AR$48,(AB$5-1)*5+$B47,($A47-1)*5+2))</f>
        <v>11</v>
      </c>
      <c r="AC47" s="334"/>
      <c r="AD47" s="257"/>
      <c r="AE47" s="256">
        <f>IF(INDEX($E$9:$AR$48,(AE$5-1)*5+$B47,($A47-1)*5+4)="","",INDEX($E$9:$AR$48,(AE$5-1)*5+$B47,($A47-1)*5+4))</f>
        <v>11</v>
      </c>
      <c r="AF47" s="255" t="s">
        <v>469</v>
      </c>
      <c r="AG47" s="254">
        <f>IF(INDEX($E$9:$AR$48,(AG$5-1)*5+$B47,($A47-1)*5+2)="","",INDEX($E$9:$AR$48,(AG$5-1)*5+$B47,($A47-1)*5+2))</f>
        <v>6</v>
      </c>
      <c r="AH47" s="253"/>
      <c r="AI47" s="257"/>
      <c r="AJ47" s="256" t="str">
        <f>IF(INDEX($E$9:$AR$48,(AJ$5-1)*5+$B47,($A47-1)*5+4)="","",INDEX($E$9:$AR$48,(AJ$5-1)*5+$B47,($A47-1)*5+4))</f>
        <v/>
      </c>
      <c r="AK47" s="255" t="s">
        <v>469</v>
      </c>
      <c r="AL47" s="254" t="str">
        <f>IF(INDEX($E$9:$AR$48,(AL$5-1)*5+$B47,($A47-1)*5+2)="","",INDEX($E$9:$AR$48,(AL$5-1)*5+$B47,($A47-1)*5+2))</f>
        <v/>
      </c>
      <c r="AM47" s="253"/>
      <c r="AN47" s="252"/>
      <c r="AO47" s="251"/>
      <c r="AP47" s="251"/>
      <c r="AQ47" s="251"/>
      <c r="AR47" s="250"/>
      <c r="AS47" s="249"/>
      <c r="AT47" s="248"/>
      <c r="AU47" s="247"/>
      <c r="AV47" s="246"/>
      <c r="AW47" s="230"/>
    </row>
    <row r="48" spans="1:49" ht="12" customHeight="1" thickBot="1" x14ac:dyDescent="0.25">
      <c r="A48" s="222">
        <f>A43+1</f>
        <v>8</v>
      </c>
      <c r="B48" s="222">
        <f>B43</f>
        <v>5</v>
      </c>
      <c r="C48" s="245"/>
      <c r="D48" s="244"/>
      <c r="E48" s="243"/>
      <c r="F48" s="241" t="str">
        <f>IF(INDEX($E$9:$AR$48,(F$5-1)*5+$B48,($A48-1)*5+4)="","",INDEX($E$9:$AR$48,(F$5-1)*5+$B48,($A48-1)*5+4))</f>
        <v/>
      </c>
      <c r="G48" s="240" t="s">
        <v>469</v>
      </c>
      <c r="H48" s="239" t="str">
        <f>IF(INDEX($E$9:$AR$48,(H$5-1)*5+$B48,($A48-1)*5+2)="","",INDEX($E$9:$AR$48,(H$5-1)*5+$B48,($A48-1)*5+2))</f>
        <v/>
      </c>
      <c r="I48" s="238"/>
      <c r="J48" s="242"/>
      <c r="K48" s="241" t="str">
        <f>IF(INDEX($E$9:$AR$48,(K$5-1)*5+$B48,($A48-1)*5+4)="","",INDEX($E$9:$AR$48,(K$5-1)*5+$B48,($A48-1)*5+4))</f>
        <v/>
      </c>
      <c r="L48" s="240" t="s">
        <v>469</v>
      </c>
      <c r="M48" s="239" t="str">
        <f>IF(INDEX($E$9:$AR$48,(M$5-1)*5+$B48,($A48-1)*5+2)="","",INDEX($E$9:$AR$48,(M$5-1)*5+$B48,($A48-1)*5+2))</f>
        <v/>
      </c>
      <c r="N48" s="238"/>
      <c r="O48" s="242"/>
      <c r="P48" s="241" t="str">
        <f>IF(INDEX($E$9:$AR$48,(P$5-1)*5+$B48,($A48-1)*5+4)="","",INDEX($E$9:$AR$48,(P$5-1)*5+$B48,($A48-1)*5+4))</f>
        <v/>
      </c>
      <c r="Q48" s="240" t="s">
        <v>469</v>
      </c>
      <c r="R48" s="239" t="str">
        <f>IF(INDEX($E$9:$AR$48,(R$5-1)*5+$B48,($A48-1)*5+2)="","",INDEX($E$9:$AR$48,(R$5-1)*5+$B48,($A48-1)*5+2))</f>
        <v/>
      </c>
      <c r="S48" s="238"/>
      <c r="T48" s="242"/>
      <c r="U48" s="241" t="str">
        <f>IF(INDEX($E$9:$AR$48,(U$5-1)*5+$B48,($A48-1)*5+4)="","",INDEX($E$9:$AR$48,(U$5-1)*5+$B48,($A48-1)*5+4))</f>
        <v/>
      </c>
      <c r="V48" s="240" t="s">
        <v>469</v>
      </c>
      <c r="W48" s="239" t="str">
        <f>IF(INDEX($E$9:$AR$48,(W$5-1)*5+$B48,($A48-1)*5+2)="","",INDEX($E$9:$AR$48,(W$5-1)*5+$B48,($A48-1)*5+2))</f>
        <v/>
      </c>
      <c r="X48" s="238"/>
      <c r="Y48" s="333"/>
      <c r="Z48" s="332">
        <f>IF(INDEX($E$9:$AR$48,(Z$5-1)*5+$B48,($A48-1)*5+4)="","",INDEX($E$9:$AR$48,(Z$5-1)*5+$B48,($A48-1)*5+4))</f>
        <v>9</v>
      </c>
      <c r="AA48" s="331" t="s">
        <v>469</v>
      </c>
      <c r="AB48" s="330">
        <f>IF(INDEX($E$9:$AR$48,(AB$5-1)*5+$B48,($A48-1)*5+2)="","",INDEX($E$9:$AR$48,(AB$5-1)*5+$B48,($A48-1)*5+2))</f>
        <v>11</v>
      </c>
      <c r="AC48" s="329"/>
      <c r="AD48" s="242"/>
      <c r="AE48" s="241" t="str">
        <f>IF(INDEX($E$9:$AR$48,(AE$5-1)*5+$B48,($A48-1)*5+4)="","",INDEX($E$9:$AR$48,(AE$5-1)*5+$B48,($A48-1)*5+4))</f>
        <v/>
      </c>
      <c r="AF48" s="240" t="s">
        <v>469</v>
      </c>
      <c r="AG48" s="239" t="str">
        <f>IF(INDEX($E$9:$AR$48,(AG$5-1)*5+$B48,($A48-1)*5+2)="","",INDEX($E$9:$AR$48,(AG$5-1)*5+$B48,($A48-1)*5+2))</f>
        <v/>
      </c>
      <c r="AH48" s="238"/>
      <c r="AI48" s="242"/>
      <c r="AJ48" s="241" t="str">
        <f>IF(INDEX($E$9:$AR$48,(AJ$5-1)*5+$B48,($A48-1)*5+4)="","",INDEX($E$9:$AR$48,(AJ$5-1)*5+$B48,($A48-1)*5+4))</f>
        <v/>
      </c>
      <c r="AK48" s="240" t="s">
        <v>469</v>
      </c>
      <c r="AL48" s="239" t="str">
        <f>IF(INDEX($E$9:$AR$48,(AL$5-1)*5+$B48,($A48-1)*5+2)="","",INDEX($E$9:$AR$48,(AL$5-1)*5+$B48,($A48-1)*5+2))</f>
        <v/>
      </c>
      <c r="AM48" s="238"/>
      <c r="AN48" s="237"/>
      <c r="AO48" s="236"/>
      <c r="AP48" s="236"/>
      <c r="AQ48" s="236"/>
      <c r="AR48" s="235"/>
      <c r="AS48" s="234"/>
      <c r="AT48" s="233"/>
      <c r="AU48" s="232"/>
      <c r="AV48" s="231"/>
      <c r="AW48" s="230"/>
    </row>
    <row r="50" spans="5:39" ht="15.6" customHeight="1" x14ac:dyDescent="0.2">
      <c r="F50" s="4">
        <v>1</v>
      </c>
      <c r="G50" s="4" t="s">
        <v>468</v>
      </c>
      <c r="H50" s="4">
        <v>8</v>
      </c>
      <c r="K50" s="4">
        <v>1</v>
      </c>
      <c r="L50" s="4" t="s">
        <v>468</v>
      </c>
      <c r="M50" s="4">
        <f>H51</f>
        <v>7</v>
      </c>
      <c r="P50" s="4">
        <v>1</v>
      </c>
      <c r="Q50" s="4" t="s">
        <v>468</v>
      </c>
      <c r="R50" s="4">
        <f>M51</f>
        <v>6</v>
      </c>
      <c r="U50" s="4">
        <v>1</v>
      </c>
      <c r="V50" s="4" t="s">
        <v>468</v>
      </c>
      <c r="W50" s="4">
        <f>R51</f>
        <v>5</v>
      </c>
      <c r="Z50" s="4">
        <v>1</v>
      </c>
      <c r="AA50" s="4" t="s">
        <v>468</v>
      </c>
      <c r="AB50" s="4">
        <f>W51</f>
        <v>4</v>
      </c>
      <c r="AE50" s="4">
        <v>1</v>
      </c>
      <c r="AF50" s="4" t="s">
        <v>468</v>
      </c>
      <c r="AG50" s="4">
        <f>AB51</f>
        <v>3</v>
      </c>
      <c r="AJ50" s="4">
        <v>1</v>
      </c>
      <c r="AK50" s="4" t="s">
        <v>468</v>
      </c>
      <c r="AL50" s="4">
        <f>AG51</f>
        <v>2</v>
      </c>
    </row>
    <row r="51" spans="5:39" ht="15.6" customHeight="1" x14ac:dyDescent="0.2">
      <c r="F51" s="4">
        <v>2</v>
      </c>
      <c r="G51" s="4" t="s">
        <v>468</v>
      </c>
      <c r="H51" s="4">
        <v>7</v>
      </c>
      <c r="K51" s="4">
        <f>H50</f>
        <v>8</v>
      </c>
      <c r="L51" s="4" t="s">
        <v>468</v>
      </c>
      <c r="M51" s="4">
        <f>H52</f>
        <v>6</v>
      </c>
      <c r="P51" s="4">
        <f>M50</f>
        <v>7</v>
      </c>
      <c r="Q51" s="4" t="s">
        <v>468</v>
      </c>
      <c r="R51" s="4">
        <f>M52</f>
        <v>5</v>
      </c>
      <c r="U51" s="4">
        <f>R50</f>
        <v>6</v>
      </c>
      <c r="V51" s="4" t="s">
        <v>468</v>
      </c>
      <c r="W51" s="4">
        <f>R52</f>
        <v>4</v>
      </c>
      <c r="Z51" s="4">
        <f>W50</f>
        <v>5</v>
      </c>
      <c r="AA51" s="4" t="s">
        <v>468</v>
      </c>
      <c r="AB51" s="4">
        <f>W52</f>
        <v>3</v>
      </c>
      <c r="AE51" s="4">
        <f>AB50</f>
        <v>4</v>
      </c>
      <c r="AF51" s="4" t="s">
        <v>468</v>
      </c>
      <c r="AG51" s="4">
        <f>AB52</f>
        <v>2</v>
      </c>
      <c r="AJ51" s="4">
        <f>AG50</f>
        <v>3</v>
      </c>
      <c r="AK51" s="4" t="s">
        <v>468</v>
      </c>
      <c r="AL51" s="4">
        <f>AG52</f>
        <v>8</v>
      </c>
    </row>
    <row r="52" spans="5:39" ht="15.6" customHeight="1" x14ac:dyDescent="0.2">
      <c r="F52" s="4">
        <v>3</v>
      </c>
      <c r="G52" s="4" t="s">
        <v>468</v>
      </c>
      <c r="H52" s="4">
        <v>6</v>
      </c>
      <c r="K52" s="4">
        <f>F51</f>
        <v>2</v>
      </c>
      <c r="L52" s="4" t="s">
        <v>468</v>
      </c>
      <c r="M52" s="4">
        <f>H53</f>
        <v>5</v>
      </c>
      <c r="P52" s="4">
        <f>K51</f>
        <v>8</v>
      </c>
      <c r="Q52" s="4" t="s">
        <v>468</v>
      </c>
      <c r="R52" s="4">
        <f>M53</f>
        <v>4</v>
      </c>
      <c r="U52" s="4">
        <f>P51</f>
        <v>7</v>
      </c>
      <c r="V52" s="4" t="s">
        <v>468</v>
      </c>
      <c r="W52" s="4">
        <f>R53</f>
        <v>3</v>
      </c>
      <c r="Z52" s="4">
        <f>U51</f>
        <v>6</v>
      </c>
      <c r="AA52" s="4" t="s">
        <v>468</v>
      </c>
      <c r="AB52" s="4">
        <f>W53</f>
        <v>2</v>
      </c>
      <c r="AE52" s="4">
        <f>Z51</f>
        <v>5</v>
      </c>
      <c r="AF52" s="4" t="s">
        <v>468</v>
      </c>
      <c r="AG52" s="4">
        <f>AB53</f>
        <v>8</v>
      </c>
      <c r="AJ52" s="4">
        <f>AE51</f>
        <v>4</v>
      </c>
      <c r="AK52" s="4" t="s">
        <v>468</v>
      </c>
      <c r="AL52" s="4">
        <f>AG53</f>
        <v>7</v>
      </c>
    </row>
    <row r="53" spans="5:39" ht="15.6" customHeight="1" x14ac:dyDescent="0.2">
      <c r="F53" s="4">
        <v>4</v>
      </c>
      <c r="G53" s="4" t="s">
        <v>468</v>
      </c>
      <c r="H53" s="4">
        <v>5</v>
      </c>
      <c r="K53" s="4">
        <f>F52</f>
        <v>3</v>
      </c>
      <c r="L53" s="4" t="s">
        <v>468</v>
      </c>
      <c r="M53" s="4">
        <f>F53</f>
        <v>4</v>
      </c>
      <c r="P53" s="4">
        <f>K52</f>
        <v>2</v>
      </c>
      <c r="Q53" s="4" t="s">
        <v>468</v>
      </c>
      <c r="R53" s="4">
        <f>K53</f>
        <v>3</v>
      </c>
      <c r="U53" s="4">
        <f>P52</f>
        <v>8</v>
      </c>
      <c r="V53" s="4" t="s">
        <v>468</v>
      </c>
      <c r="W53" s="4">
        <f>P53</f>
        <v>2</v>
      </c>
      <c r="Z53" s="4">
        <f>U52</f>
        <v>7</v>
      </c>
      <c r="AA53" s="4" t="s">
        <v>468</v>
      </c>
      <c r="AB53" s="4">
        <f>U53</f>
        <v>8</v>
      </c>
      <c r="AE53" s="4">
        <f>Z52</f>
        <v>6</v>
      </c>
      <c r="AF53" s="4" t="s">
        <v>468</v>
      </c>
      <c r="AG53" s="4">
        <f>Z53</f>
        <v>7</v>
      </c>
      <c r="AJ53" s="4">
        <f>AE52</f>
        <v>5</v>
      </c>
      <c r="AK53" s="4" t="s">
        <v>468</v>
      </c>
      <c r="AL53" s="4">
        <f>AE53</f>
        <v>6</v>
      </c>
    </row>
    <row r="54" spans="5:39" ht="15.6" customHeight="1" x14ac:dyDescent="0.2">
      <c r="E54" s="229" t="str">
        <f>INDEX($C$9:$D$48,MATCH(F50,$C$9:$C$48),2)</f>
        <v>三笘</v>
      </c>
      <c r="F54" s="228"/>
      <c r="G54" s="228" t="s">
        <v>468</v>
      </c>
      <c r="H54" s="228" t="str">
        <f>INDEX($C$9:$D$48,MATCH(H50,$C$9:$C$48),2)</f>
        <v>小川</v>
      </c>
      <c r="I54" s="227"/>
      <c r="J54" s="229" t="str">
        <f>INDEX($C$9:$D$48,MATCH(K50,$C$9:$C$48),2)</f>
        <v>三笘</v>
      </c>
      <c r="K54" s="228"/>
      <c r="L54" s="228" t="s">
        <v>468</v>
      </c>
      <c r="M54" s="228" t="str">
        <f>INDEX($C$9:$D$48,MATCH(M50,$C$9:$C$48),2)</f>
        <v>若林</v>
      </c>
      <c r="N54" s="227"/>
      <c r="O54" s="229" t="str">
        <f>INDEX($C$9:$D$48,MATCH(P50,$C$9:$C$48),2)</f>
        <v>三笘</v>
      </c>
      <c r="P54" s="228"/>
      <c r="Q54" s="228" t="s">
        <v>468</v>
      </c>
      <c r="R54" s="228" t="str">
        <f>INDEX($C$9:$D$48,MATCH(R50,$C$9:$C$48),2)</f>
        <v>久保</v>
      </c>
      <c r="S54" s="227"/>
      <c r="T54" s="229" t="str">
        <f>INDEX($C$9:$D$48,MATCH(U50,$C$9:$C$48),2)</f>
        <v>三笘</v>
      </c>
      <c r="U54" s="228"/>
      <c r="V54" s="228" t="s">
        <v>468</v>
      </c>
      <c r="W54" s="228" t="str">
        <f>INDEX($C$9:$D$48,MATCH(W50,$C$9:$C$48),2)</f>
        <v>小林</v>
      </c>
      <c r="X54" s="227"/>
      <c r="Y54" s="229" t="str">
        <f>INDEX($C$9:$D$48,MATCH(Z50,$C$9:$C$48),2)</f>
        <v>三笘</v>
      </c>
      <c r="Z54" s="228"/>
      <c r="AA54" s="228" t="s">
        <v>468</v>
      </c>
      <c r="AB54" s="228" t="str">
        <f>INDEX($C$9:$D$48,MATCH(AB50,$C$9:$C$48),2)</f>
        <v>地下</v>
      </c>
      <c r="AC54" s="227"/>
      <c r="AD54" s="229" t="str">
        <f>INDEX($C$9:$D$48,MATCH(AE50,$C$9:$C$48),2)</f>
        <v>三笘</v>
      </c>
      <c r="AE54" s="228"/>
      <c r="AF54" s="228" t="s">
        <v>468</v>
      </c>
      <c r="AG54" s="228" t="str">
        <f>INDEX($C$9:$D$48,MATCH(AG50,$C$9:$C$48),2)</f>
        <v>有本</v>
      </c>
      <c r="AH54" s="227"/>
      <c r="AI54" s="229" t="str">
        <f>INDEX($C$9:$D$48,MATCH(AJ50,$C$9:$C$48),2)</f>
        <v>三笘</v>
      </c>
      <c r="AJ54" s="228"/>
      <c r="AK54" s="228" t="s">
        <v>468</v>
      </c>
      <c r="AL54" s="228" t="str">
        <f>INDEX($C$9:$D$48,MATCH(AL50,$C$9:$C$48),2)</f>
        <v>石川</v>
      </c>
      <c r="AM54" s="227"/>
    </row>
    <row r="55" spans="5:39" ht="15.6" customHeight="1" x14ac:dyDescent="0.2">
      <c r="E55" s="226" t="str">
        <f>INDEX($C$9:$D$48,MATCH(F50,$C$9:$C$48)+3,2)</f>
        <v>香川西</v>
      </c>
      <c r="F55" s="225"/>
      <c r="G55" s="225"/>
      <c r="H55" s="225" t="str">
        <f>INDEX($C$9:$D$48,MATCH(H50,$C$9:$C$48)+3,2)</f>
        <v>尽誠</v>
      </c>
      <c r="I55" s="224"/>
      <c r="J55" s="226" t="str">
        <f>INDEX($C$9:$D$48,MATCH(K50,$C$9:$C$48)+3,2)</f>
        <v>香川西</v>
      </c>
      <c r="K55" s="225"/>
      <c r="L55" s="225"/>
      <c r="M55" s="225" t="str">
        <f>INDEX($C$9:$D$48,MATCH(M50,$C$9:$C$48)+3,2)</f>
        <v>高松商</v>
      </c>
      <c r="N55" s="224"/>
      <c r="O55" s="226" t="str">
        <f>INDEX($C$9:$D$48,MATCH(P50,$C$9:$C$48)+3,2)</f>
        <v>香川西</v>
      </c>
      <c r="P55" s="225"/>
      <c r="Q55" s="225"/>
      <c r="R55" s="225" t="str">
        <f>INDEX($C$9:$D$48,MATCH(R50,$C$9:$C$48)+3,2)</f>
        <v>高松商</v>
      </c>
      <c r="S55" s="224"/>
      <c r="T55" s="226" t="str">
        <f>INDEX($C$9:$D$48,MATCH(U50,$C$9:$C$48)+3,2)</f>
        <v>香川西</v>
      </c>
      <c r="U55" s="225"/>
      <c r="V55" s="225"/>
      <c r="W55" s="225" t="str">
        <f>INDEX($C$9:$D$48,MATCH(W50,$C$9:$C$48)+3,2)</f>
        <v>尽誠</v>
      </c>
      <c r="X55" s="224"/>
      <c r="Y55" s="226" t="str">
        <f>INDEX($C$9:$D$48,MATCH(Z50,$C$9:$C$48)+3,2)</f>
        <v>香川西</v>
      </c>
      <c r="Z55" s="225"/>
      <c r="AA55" s="225"/>
      <c r="AB55" s="225" t="str">
        <f>INDEX($C$9:$D$48,MATCH(AB50,$C$9:$C$48)+3,2)</f>
        <v>尽誠</v>
      </c>
      <c r="AC55" s="224"/>
      <c r="AD55" s="226" t="str">
        <f>INDEX($C$9:$D$48,MATCH(AE50,$C$9:$C$48)+3,2)</f>
        <v>香川西</v>
      </c>
      <c r="AE55" s="225"/>
      <c r="AF55" s="225"/>
      <c r="AG55" s="225" t="str">
        <f>INDEX($C$9:$D$48,MATCH(AG50,$C$9:$C$48)+3,2)</f>
        <v>尽誠</v>
      </c>
      <c r="AH55" s="224"/>
      <c r="AI55" s="226" t="str">
        <f>INDEX($C$9:$D$48,MATCH(AJ50,$C$9:$C$48)+3,2)</f>
        <v>香川西</v>
      </c>
      <c r="AJ55" s="225"/>
      <c r="AK55" s="225"/>
      <c r="AL55" s="225" t="str">
        <f>INDEX($C$9:$D$48,MATCH(AL50,$C$9:$C$48)+3,2)</f>
        <v>尽誠</v>
      </c>
      <c r="AM55" s="224"/>
    </row>
    <row r="56" spans="5:39" ht="15.6" customHeight="1" x14ac:dyDescent="0.2">
      <c r="E56" s="229" t="str">
        <f>INDEX($C$9:$D$48,MATCH(F51,$C$9:$C$48),2)</f>
        <v>石川</v>
      </c>
      <c r="F56" s="228"/>
      <c r="G56" s="228" t="s">
        <v>468</v>
      </c>
      <c r="H56" s="228" t="str">
        <f>INDEX($C$9:$D$48,MATCH(H51,$C$9:$C$48),2)</f>
        <v>若林</v>
      </c>
      <c r="I56" s="227"/>
      <c r="J56" s="229" t="str">
        <f>INDEX($C$9:$D$48,MATCH(K51,$C$9:$C$48),2)</f>
        <v>小川</v>
      </c>
      <c r="K56" s="228"/>
      <c r="L56" s="228" t="s">
        <v>468</v>
      </c>
      <c r="M56" s="228" t="str">
        <f>INDEX($C$9:$D$48,MATCH(M51,$C$9:$C$48),2)</f>
        <v>久保</v>
      </c>
      <c r="N56" s="227"/>
      <c r="O56" s="229" t="str">
        <f>INDEX($C$9:$D$48,MATCH(P51,$C$9:$C$48),2)</f>
        <v>若林</v>
      </c>
      <c r="P56" s="228"/>
      <c r="Q56" s="228" t="s">
        <v>468</v>
      </c>
      <c r="R56" s="228" t="str">
        <f>INDEX($C$9:$D$48,MATCH(R51,$C$9:$C$48),2)</f>
        <v>小林</v>
      </c>
      <c r="S56" s="227"/>
      <c r="T56" s="229" t="str">
        <f>INDEX($C$9:$D$48,MATCH(U51,$C$9:$C$48),2)</f>
        <v>久保</v>
      </c>
      <c r="U56" s="228"/>
      <c r="V56" s="228" t="s">
        <v>468</v>
      </c>
      <c r="W56" s="228" t="str">
        <f>INDEX($C$9:$D$48,MATCH(W51,$C$9:$C$48),2)</f>
        <v>地下</v>
      </c>
      <c r="X56" s="227"/>
      <c r="Y56" s="229" t="str">
        <f>INDEX($C$9:$D$48,MATCH(Z51,$C$9:$C$48),2)</f>
        <v>小林</v>
      </c>
      <c r="Z56" s="228"/>
      <c r="AA56" s="228" t="s">
        <v>468</v>
      </c>
      <c r="AB56" s="228" t="str">
        <f>INDEX($C$9:$D$48,MATCH(AB51,$C$9:$C$48),2)</f>
        <v>有本</v>
      </c>
      <c r="AC56" s="227"/>
      <c r="AD56" s="229" t="str">
        <f>INDEX($C$9:$D$48,MATCH(AE51,$C$9:$C$48),2)</f>
        <v>地下</v>
      </c>
      <c r="AE56" s="228"/>
      <c r="AF56" s="228" t="s">
        <v>468</v>
      </c>
      <c r="AG56" s="228" t="str">
        <f>INDEX($C$9:$D$48,MATCH(AG51,$C$9:$C$48),2)</f>
        <v>石川</v>
      </c>
      <c r="AH56" s="227"/>
      <c r="AI56" s="229" t="str">
        <f>INDEX($C$9:$D$48,MATCH(AJ51,$C$9:$C$48),2)</f>
        <v>有本</v>
      </c>
      <c r="AJ56" s="228"/>
      <c r="AK56" s="228" t="s">
        <v>468</v>
      </c>
      <c r="AL56" s="228" t="str">
        <f>INDEX($C$9:$D$48,MATCH(AL51,$C$9:$C$48),2)</f>
        <v>小川</v>
      </c>
      <c r="AM56" s="227"/>
    </row>
    <row r="57" spans="5:39" ht="15.6" customHeight="1" x14ac:dyDescent="0.2">
      <c r="E57" s="226" t="str">
        <f>INDEX($C$9:$D$48,MATCH(F51,$C$9:$C$48)+3,2)</f>
        <v>尽誠</v>
      </c>
      <c r="F57" s="225"/>
      <c r="G57" s="225"/>
      <c r="H57" s="225" t="str">
        <f>INDEX($C$9:$D$48,MATCH(H51,$C$9:$C$48)+3,2)</f>
        <v>高松商</v>
      </c>
      <c r="I57" s="224"/>
      <c r="J57" s="226" t="str">
        <f>INDEX($C$9:$D$48,MATCH(K51,$C$9:$C$48)+3,2)</f>
        <v>尽誠</v>
      </c>
      <c r="K57" s="225"/>
      <c r="L57" s="225"/>
      <c r="M57" s="225" t="str">
        <f>INDEX($C$9:$D$48,MATCH(M51,$C$9:$C$48)+3,2)</f>
        <v>高松商</v>
      </c>
      <c r="N57" s="224"/>
      <c r="O57" s="226" t="str">
        <f>INDEX($C$9:$D$48,MATCH(P51,$C$9:$C$48)+3,2)</f>
        <v>高松商</v>
      </c>
      <c r="P57" s="225"/>
      <c r="Q57" s="225"/>
      <c r="R57" s="225" t="str">
        <f>INDEX($C$9:$D$48,MATCH(R51,$C$9:$C$48)+3,2)</f>
        <v>尽誠</v>
      </c>
      <c r="S57" s="224"/>
      <c r="T57" s="226" t="str">
        <f>INDEX($C$9:$D$48,MATCH(U51,$C$9:$C$48)+3,2)</f>
        <v>高松商</v>
      </c>
      <c r="U57" s="225"/>
      <c r="V57" s="225"/>
      <c r="W57" s="225" t="str">
        <f>INDEX($C$9:$D$48,MATCH(W51,$C$9:$C$48)+3,2)</f>
        <v>尽誠</v>
      </c>
      <c r="X57" s="224"/>
      <c r="Y57" s="226" t="str">
        <f>INDEX($C$9:$D$48,MATCH(Z51,$C$9:$C$48)+3,2)</f>
        <v>尽誠</v>
      </c>
      <c r="Z57" s="225"/>
      <c r="AA57" s="225"/>
      <c r="AB57" s="225" t="str">
        <f>INDEX($C$9:$D$48,MATCH(AB51,$C$9:$C$48)+3,2)</f>
        <v>尽誠</v>
      </c>
      <c r="AC57" s="224"/>
      <c r="AD57" s="226" t="str">
        <f>INDEX($C$9:$D$48,MATCH(AE51,$C$9:$C$48)+3,2)</f>
        <v>尽誠</v>
      </c>
      <c r="AE57" s="225"/>
      <c r="AF57" s="225"/>
      <c r="AG57" s="225" t="str">
        <f>INDEX($C$9:$D$48,MATCH(AG51,$C$9:$C$48)+3,2)</f>
        <v>尽誠</v>
      </c>
      <c r="AH57" s="224"/>
      <c r="AI57" s="226" t="str">
        <f>INDEX($C$9:$D$48,MATCH(AJ51,$C$9:$C$48)+3,2)</f>
        <v>尽誠</v>
      </c>
      <c r="AJ57" s="225"/>
      <c r="AK57" s="225"/>
      <c r="AL57" s="225" t="str">
        <f>INDEX($C$9:$D$48,MATCH(AL51,$C$9:$C$48)+3,2)</f>
        <v>尽誠</v>
      </c>
      <c r="AM57" s="224"/>
    </row>
    <row r="58" spans="5:39" ht="15.6" customHeight="1" x14ac:dyDescent="0.2">
      <c r="E58" s="229" t="str">
        <f>INDEX($C$9:$D$48,MATCH(F52,$C$9:$C$48),2)</f>
        <v>有本</v>
      </c>
      <c r="F58" s="228"/>
      <c r="G58" s="228" t="s">
        <v>468</v>
      </c>
      <c r="H58" s="228" t="str">
        <f>INDEX($C$9:$D$48,MATCH(H52,$C$9:$C$48),2)</f>
        <v>久保</v>
      </c>
      <c r="I58" s="227"/>
      <c r="J58" s="229" t="str">
        <f>INDEX($C$9:$D$48,MATCH(K52,$C$9:$C$48),2)</f>
        <v>石川</v>
      </c>
      <c r="K58" s="228"/>
      <c r="L58" s="228" t="s">
        <v>468</v>
      </c>
      <c r="M58" s="228" t="str">
        <f>INDEX($C$9:$D$48,MATCH(M52,$C$9:$C$48),2)</f>
        <v>小林</v>
      </c>
      <c r="N58" s="227"/>
      <c r="O58" s="229" t="str">
        <f>INDEX($C$9:$D$48,MATCH(P52,$C$9:$C$48),2)</f>
        <v>小川</v>
      </c>
      <c r="P58" s="228"/>
      <c r="Q58" s="228" t="s">
        <v>468</v>
      </c>
      <c r="R58" s="228" t="str">
        <f>INDEX($C$9:$D$48,MATCH(R52,$C$9:$C$48),2)</f>
        <v>地下</v>
      </c>
      <c r="S58" s="227"/>
      <c r="T58" s="229" t="str">
        <f>INDEX($C$9:$D$48,MATCH(U52,$C$9:$C$48),2)</f>
        <v>若林</v>
      </c>
      <c r="U58" s="228"/>
      <c r="V58" s="228" t="s">
        <v>468</v>
      </c>
      <c r="W58" s="228" t="str">
        <f>INDEX($C$9:$D$48,MATCH(W52,$C$9:$C$48),2)</f>
        <v>有本</v>
      </c>
      <c r="X58" s="227"/>
      <c r="Y58" s="229" t="str">
        <f>INDEX($C$9:$D$48,MATCH(Z52,$C$9:$C$48),2)</f>
        <v>久保</v>
      </c>
      <c r="Z58" s="228"/>
      <c r="AA58" s="228" t="s">
        <v>468</v>
      </c>
      <c r="AB58" s="228" t="str">
        <f>INDEX($C$9:$D$48,MATCH(AB52,$C$9:$C$48),2)</f>
        <v>石川</v>
      </c>
      <c r="AC58" s="227"/>
      <c r="AD58" s="229" t="str">
        <f>INDEX($C$9:$D$48,MATCH(AE52,$C$9:$C$48),2)</f>
        <v>小林</v>
      </c>
      <c r="AE58" s="228"/>
      <c r="AF58" s="228" t="s">
        <v>468</v>
      </c>
      <c r="AG58" s="228" t="str">
        <f>INDEX($C$9:$D$48,MATCH(AG52,$C$9:$C$48),2)</f>
        <v>小川</v>
      </c>
      <c r="AH58" s="227"/>
      <c r="AI58" s="229" t="str">
        <f>INDEX($C$9:$D$48,MATCH(AJ52,$C$9:$C$48),2)</f>
        <v>地下</v>
      </c>
      <c r="AJ58" s="228"/>
      <c r="AK58" s="228" t="s">
        <v>468</v>
      </c>
      <c r="AL58" s="228" t="str">
        <f>INDEX($C$9:$D$48,MATCH(AL52,$C$9:$C$48),2)</f>
        <v>若林</v>
      </c>
      <c r="AM58" s="227"/>
    </row>
    <row r="59" spans="5:39" ht="15.6" customHeight="1" x14ac:dyDescent="0.2">
      <c r="E59" s="226" t="str">
        <f>INDEX($C$9:$D$48,MATCH(F52,$C$9:$C$48)+3,2)</f>
        <v>尽誠</v>
      </c>
      <c r="F59" s="225"/>
      <c r="G59" s="225"/>
      <c r="H59" s="225" t="str">
        <f>INDEX($C$9:$D$48,MATCH(H52,$C$9:$C$48)+3,2)</f>
        <v>高松商</v>
      </c>
      <c r="I59" s="224"/>
      <c r="J59" s="226" t="str">
        <f>INDEX($C$9:$D$48,MATCH(K52,$C$9:$C$48)+3,2)</f>
        <v>尽誠</v>
      </c>
      <c r="K59" s="225"/>
      <c r="L59" s="225"/>
      <c r="M59" s="225" t="str">
        <f>INDEX($C$9:$D$48,MATCH(M52,$C$9:$C$48)+3,2)</f>
        <v>尽誠</v>
      </c>
      <c r="N59" s="224"/>
      <c r="O59" s="226" t="str">
        <f>INDEX($C$9:$D$48,MATCH(P52,$C$9:$C$48)+3,2)</f>
        <v>尽誠</v>
      </c>
      <c r="P59" s="225"/>
      <c r="Q59" s="225"/>
      <c r="R59" s="225" t="str">
        <f>INDEX($C$9:$D$48,MATCH(R52,$C$9:$C$48)+3,2)</f>
        <v>尽誠</v>
      </c>
      <c r="S59" s="224"/>
      <c r="T59" s="226" t="str">
        <f>INDEX($C$9:$D$48,MATCH(U52,$C$9:$C$48)+3,2)</f>
        <v>高松商</v>
      </c>
      <c r="U59" s="225"/>
      <c r="V59" s="225"/>
      <c r="W59" s="225" t="str">
        <f>INDEX($C$9:$D$48,MATCH(W52,$C$9:$C$48)+3,2)</f>
        <v>尽誠</v>
      </c>
      <c r="X59" s="224"/>
      <c r="Y59" s="226" t="str">
        <f>INDEX($C$9:$D$48,MATCH(Z52,$C$9:$C$48)+3,2)</f>
        <v>高松商</v>
      </c>
      <c r="Z59" s="225"/>
      <c r="AA59" s="225"/>
      <c r="AB59" s="225" t="str">
        <f>INDEX($C$9:$D$48,MATCH(AB52,$C$9:$C$48)+3,2)</f>
        <v>尽誠</v>
      </c>
      <c r="AC59" s="224"/>
      <c r="AD59" s="226" t="str">
        <f>INDEX($C$9:$D$48,MATCH(AE52,$C$9:$C$48)+3,2)</f>
        <v>尽誠</v>
      </c>
      <c r="AE59" s="225"/>
      <c r="AF59" s="225"/>
      <c r="AG59" s="225" t="str">
        <f>INDEX($C$9:$D$48,MATCH(AG52,$C$9:$C$48)+3,2)</f>
        <v>尽誠</v>
      </c>
      <c r="AH59" s="224"/>
      <c r="AI59" s="226" t="str">
        <f>INDEX($C$9:$D$48,MATCH(AJ52,$C$9:$C$48)+3,2)</f>
        <v>尽誠</v>
      </c>
      <c r="AJ59" s="225"/>
      <c r="AK59" s="225"/>
      <c r="AL59" s="225" t="str">
        <f>INDEX($C$9:$D$48,MATCH(AL52,$C$9:$C$48)+3,2)</f>
        <v>高松商</v>
      </c>
      <c r="AM59" s="224"/>
    </row>
    <row r="60" spans="5:39" ht="15.6" customHeight="1" x14ac:dyDescent="0.2">
      <c r="E60" s="229" t="str">
        <f>INDEX($C$9:$D$48,MATCH(F53,$C$9:$C$48),2)</f>
        <v>地下</v>
      </c>
      <c r="F60" s="228"/>
      <c r="G60" s="228" t="s">
        <v>468</v>
      </c>
      <c r="H60" s="228" t="str">
        <f>INDEX($C$9:$D$48,MATCH(H53,$C$9:$C$48),2)</f>
        <v>小林</v>
      </c>
      <c r="I60" s="227"/>
      <c r="J60" s="229" t="str">
        <f>INDEX($C$9:$D$48,MATCH(K53,$C$9:$C$48),2)</f>
        <v>有本</v>
      </c>
      <c r="K60" s="228"/>
      <c r="L60" s="228" t="s">
        <v>468</v>
      </c>
      <c r="M60" s="228" t="str">
        <f>INDEX($C$9:$D$48,MATCH(M53,$C$9:$C$48),2)</f>
        <v>地下</v>
      </c>
      <c r="N60" s="227"/>
      <c r="O60" s="229" t="str">
        <f>INDEX($C$9:$D$48,MATCH(P53,$C$9:$C$48),2)</f>
        <v>石川</v>
      </c>
      <c r="P60" s="228"/>
      <c r="Q60" s="228" t="s">
        <v>468</v>
      </c>
      <c r="R60" s="228" t="str">
        <f>INDEX($C$9:$D$48,MATCH(R53,$C$9:$C$48),2)</f>
        <v>有本</v>
      </c>
      <c r="S60" s="227"/>
      <c r="T60" s="229" t="str">
        <f>INDEX($C$9:$D$48,MATCH(U53,$C$9:$C$48),2)</f>
        <v>小川</v>
      </c>
      <c r="U60" s="228"/>
      <c r="V60" s="228" t="s">
        <v>468</v>
      </c>
      <c r="W60" s="228" t="str">
        <f>INDEX($C$9:$D$48,MATCH(W53,$C$9:$C$48),2)</f>
        <v>石川</v>
      </c>
      <c r="X60" s="227"/>
      <c r="Y60" s="229" t="str">
        <f>INDEX($C$9:$D$48,MATCH(Z53,$C$9:$C$48),2)</f>
        <v>若林</v>
      </c>
      <c r="Z60" s="228"/>
      <c r="AA60" s="228" t="s">
        <v>468</v>
      </c>
      <c r="AB60" s="228" t="str">
        <f>INDEX($C$9:$D$48,MATCH(AB53,$C$9:$C$48),2)</f>
        <v>小川</v>
      </c>
      <c r="AC60" s="227"/>
      <c r="AD60" s="229" t="str">
        <f>INDEX($C$9:$D$48,MATCH(AE53,$C$9:$C$48),2)</f>
        <v>久保</v>
      </c>
      <c r="AE60" s="228"/>
      <c r="AF60" s="228" t="s">
        <v>468</v>
      </c>
      <c r="AG60" s="228" t="str">
        <f>INDEX($C$9:$D$48,MATCH(AG53,$C$9:$C$48),2)</f>
        <v>若林</v>
      </c>
      <c r="AH60" s="227"/>
      <c r="AI60" s="229" t="str">
        <f>INDEX($C$9:$D$48,MATCH(AJ53,$C$9:$C$48),2)</f>
        <v>小林</v>
      </c>
      <c r="AJ60" s="228"/>
      <c r="AK60" s="228" t="s">
        <v>468</v>
      </c>
      <c r="AL60" s="228" t="str">
        <f>INDEX($C$9:$D$48,MATCH(AL53,$C$9:$C$48),2)</f>
        <v>久保</v>
      </c>
      <c r="AM60" s="227"/>
    </row>
    <row r="61" spans="5:39" ht="15.6" customHeight="1" x14ac:dyDescent="0.2">
      <c r="E61" s="226" t="str">
        <f>INDEX($C$9:$D$48,MATCH(F53,$C$9:$C$48)+3,2)</f>
        <v>尽誠</v>
      </c>
      <c r="F61" s="225"/>
      <c r="G61" s="225"/>
      <c r="H61" s="225" t="str">
        <f>INDEX($C$9:$D$48,MATCH(H53,$C$9:$C$48)+3,2)</f>
        <v>尽誠</v>
      </c>
      <c r="I61" s="224"/>
      <c r="J61" s="226" t="str">
        <f>INDEX($C$9:$D$48,MATCH(K53,$C$9:$C$48)+3,2)</f>
        <v>尽誠</v>
      </c>
      <c r="K61" s="225"/>
      <c r="L61" s="225"/>
      <c r="M61" s="225" t="str">
        <f>INDEX($C$9:$D$48,MATCH(M53,$C$9:$C$48)+3,2)</f>
        <v>尽誠</v>
      </c>
      <c r="N61" s="224"/>
      <c r="O61" s="226" t="str">
        <f>INDEX($C$9:$D$48,MATCH(P53,$C$9:$C$48)+3,2)</f>
        <v>尽誠</v>
      </c>
      <c r="P61" s="225"/>
      <c r="Q61" s="225"/>
      <c r="R61" s="225" t="str">
        <f>INDEX($C$9:$D$48,MATCH(R53,$C$9:$C$48)+3,2)</f>
        <v>尽誠</v>
      </c>
      <c r="S61" s="224"/>
      <c r="T61" s="226" t="str">
        <f>INDEX($C$9:$D$48,MATCH(U53,$C$9:$C$48)+3,2)</f>
        <v>尽誠</v>
      </c>
      <c r="U61" s="225"/>
      <c r="V61" s="225"/>
      <c r="W61" s="225" t="str">
        <f>INDEX($C$9:$D$48,MATCH(W53,$C$9:$C$48)+3,2)</f>
        <v>尽誠</v>
      </c>
      <c r="X61" s="224"/>
      <c r="Y61" s="226" t="str">
        <f>INDEX($C$9:$D$48,MATCH(Z53,$C$9:$C$48)+3,2)</f>
        <v>高松商</v>
      </c>
      <c r="Z61" s="225"/>
      <c r="AA61" s="225"/>
      <c r="AB61" s="225" t="str">
        <f>INDEX($C$9:$D$48,MATCH(AB53,$C$9:$C$48)+3,2)</f>
        <v>尽誠</v>
      </c>
      <c r="AC61" s="224"/>
      <c r="AD61" s="226" t="str">
        <f>INDEX($C$9:$D$48,MATCH(AE53,$C$9:$C$48)+3,2)</f>
        <v>高松商</v>
      </c>
      <c r="AE61" s="225"/>
      <c r="AF61" s="225"/>
      <c r="AG61" s="225" t="str">
        <f>INDEX($C$9:$D$48,MATCH(AG53,$C$9:$C$48)+3,2)</f>
        <v>高松商</v>
      </c>
      <c r="AH61" s="224"/>
      <c r="AI61" s="226" t="str">
        <f>INDEX($C$9:$D$48,MATCH(AJ53,$C$9:$C$48)+3,2)</f>
        <v>尽誠</v>
      </c>
      <c r="AJ61" s="225"/>
      <c r="AK61" s="225"/>
      <c r="AL61" s="225" t="str">
        <f>INDEX($C$9:$D$48,MATCH(AL53,$C$9:$C$48)+3,2)</f>
        <v>高松商</v>
      </c>
      <c r="AM61" s="224"/>
    </row>
  </sheetData>
  <mergeCells count="342">
    <mergeCell ref="AI61:AJ61"/>
    <mergeCell ref="AL61:AM61"/>
    <mergeCell ref="AI60:AJ60"/>
    <mergeCell ref="AK60:AK61"/>
    <mergeCell ref="AL60:AM60"/>
    <mergeCell ref="E61:F61"/>
    <mergeCell ref="H61:I61"/>
    <mergeCell ref="J61:K61"/>
    <mergeCell ref="M61:N61"/>
    <mergeCell ref="O61:P61"/>
    <mergeCell ref="AF60:AF61"/>
    <mergeCell ref="AG60:AH60"/>
    <mergeCell ref="Y61:Z61"/>
    <mergeCell ref="AB61:AC61"/>
    <mergeCell ref="AD61:AE61"/>
    <mergeCell ref="AG61:AH61"/>
    <mergeCell ref="Y60:Z60"/>
    <mergeCell ref="AA60:AA61"/>
    <mergeCell ref="AB60:AC60"/>
    <mergeCell ref="AD60:AE60"/>
    <mergeCell ref="O60:P60"/>
    <mergeCell ref="Q60:Q61"/>
    <mergeCell ref="R60:S60"/>
    <mergeCell ref="T60:U60"/>
    <mergeCell ref="V60:V61"/>
    <mergeCell ref="W60:X60"/>
    <mergeCell ref="W61:X61"/>
    <mergeCell ref="R61:S61"/>
    <mergeCell ref="T61:U61"/>
    <mergeCell ref="E60:F60"/>
    <mergeCell ref="G60:G61"/>
    <mergeCell ref="H60:I60"/>
    <mergeCell ref="J60:K60"/>
    <mergeCell ref="L60:L61"/>
    <mergeCell ref="M60:N60"/>
    <mergeCell ref="E59:F59"/>
    <mergeCell ref="H59:I59"/>
    <mergeCell ref="J59:K59"/>
    <mergeCell ref="M59:N59"/>
    <mergeCell ref="O59:P59"/>
    <mergeCell ref="R59:S59"/>
    <mergeCell ref="AD58:AE58"/>
    <mergeCell ref="AF58:AF59"/>
    <mergeCell ref="AG58:AH58"/>
    <mergeCell ref="AI58:AJ58"/>
    <mergeCell ref="AK58:AK59"/>
    <mergeCell ref="AL58:AM58"/>
    <mergeCell ref="AD59:AE59"/>
    <mergeCell ref="AG59:AH59"/>
    <mergeCell ref="AI59:AJ59"/>
    <mergeCell ref="AL59:AM59"/>
    <mergeCell ref="T58:U58"/>
    <mergeCell ref="V58:V59"/>
    <mergeCell ref="W58:X58"/>
    <mergeCell ref="Y58:Z58"/>
    <mergeCell ref="AA58:AA59"/>
    <mergeCell ref="AB58:AC58"/>
    <mergeCell ref="T59:U59"/>
    <mergeCell ref="W59:X59"/>
    <mergeCell ref="Y59:Z59"/>
    <mergeCell ref="AB59:AC59"/>
    <mergeCell ref="AL57:AM57"/>
    <mergeCell ref="E58:F58"/>
    <mergeCell ref="G58:G59"/>
    <mergeCell ref="H58:I58"/>
    <mergeCell ref="J58:K58"/>
    <mergeCell ref="L58:L59"/>
    <mergeCell ref="M58:N58"/>
    <mergeCell ref="O58:P58"/>
    <mergeCell ref="Q58:Q59"/>
    <mergeCell ref="R58:S58"/>
    <mergeCell ref="AL56:AM56"/>
    <mergeCell ref="E57:F57"/>
    <mergeCell ref="H57:I57"/>
    <mergeCell ref="J57:K57"/>
    <mergeCell ref="M57:N57"/>
    <mergeCell ref="O57:P57"/>
    <mergeCell ref="R57:S57"/>
    <mergeCell ref="T57:U57"/>
    <mergeCell ref="W57:X57"/>
    <mergeCell ref="Y57:Z57"/>
    <mergeCell ref="AB56:AC56"/>
    <mergeCell ref="AD56:AE56"/>
    <mergeCell ref="AF56:AF57"/>
    <mergeCell ref="AG56:AH56"/>
    <mergeCell ref="AI56:AJ56"/>
    <mergeCell ref="AK56:AK57"/>
    <mergeCell ref="AB57:AC57"/>
    <mergeCell ref="AD57:AE57"/>
    <mergeCell ref="AG57:AH57"/>
    <mergeCell ref="AI57:AJ57"/>
    <mergeCell ref="R56:S56"/>
    <mergeCell ref="T56:U56"/>
    <mergeCell ref="V56:V57"/>
    <mergeCell ref="W56:X56"/>
    <mergeCell ref="Y56:Z56"/>
    <mergeCell ref="AA56:AA57"/>
    <mergeCell ref="AI55:AJ55"/>
    <mergeCell ref="AL55:AM55"/>
    <mergeCell ref="E56:F56"/>
    <mergeCell ref="G56:G57"/>
    <mergeCell ref="H56:I56"/>
    <mergeCell ref="J56:K56"/>
    <mergeCell ref="L56:L57"/>
    <mergeCell ref="M56:N56"/>
    <mergeCell ref="O56:P56"/>
    <mergeCell ref="Q56:Q57"/>
    <mergeCell ref="AI54:AJ54"/>
    <mergeCell ref="AK54:AK55"/>
    <mergeCell ref="AL54:AM54"/>
    <mergeCell ref="E55:F55"/>
    <mergeCell ref="H55:I55"/>
    <mergeCell ref="J55:K55"/>
    <mergeCell ref="M55:N55"/>
    <mergeCell ref="O55:P55"/>
    <mergeCell ref="R55:S55"/>
    <mergeCell ref="T55:U55"/>
    <mergeCell ref="Y54:Z54"/>
    <mergeCell ref="AA54:AA55"/>
    <mergeCell ref="AB54:AC54"/>
    <mergeCell ref="AD54:AE54"/>
    <mergeCell ref="AF54:AF55"/>
    <mergeCell ref="AG54:AH54"/>
    <mergeCell ref="Y55:Z55"/>
    <mergeCell ref="AB55:AC55"/>
    <mergeCell ref="AD55:AE55"/>
    <mergeCell ref="AG55:AH55"/>
    <mergeCell ref="O54:P54"/>
    <mergeCell ref="Q54:Q55"/>
    <mergeCell ref="R54:S54"/>
    <mergeCell ref="T54:U54"/>
    <mergeCell ref="V54:V55"/>
    <mergeCell ref="W54:X54"/>
    <mergeCell ref="W55:X55"/>
    <mergeCell ref="E54:F54"/>
    <mergeCell ref="G54:G55"/>
    <mergeCell ref="H54:I54"/>
    <mergeCell ref="J54:K54"/>
    <mergeCell ref="L54:L55"/>
    <mergeCell ref="M54:N54"/>
    <mergeCell ref="E40:E43"/>
    <mergeCell ref="I40:I43"/>
    <mergeCell ref="J40:J43"/>
    <mergeCell ref="AI39:AM43"/>
    <mergeCell ref="AH40:AH43"/>
    <mergeCell ref="AC40:AC43"/>
    <mergeCell ref="AD40:AD43"/>
    <mergeCell ref="N40:N43"/>
    <mergeCell ref="Y40:Y43"/>
    <mergeCell ref="N35:N38"/>
    <mergeCell ref="AW9:AW48"/>
    <mergeCell ref="AN40:AN43"/>
    <mergeCell ref="AR40:AR43"/>
    <mergeCell ref="O10:O13"/>
    <mergeCell ref="S10:S13"/>
    <mergeCell ref="O15:O18"/>
    <mergeCell ref="S15:S18"/>
    <mergeCell ref="X30:X33"/>
    <mergeCell ref="S35:S38"/>
    <mergeCell ref="O30:O33"/>
    <mergeCell ref="O40:O43"/>
    <mergeCell ref="O35:O38"/>
    <mergeCell ref="Y15:Y18"/>
    <mergeCell ref="AM15:AM18"/>
    <mergeCell ref="AI15:AI18"/>
    <mergeCell ref="AD15:AD18"/>
    <mergeCell ref="AM35:AM38"/>
    <mergeCell ref="Y20:Y23"/>
    <mergeCell ref="AI30:AI33"/>
    <mergeCell ref="AR35:AR38"/>
    <mergeCell ref="AD30:AD33"/>
    <mergeCell ref="AC15:AC18"/>
    <mergeCell ref="AM20:AM23"/>
    <mergeCell ref="AM25:AM28"/>
    <mergeCell ref="AI20:AI23"/>
    <mergeCell ref="AR20:AR23"/>
    <mergeCell ref="AC35:AC38"/>
    <mergeCell ref="AN30:AN33"/>
    <mergeCell ref="AH30:AH33"/>
    <mergeCell ref="AI45:AI48"/>
    <mergeCell ref="O45:O48"/>
    <mergeCell ref="T45:T48"/>
    <mergeCell ref="X45:X48"/>
    <mergeCell ref="Y45:Y48"/>
    <mergeCell ref="AC45:AC48"/>
    <mergeCell ref="S45:S48"/>
    <mergeCell ref="J35:J38"/>
    <mergeCell ref="E30:E33"/>
    <mergeCell ref="I30:I33"/>
    <mergeCell ref="J30:J33"/>
    <mergeCell ref="AD45:AD48"/>
    <mergeCell ref="AH45:AH48"/>
    <mergeCell ref="Y35:Y38"/>
    <mergeCell ref="S30:S33"/>
    <mergeCell ref="N45:N48"/>
    <mergeCell ref="S40:S43"/>
    <mergeCell ref="I20:I23"/>
    <mergeCell ref="O25:O28"/>
    <mergeCell ref="AC20:AC23"/>
    <mergeCell ref="AD20:AD23"/>
    <mergeCell ref="O19:S23"/>
    <mergeCell ref="AH20:AH23"/>
    <mergeCell ref="AC25:AC28"/>
    <mergeCell ref="Y25:Y28"/>
    <mergeCell ref="AM30:AM33"/>
    <mergeCell ref="AD25:AD28"/>
    <mergeCell ref="AH25:AH28"/>
    <mergeCell ref="AI25:AI28"/>
    <mergeCell ref="AN10:AN13"/>
    <mergeCell ref="AR10:AR13"/>
    <mergeCell ref="AR30:AR33"/>
    <mergeCell ref="T35:T38"/>
    <mergeCell ref="X35:X38"/>
    <mergeCell ref="X20:X23"/>
    <mergeCell ref="T24:X28"/>
    <mergeCell ref="Y29:AC33"/>
    <mergeCell ref="T30:T33"/>
    <mergeCell ref="T20:T23"/>
    <mergeCell ref="E15:E18"/>
    <mergeCell ref="I15:I18"/>
    <mergeCell ref="AN15:AN18"/>
    <mergeCell ref="AR15:AR18"/>
    <mergeCell ref="AH15:AH18"/>
    <mergeCell ref="AC10:AC13"/>
    <mergeCell ref="AI10:AI13"/>
    <mergeCell ref="J10:J13"/>
    <mergeCell ref="E9:I13"/>
    <mergeCell ref="AM10:AM13"/>
    <mergeCell ref="T8:X8"/>
    <mergeCell ref="AI8:AM8"/>
    <mergeCell ref="Y8:AC8"/>
    <mergeCell ref="N10:N13"/>
    <mergeCell ref="T10:T13"/>
    <mergeCell ref="X10:X13"/>
    <mergeCell ref="Y10:Y13"/>
    <mergeCell ref="O8:S8"/>
    <mergeCell ref="AD10:AD13"/>
    <mergeCell ref="AH10:AH13"/>
    <mergeCell ref="D47:D48"/>
    <mergeCell ref="E8:I8"/>
    <mergeCell ref="J8:N8"/>
    <mergeCell ref="J20:J23"/>
    <mergeCell ref="N20:N23"/>
    <mergeCell ref="E25:E28"/>
    <mergeCell ref="I25:I28"/>
    <mergeCell ref="J25:J28"/>
    <mergeCell ref="N25:N28"/>
    <mergeCell ref="E20:E23"/>
    <mergeCell ref="D37:D38"/>
    <mergeCell ref="D39:D41"/>
    <mergeCell ref="D42:D43"/>
    <mergeCell ref="D44:D46"/>
    <mergeCell ref="D27:D28"/>
    <mergeCell ref="D29:D31"/>
    <mergeCell ref="D32:D33"/>
    <mergeCell ref="D34:D36"/>
    <mergeCell ref="C1:AV1"/>
    <mergeCell ref="D9:D11"/>
    <mergeCell ref="D12:D13"/>
    <mergeCell ref="D14:D16"/>
    <mergeCell ref="AU9:AU13"/>
    <mergeCell ref="AS9:AS13"/>
    <mergeCell ref="AS14:AS18"/>
    <mergeCell ref="AT9:AT13"/>
    <mergeCell ref="AT14:AT18"/>
    <mergeCell ref="J14:N18"/>
    <mergeCell ref="D17:D18"/>
    <mergeCell ref="D19:D21"/>
    <mergeCell ref="D22:D23"/>
    <mergeCell ref="D24:D26"/>
    <mergeCell ref="AV34:AV38"/>
    <mergeCell ref="AV39:AV43"/>
    <mergeCell ref="T40:T43"/>
    <mergeCell ref="T15:T18"/>
    <mergeCell ref="X15:X18"/>
    <mergeCell ref="S25:S28"/>
    <mergeCell ref="AT19:AT23"/>
    <mergeCell ref="AT24:AT28"/>
    <mergeCell ref="AV29:AV33"/>
    <mergeCell ref="AU29:AU33"/>
    <mergeCell ref="AS29:AS33"/>
    <mergeCell ref="AT29:AT33"/>
    <mergeCell ref="E45:E48"/>
    <mergeCell ref="I45:I48"/>
    <mergeCell ref="J45:J48"/>
    <mergeCell ref="N30:N33"/>
    <mergeCell ref="X40:X43"/>
    <mergeCell ref="AN44:AR48"/>
    <mergeCell ref="AD34:AH38"/>
    <mergeCell ref="AI35:AI38"/>
    <mergeCell ref="E35:E38"/>
    <mergeCell ref="I35:I38"/>
    <mergeCell ref="AM45:AM48"/>
    <mergeCell ref="AT44:AT48"/>
    <mergeCell ref="AS39:AS43"/>
    <mergeCell ref="AS44:AS48"/>
    <mergeCell ref="AT39:AT43"/>
    <mergeCell ref="AR25:AR28"/>
    <mergeCell ref="AS24:AS28"/>
    <mergeCell ref="AS34:AS38"/>
    <mergeCell ref="AN25:AN28"/>
    <mergeCell ref="AN35:AN38"/>
    <mergeCell ref="AV9:AV13"/>
    <mergeCell ref="AV14:AV18"/>
    <mergeCell ref="AV19:AV23"/>
    <mergeCell ref="AV24:AV28"/>
    <mergeCell ref="AU39:AU43"/>
    <mergeCell ref="AU44:AU48"/>
    <mergeCell ref="AU14:AU18"/>
    <mergeCell ref="AU19:AU23"/>
    <mergeCell ref="AU24:AU28"/>
    <mergeCell ref="AV44:AV48"/>
    <mergeCell ref="AT34:AT38"/>
    <mergeCell ref="AU34:AU38"/>
    <mergeCell ref="C9:C13"/>
    <mergeCell ref="C14:C18"/>
    <mergeCell ref="C19:C23"/>
    <mergeCell ref="C24:C28"/>
    <mergeCell ref="C29:C33"/>
    <mergeCell ref="C34:C38"/>
    <mergeCell ref="AN20:AN23"/>
    <mergeCell ref="AS19:AS23"/>
    <mergeCell ref="C39:C43"/>
    <mergeCell ref="C44:C48"/>
    <mergeCell ref="C7:D8"/>
    <mergeCell ref="AS7:AS8"/>
    <mergeCell ref="Y7:AC7"/>
    <mergeCell ref="AD7:AH7"/>
    <mergeCell ref="AI7:AM7"/>
    <mergeCell ref="AN7:AR7"/>
    <mergeCell ref="E7:I7"/>
    <mergeCell ref="J7:N7"/>
    <mergeCell ref="AN2:AV2"/>
    <mergeCell ref="AN3:AV3"/>
    <mergeCell ref="O7:S7"/>
    <mergeCell ref="AV7:AV8"/>
    <mergeCell ref="T3:AF3"/>
    <mergeCell ref="AT7:AT8"/>
    <mergeCell ref="AU7:AU8"/>
    <mergeCell ref="T7:X7"/>
    <mergeCell ref="AN8:AR8"/>
    <mergeCell ref="AD8:AH8"/>
  </mergeCells>
  <phoneticPr fontId="2"/>
  <conditionalFormatting sqref="J14 AD34 O19 AI39 T24 AN44 E9 Y29">
    <cfRule type="cellIs" dxfId="13" priority="1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12" priority="12" stopIfTrue="1" operator="equal">
      <formula>"×"</formula>
    </cfRule>
    <cfRule type="cellIs" dxfId="11" priority="13" stopIfTrue="1" operator="equal">
      <formula>"○"</formula>
    </cfRule>
  </conditionalFormatting>
  <conditionalFormatting sqref="AV9:AV48">
    <cfRule type="expression" dxfId="10" priority="14" stopIfTrue="1">
      <formula>COUNTIF($AV$9:$AV$48,AV9)&gt;1</formula>
    </cfRule>
  </conditionalFormatting>
  <conditionalFormatting sqref="E55:F55 J55:K55 O55:P55 T55:U55 Y55:Z55 AD55:AE55 AI55:AJ55 E57:F57 E59:F59 E61:F61 J57:K57 J59:K59 J61:K61 O57:P57 O59:P59 O61:P61 T57:U57 T59:U59 T61:U61 Y57:Z57 Y59:Z59 Y61:Z61 AD57:AE57 AD59:AE59 AD61:AE61 AI57:AJ57 AI59:AJ59 AI61:AJ61">
    <cfRule type="expression" dxfId="9" priority="1" stopIfTrue="1">
      <formula>E55=0</formula>
    </cfRule>
    <cfRule type="expression" dxfId="8" priority="2" stopIfTrue="1">
      <formula>E55=H55</formula>
    </cfRule>
  </conditionalFormatting>
  <conditionalFormatting sqref="E54:F54 J54:K54 O54:P54 T54:U54 Y54:Z54 AD54:AE54 AI54:AJ54 E56:F56 E58:F58 E60:F60 J56:K56 J58:K58 J60:K60 O56:P56 O58:P58 O60:P60 T56:U56 T58:U58 T60:U60 Y56:Z56 Y58:Z58 Y60:Z60 AD56:AE56 AD58:AE58 AD60:AE60 AI56:AJ56 AI58:AJ58 AI60:AJ60">
    <cfRule type="expression" dxfId="7" priority="3" stopIfTrue="1">
      <formula>E55=0</formula>
    </cfRule>
    <cfRule type="expression" dxfId="6" priority="4" stopIfTrue="1">
      <formula>E55=H55</formula>
    </cfRule>
  </conditionalFormatting>
  <conditionalFormatting sqref="G54:G61 L54:L61 Q54:Q61 V54:V61 AA54:AA61 AF54:AF61 AK54:AK61">
    <cfRule type="expression" dxfId="5" priority="5" stopIfTrue="1">
      <formula>E55=0</formula>
    </cfRule>
    <cfRule type="expression" dxfId="4" priority="6" stopIfTrue="1">
      <formula>E55=H55</formula>
    </cfRule>
  </conditionalFormatting>
  <conditionalFormatting sqref="H54:I54 M54:N54 R54:S54 W54:X54 AB54:AC54 AG54:AH54 AL54:AM54 H56:I56 H58:I58 H60:I60 M56:N56 M58:N58 M60:N60 R56:S56 R58:S58 R60:S60 W56:X56 W58:X58 W60:X60 AB56:AC56 AB58:AC58 AB60:AC60 AG56:AH56 AG58:AH58 AG60:AH60 AL56:AM56 AL58:AM58 AL60:AM60">
    <cfRule type="expression" dxfId="3" priority="7" stopIfTrue="1">
      <formula>E55=0</formula>
    </cfRule>
    <cfRule type="expression" dxfId="2" priority="8" stopIfTrue="1">
      <formula>E55=H55</formula>
    </cfRule>
  </conditionalFormatting>
  <conditionalFormatting sqref="H55:I55 M55:N55 R55:S55 W55:X55 AB55:AC55 AG55:AH55 AL55:AM55 H57:I57 H59:I59 H61:I61 M57:N57 M59:N59 M61:N61 R57:S57 R59:S59 R61:S61 W57:X57 W59:X59 W61:X61 AB57:AC57 AB59:AC59 AB61:AC61 AG57:AH57 AG59:AH59 AG61:AH61 AL57:AM57 AL59:AM59 AL61:AM61">
    <cfRule type="expression" dxfId="1" priority="9" stopIfTrue="1">
      <formula>E55=0</formula>
    </cfRule>
    <cfRule type="expression" dxfId="0" priority="10" stopIfTrue="1">
      <formula>E55=H55</formula>
    </cfRule>
  </conditionalFormatting>
  <printOptions horizontalCentered="1" verticalCentered="1"/>
  <pageMargins left="0.39370078740157483" right="0.39370078740157483" top="0.39370078740157483" bottom="0.39370078740157483" header="0.51181102362204722" footer="0.51181102362204722"/>
  <pageSetup paperSize="9" scale="8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データ</vt:lpstr>
      <vt:lpstr>シード計算</vt:lpstr>
      <vt:lpstr>山計算</vt:lpstr>
      <vt:lpstr>ランク計算</vt:lpstr>
      <vt:lpstr>ランク一覧</vt:lpstr>
      <vt:lpstr>男子</vt:lpstr>
      <vt:lpstr>女子</vt:lpstr>
      <vt:lpstr>男子リーグ</vt:lpstr>
      <vt:lpstr>女子リーグ</vt:lpstr>
      <vt:lpstr>rank</vt:lpstr>
      <vt:lpstr>女子!Print_Area</vt:lpstr>
      <vt:lpstr>女子リーグ!Print_Area</vt:lpstr>
      <vt:lpstr>男子!Print_Area</vt:lpstr>
      <vt:lpstr>男子リーグ!Print_Area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Noaki　Okada</dc:creator>
  <cp:lastModifiedBy>Naoki Okada</cp:lastModifiedBy>
  <cp:lastPrinted>2026-01-31T14:29:04Z</cp:lastPrinted>
  <dcterms:created xsi:type="dcterms:W3CDTF">2006-06-23T16:28:37Z</dcterms:created>
  <dcterms:modified xsi:type="dcterms:W3CDTF">2026-01-31T14:35:56Z</dcterms:modified>
</cp:coreProperties>
</file>