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870" windowWidth="17475" windowHeight="7680" activeTab="0"/>
  </bookViews>
  <sheets>
    <sheet name="FS" sheetId="1" r:id="rId1"/>
    <sheet name="FSL" sheetId="2" r:id="rId2"/>
  </sheets>
  <definedNames>
    <definedName name="Excel_BuiltIn_Print_Area_1">#REF!</definedName>
    <definedName name="Excel_BuiltIn_Print_Area_3">#REF!</definedName>
    <definedName name="_xlnm.Print_Area" localSheetId="0">'FS'!$A$1:$BV$62</definedName>
    <definedName name="_xlnm.Print_Area" localSheetId="1">'FSL'!$A$1:$AV$48</definedName>
  </definedNames>
  <calcPr fullCalcOnLoad="1"/>
</workbook>
</file>

<file path=xl/sharedStrings.xml><?xml version="1.0" encoding="utf-8"?>
<sst xmlns="http://schemas.openxmlformats.org/spreadsheetml/2006/main" count="821" uniqueCount="178">
  <si>
    <t>会場：坂出市立体育館</t>
  </si>
  <si>
    <t>岩　﨑</t>
  </si>
  <si>
    <t>(</t>
  </si>
  <si>
    <t>高松商</t>
  </si>
  <si>
    <t>)</t>
  </si>
  <si>
    <t>奈　尾</t>
  </si>
  <si>
    <t>観　一</t>
  </si>
  <si>
    <t>宮　花</t>
  </si>
  <si>
    <t>高中央</t>
  </si>
  <si>
    <t>礒　野</t>
  </si>
  <si>
    <t>尽　誠</t>
  </si>
  <si>
    <t>並　川</t>
  </si>
  <si>
    <t>観中央</t>
  </si>
  <si>
    <t>石　川</t>
  </si>
  <si>
    <t>高松西</t>
  </si>
  <si>
    <t>倉　本</t>
  </si>
  <si>
    <t>善　一</t>
  </si>
  <si>
    <t>渡　辺</t>
  </si>
  <si>
    <t>高　松</t>
  </si>
  <si>
    <t>板　倉</t>
  </si>
  <si>
    <t>坂　出</t>
  </si>
  <si>
    <t>住　瀬</t>
  </si>
  <si>
    <t>高松一</t>
  </si>
  <si>
    <t>神　高</t>
  </si>
  <si>
    <t>塩　谷</t>
  </si>
  <si>
    <t>志　度</t>
  </si>
  <si>
    <t>豊　田</t>
  </si>
  <si>
    <t>中　井</t>
  </si>
  <si>
    <t>井　原</t>
  </si>
  <si>
    <t>鵜　尾</t>
  </si>
  <si>
    <t>大　川</t>
  </si>
  <si>
    <t>飯　山</t>
  </si>
  <si>
    <t>米　花</t>
  </si>
  <si>
    <t>合　田</t>
  </si>
  <si>
    <t>河　田</t>
  </si>
  <si>
    <t>平　田</t>
  </si>
  <si>
    <t>琴　平</t>
  </si>
  <si>
    <t>横　山</t>
  </si>
  <si>
    <t>中屋敷</t>
  </si>
  <si>
    <t>福　田</t>
  </si>
  <si>
    <t>高　瀬</t>
  </si>
  <si>
    <t>図　司</t>
  </si>
  <si>
    <t>青　戸</t>
  </si>
  <si>
    <t>中　西</t>
  </si>
  <si>
    <t>牟礼中</t>
  </si>
  <si>
    <t>久　保</t>
  </si>
  <si>
    <t>佐　藤</t>
  </si>
  <si>
    <t>　泉</t>
  </si>
  <si>
    <t>北　岡</t>
  </si>
  <si>
    <t>澤　村</t>
  </si>
  <si>
    <t>長　尾</t>
  </si>
  <si>
    <t>高桜井</t>
  </si>
  <si>
    <t>山　田</t>
  </si>
  <si>
    <t>三本松</t>
  </si>
  <si>
    <t>大　西</t>
  </si>
  <si>
    <t>田　中</t>
  </si>
  <si>
    <t>大　槻</t>
  </si>
  <si>
    <t>福　崎</t>
  </si>
  <si>
    <t>大　道</t>
  </si>
  <si>
    <t>小豆島</t>
  </si>
  <si>
    <t>西　谷</t>
  </si>
  <si>
    <t>永　峰</t>
  </si>
  <si>
    <t>土　田</t>
  </si>
  <si>
    <t>東　山</t>
  </si>
  <si>
    <t>河　野</t>
  </si>
  <si>
    <t>筒　井</t>
  </si>
  <si>
    <t>牧　野</t>
  </si>
  <si>
    <t>赤　岩</t>
  </si>
  <si>
    <t>福　濱</t>
  </si>
  <si>
    <t>田　井</t>
  </si>
  <si>
    <t>坂　田</t>
  </si>
  <si>
    <t>池　田</t>
  </si>
  <si>
    <t>志度中</t>
  </si>
  <si>
    <t>西　畑</t>
  </si>
  <si>
    <t>上　原</t>
  </si>
  <si>
    <t>藤　田</t>
  </si>
  <si>
    <t>藤　澤</t>
  </si>
  <si>
    <t>四　宮</t>
  </si>
  <si>
    <t>神　原</t>
  </si>
  <si>
    <t>山　﨑</t>
  </si>
  <si>
    <t>木　内</t>
  </si>
  <si>
    <t>尾　木</t>
  </si>
  <si>
    <t>冨　永</t>
  </si>
  <si>
    <t>尾　形</t>
  </si>
  <si>
    <t>香　川</t>
  </si>
  <si>
    <t>津　川</t>
  </si>
  <si>
    <t>中　澤</t>
  </si>
  <si>
    <t>松　岡</t>
  </si>
  <si>
    <t>表　崎</t>
  </si>
  <si>
    <t>上　野</t>
  </si>
  <si>
    <t>高松北</t>
  </si>
  <si>
    <t>森　野</t>
  </si>
  <si>
    <t>居　石</t>
  </si>
  <si>
    <t>南　原</t>
  </si>
  <si>
    <t>藤　沢</t>
  </si>
  <si>
    <t>　秦</t>
  </si>
  <si>
    <t>バラＪ</t>
  </si>
  <si>
    <t>田　所</t>
  </si>
  <si>
    <t>細　川</t>
  </si>
  <si>
    <t>千　秋</t>
  </si>
  <si>
    <t>尾　崎</t>
  </si>
  <si>
    <t>内　田</t>
  </si>
  <si>
    <t>川　畑</t>
  </si>
  <si>
    <t>吉　田</t>
  </si>
  <si>
    <t>谷　定</t>
  </si>
  <si>
    <t>玉　野</t>
  </si>
  <si>
    <t>立　石</t>
  </si>
  <si>
    <t>廣　田</t>
  </si>
  <si>
    <t>細　谷</t>
  </si>
  <si>
    <t>川　上</t>
  </si>
  <si>
    <t>中　浦</t>
  </si>
  <si>
    <t>山　地</t>
  </si>
  <si>
    <t>高　石</t>
  </si>
  <si>
    <t>古　川</t>
  </si>
  <si>
    <t>国　方</t>
  </si>
  <si>
    <t>鎌　田</t>
  </si>
  <si>
    <t>齋　藤</t>
  </si>
  <si>
    <t>　柳</t>
  </si>
  <si>
    <t>高　木</t>
  </si>
  <si>
    <t>三　好</t>
  </si>
  <si>
    <t>松　本</t>
  </si>
  <si>
    <t>岡　田</t>
  </si>
  <si>
    <t>佐々木</t>
  </si>
  <si>
    <t>　西</t>
  </si>
  <si>
    <t>－</t>
  </si>
  <si>
    <t>第66回　国民体育大会卓球競技香川県予選会</t>
  </si>
  <si>
    <t>少年女子</t>
  </si>
  <si>
    <t>期日：平成23年7月16日(土)・18日(月)</t>
  </si>
  <si>
    <t>岩　﨑</t>
  </si>
  <si>
    <t>奈　尾</t>
  </si>
  <si>
    <t>宮　花</t>
  </si>
  <si>
    <t>北野未</t>
  </si>
  <si>
    <t>高松商</t>
  </si>
  <si>
    <t>観　一</t>
  </si>
  <si>
    <t>高中央</t>
  </si>
  <si>
    <r>
      <t>北　野</t>
    </r>
    <r>
      <rPr>
        <sz val="9"/>
        <rFont val="ＭＳ 明朝"/>
        <family val="1"/>
      </rPr>
      <t>未</t>
    </r>
  </si>
  <si>
    <t>松　本</t>
  </si>
  <si>
    <t>岡　田</t>
  </si>
  <si>
    <t>佐々木</t>
  </si>
  <si>
    <t>四　宮</t>
  </si>
  <si>
    <t>香東中</t>
  </si>
  <si>
    <r>
      <t>北　野</t>
    </r>
    <r>
      <rPr>
        <sz val="9"/>
        <rFont val="ＭＳ 明朝"/>
        <family val="1"/>
      </rPr>
      <t>里</t>
    </r>
  </si>
  <si>
    <t>香東中</t>
  </si>
  <si>
    <t>第66回　国民体育大会卓球競技香川県予選会</t>
  </si>
  <si>
    <t>勝</t>
  </si>
  <si>
    <t>負</t>
  </si>
  <si>
    <t>勝ち点</t>
  </si>
  <si>
    <t>順位</t>
  </si>
  <si>
    <r>
      <t>北野</t>
    </r>
    <r>
      <rPr>
        <sz val="12"/>
        <rFont val="ＭＳ 明朝"/>
        <family val="1"/>
      </rPr>
      <t>未</t>
    </r>
  </si>
  <si>
    <t>岩　﨑</t>
  </si>
  <si>
    <t>高松商</t>
  </si>
  <si>
    <t>4/5</t>
  </si>
  <si>
    <t>四　宮</t>
  </si>
  <si>
    <t>宮　花</t>
  </si>
  <si>
    <t>高中央</t>
  </si>
  <si>
    <t>5/4</t>
  </si>
  <si>
    <t>岡　田</t>
  </si>
  <si>
    <t>奈　尾</t>
  </si>
  <si>
    <t>観　一</t>
  </si>
  <si>
    <t>佐々木</t>
  </si>
  <si>
    <t>松　本</t>
  </si>
  <si>
    <t>香東中</t>
  </si>
  <si>
    <t>5/5</t>
  </si>
  <si>
    <t>不戦勝</t>
  </si>
  <si>
    <t>不戦敗</t>
  </si>
  <si>
    <t>○</t>
  </si>
  <si>
    <t>W</t>
  </si>
  <si>
    <t>/</t>
  </si>
  <si>
    <t>O</t>
  </si>
  <si>
    <t>×</t>
  </si>
  <si>
    <t>L</t>
  </si>
  <si>
    <t>タイ解き</t>
  </si>
  <si>
    <t>マッチ</t>
  </si>
  <si>
    <t>ゲーム</t>
  </si>
  <si>
    <t>ポイント</t>
  </si>
  <si>
    <t>計算</t>
  </si>
  <si>
    <t>勝ち</t>
  </si>
  <si>
    <t>負け</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</si>
</sst>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R&quot;0"/>
    <numFmt numFmtId="178" formatCode="&quot;/ &quot;00"/>
    <numFmt numFmtId="179" formatCode="0.00000000"/>
    <numFmt numFmtId="180" formatCode="0.00_);[Red]\(0.00\)"/>
    <numFmt numFmtId="181" formatCode="0&quot;枚&quot;"/>
    <numFmt numFmtId="182" formatCode="0_);[Red]\(0\)"/>
    <numFmt numFmtId="183" formatCode="&quot;現&quot;&quot;在&quot;0&quot;名&quot;"/>
    <numFmt numFmtId="184" formatCode="0&quot;名&quot;&quot;以&quot;&quot;内&quot;&quot;に&quot;&quot;す&quot;&quot;る&quot;"/>
    <numFmt numFmtId="185" formatCode="&quot;残&quot;&quot;り&quot;0&quot;名&quot;"/>
    <numFmt numFmtId="186" formatCode="&quot;&lt; No.&quot;0&quot; &gt;&quot;"/>
    <numFmt numFmtId="187" formatCode="&quot;縦&quot;&quot;か&quot;&quot;横&quot;&quot;か&quot;\ 0"/>
    <numFmt numFmtId="188" formatCode="&quot;縦&quot;\(\=&quot;0&quot;\)\ &quot;or&quot;\ &quot;横&quot;\(\=&quot;1&quot;\)\ 0"/>
    <numFmt numFmtId="189" formatCode="&quot;ペ&quot;&quot;ー&quot;&quot;ジ&quot;&quot;数&quot;\ 0"/>
    <numFmt numFmtId="190" formatCode="&quot;選&quot;&quot;択&quot;&quot;列&quot;&quot;番&quot;&quot;号&quot;\ 0"/>
    <numFmt numFmtId="191" formatCode="0.00000000_);[Red]\(0.00000000\)"/>
    <numFmt numFmtId="192" formatCode="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0.0000000"/>
    <numFmt numFmtId="200" formatCode="0.000000"/>
    <numFmt numFmtId="201" formatCode="0.00000"/>
    <numFmt numFmtId="202" formatCode="0.0000"/>
    <numFmt numFmtId="203" formatCode="0.000"/>
    <numFmt numFmtId="204" formatCode="0.0_);[Red]\(0.0\)"/>
    <numFmt numFmtId="205" formatCode="0.000_);[Red]\(0.000\)"/>
    <numFmt numFmtId="206" formatCode="\(aaa\)"/>
    <numFmt numFmtId="207" formatCode="yyyy/mm/dd\(aaa\)"/>
    <numFmt numFmtId="208" formatCode="\(\ @\ \)"/>
    <numFmt numFmtId="209" formatCode="0.0%"/>
    <numFmt numFmtId="210" formatCode="yyyy&quot;年&quot;mm&quot;月&quot;dd&quot;日&quot;\(aaa\)"/>
    <numFmt numFmtId="211" formatCode="\(@\)"/>
    <numFmt numFmtId="212" formatCode="yy/mm/dd"/>
    <numFmt numFmtId="213" formatCode="[$-411]ggge&quot;年&quot;mm&quot;月&quot;dd&quot;日&quot;"/>
    <numFmt numFmtId="214" formatCode="yyyy&quot;年&quot;mm&quot;月&quot;dd&quot;日&quot;"/>
    <numFmt numFmtId="215" formatCode="mmm\-yyyy"/>
    <numFmt numFmtId="216" formatCode="mm/dd/yy"/>
    <numFmt numFmtId="217" formatCode="0.00_ "/>
    <numFmt numFmtId="218" formatCode="0.0000_ "/>
    <numFmt numFmtId="219" formatCode="0.000_ "/>
    <numFmt numFmtId="220" formatCode="0.00000000_ "/>
    <numFmt numFmtId="221" formatCode="0.0000000_ "/>
    <numFmt numFmtId="222" formatCode="0.000000_ "/>
    <numFmt numFmtId="223" formatCode="0.00000_ "/>
    <numFmt numFmtId="224" formatCode="0.0_ "/>
  </numFmts>
  <fonts count="48">
    <font>
      <sz val="11"/>
      <name val="ＭＳ Ｐゴシック"/>
      <family val="3"/>
    </font>
    <font>
      <sz val="9"/>
      <color indexed="8"/>
      <name val="HG丸ｺﾞｼｯｸM-PRO"/>
      <family val="3"/>
    </font>
    <font>
      <sz val="9"/>
      <color indexed="9"/>
      <name val="HG丸ｺﾞｼｯｸM-PRO"/>
      <family val="3"/>
    </font>
    <font>
      <b/>
      <sz val="18"/>
      <color indexed="56"/>
      <name val="ＭＳ Ｐゴシック"/>
      <family val="3"/>
    </font>
    <font>
      <b/>
      <sz val="9"/>
      <color indexed="9"/>
      <name val="HG丸ｺﾞｼｯｸM-PRO"/>
      <family val="3"/>
    </font>
    <font>
      <sz val="9"/>
      <color indexed="60"/>
      <name val="HG丸ｺﾞｼｯｸM-PRO"/>
      <family val="3"/>
    </font>
    <font>
      <u val="single"/>
      <sz val="7.7"/>
      <color indexed="12"/>
      <name val="ＭＳ Ｐゴシック"/>
      <family val="3"/>
    </font>
    <font>
      <sz val="9"/>
      <color indexed="52"/>
      <name val="HG丸ｺﾞｼｯｸM-PRO"/>
      <family val="3"/>
    </font>
    <font>
      <sz val="9"/>
      <color indexed="20"/>
      <name val="HG丸ｺﾞｼｯｸM-PRO"/>
      <family val="3"/>
    </font>
    <font>
      <b/>
      <sz val="9"/>
      <color indexed="52"/>
      <name val="HG丸ｺﾞｼｯｸM-PRO"/>
      <family val="3"/>
    </font>
    <font>
      <sz val="9"/>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9"/>
      <color indexed="8"/>
      <name val="HG丸ｺﾞｼｯｸM-PRO"/>
      <family val="3"/>
    </font>
    <font>
      <b/>
      <sz val="9"/>
      <color indexed="63"/>
      <name val="HG丸ｺﾞｼｯｸM-PRO"/>
      <family val="3"/>
    </font>
    <font>
      <i/>
      <sz val="9"/>
      <color indexed="23"/>
      <name val="HG丸ｺﾞｼｯｸM-PRO"/>
      <family val="3"/>
    </font>
    <font>
      <sz val="9"/>
      <color indexed="62"/>
      <name val="HG丸ｺﾞｼｯｸM-PRO"/>
      <family val="3"/>
    </font>
    <font>
      <u val="single"/>
      <sz val="7.7"/>
      <color indexed="36"/>
      <name val="ＭＳ Ｐゴシック"/>
      <family val="3"/>
    </font>
    <font>
      <sz val="9"/>
      <color indexed="17"/>
      <name val="HG丸ｺﾞｼｯｸM-PRO"/>
      <family val="3"/>
    </font>
    <font>
      <sz val="6"/>
      <name val="ＭＳ Ｐゴシック"/>
      <family val="3"/>
    </font>
    <font>
      <sz val="11"/>
      <name val="Times New Roman"/>
      <family val="1"/>
    </font>
    <font>
      <sz val="11"/>
      <name val="ＭＳ 明朝"/>
      <family val="1"/>
    </font>
    <font>
      <sz val="25"/>
      <name val="ＭＳ 明朝"/>
      <family val="1"/>
    </font>
    <font>
      <sz val="20"/>
      <name val="ＭＳ 明朝"/>
      <family val="1"/>
    </font>
    <font>
      <sz val="11"/>
      <name val="ＭＳ Ｐ明朝"/>
      <family val="1"/>
    </font>
    <font>
      <sz val="11"/>
      <name val="HG丸ｺﾞｼｯｸM-PRO"/>
      <family val="3"/>
    </font>
    <font>
      <sz val="18"/>
      <name val="ＭＳ Ｐ明朝"/>
      <family val="1"/>
    </font>
    <font>
      <sz val="14"/>
      <name val="Bookman Old Style"/>
      <family val="1"/>
    </font>
    <font>
      <sz val="11"/>
      <name val="Bookman Old Style"/>
      <family val="1"/>
    </font>
    <font>
      <sz val="20"/>
      <name val="ＭＳ Ｐ明朝"/>
      <family val="1"/>
    </font>
    <font>
      <sz val="36"/>
      <name val="Bookman Old Style"/>
      <family val="1"/>
    </font>
    <font>
      <sz val="12"/>
      <name val="ＭＳ Ｐ明朝"/>
      <family val="1"/>
    </font>
    <font>
      <sz val="12"/>
      <name val="Bookman Old Style"/>
      <family val="1"/>
    </font>
    <font>
      <sz val="16"/>
      <name val="Times New Roman"/>
      <family val="1"/>
    </font>
    <font>
      <sz val="18"/>
      <name val="Bookman Old Style"/>
      <family val="1"/>
    </font>
    <font>
      <sz val="9"/>
      <name val="ＭＳ 明朝"/>
      <family val="1"/>
    </font>
    <font>
      <sz val="14"/>
      <name val="ＭＳ 明朝"/>
      <family val="1"/>
    </font>
    <font>
      <sz val="12"/>
      <name val="ＭＳ 明朝"/>
      <family val="1"/>
    </font>
    <font>
      <sz val="28"/>
      <name val="ＭＳ 明朝"/>
      <family val="1"/>
    </font>
    <font>
      <sz val="16"/>
      <name val="HG丸ｺﾞｼｯｸM-PRO"/>
      <family val="3"/>
    </font>
    <font>
      <sz val="10"/>
      <name val="HG丸ｺﾞｼｯｸM-PRO"/>
      <family val="3"/>
    </font>
    <font>
      <sz val="16"/>
      <name val="ＭＳ 明朝"/>
      <family val="1"/>
    </font>
    <font>
      <sz val="10"/>
      <name val="Bookman Old Style"/>
      <family val="1"/>
    </font>
    <font>
      <sz val="10"/>
      <name val="ＭＳ Ｐ明朝"/>
      <family val="1"/>
    </font>
    <font>
      <sz val="20"/>
      <name val="Bookman Old Style"/>
      <family val="1"/>
    </font>
    <font>
      <b/>
      <sz val="20"/>
      <name val="Bookman Old Style"/>
      <family val="1"/>
    </font>
    <font>
      <sz val="8"/>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n"/>
      <right>
        <color indexed="63"/>
      </right>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ck"/>
      <right style="thin"/>
      <top>
        <color indexed="63"/>
      </top>
      <bottom style="thick"/>
    </border>
    <border>
      <left style="thin"/>
      <right style="thick"/>
      <top>
        <color indexed="63"/>
      </top>
      <bottom style="thick"/>
    </border>
    <border>
      <left style="thin"/>
      <right style="thin"/>
      <top>
        <color indexed="63"/>
      </top>
      <bottom style="thick"/>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ck"/>
      <top style="thick"/>
      <bottom>
        <color indexed="63"/>
      </bottom>
    </border>
    <border>
      <left>
        <color indexed="63"/>
      </left>
      <right>
        <color indexed="63"/>
      </right>
      <top style="thin"/>
      <bottom>
        <color indexed="63"/>
      </bottom>
    </border>
    <border>
      <left>
        <color indexed="63"/>
      </left>
      <right style="thin"/>
      <top>
        <color indexed="63"/>
      </top>
      <bottom style="thick"/>
    </border>
    <border>
      <left style="thin"/>
      <right style="thick"/>
      <top style="thick"/>
      <bottom>
        <color indexed="63"/>
      </bottom>
    </border>
    <border>
      <left style="thin"/>
      <right style="thick"/>
      <top>
        <color indexed="63"/>
      </top>
      <bottom>
        <color indexed="63"/>
      </bottom>
    </border>
    <border>
      <left style="thick"/>
      <right>
        <color indexed="63"/>
      </right>
      <top style="thick"/>
      <bottom>
        <color indexed="63"/>
      </bottom>
    </border>
    <border>
      <left>
        <color indexed="63"/>
      </left>
      <right style="thin"/>
      <top style="thin"/>
      <bottom>
        <color indexed="63"/>
      </bottom>
    </border>
    <border>
      <left style="thin"/>
      <right>
        <color indexed="63"/>
      </right>
      <top>
        <color indexed="63"/>
      </top>
      <bottom style="thick"/>
    </border>
    <border>
      <left style="thick"/>
      <right style="thin"/>
      <top>
        <color indexed="63"/>
      </top>
      <bottom>
        <color indexed="63"/>
      </bottom>
    </border>
    <border>
      <left style="thick"/>
      <right style="thin"/>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medium"/>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top>
        <color indexed="63"/>
      </top>
      <bottom style="medium">
        <color indexed="8"/>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color indexed="8"/>
      </top>
      <bottom style="thin">
        <color indexed="8"/>
      </bottom>
    </border>
    <border>
      <left>
        <color indexed="63"/>
      </left>
      <right style="medium"/>
      <top style="medium">
        <color indexed="8"/>
      </top>
      <bottom>
        <color indexed="63"/>
      </bottom>
    </border>
    <border diagonalDown="1">
      <left style="medium"/>
      <right>
        <color indexed="63"/>
      </right>
      <top>
        <color indexed="63"/>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left style="thin">
        <color indexed="8"/>
      </left>
      <right style="hair">
        <color indexed="8"/>
      </right>
      <top>
        <color indexed="63"/>
      </top>
      <bottom/>
    </border>
    <border>
      <left/>
      <right/>
      <top>
        <color indexed="63"/>
      </top>
      <bottom style="hair">
        <color indexed="8"/>
      </bottom>
    </border>
    <border>
      <left style="hair">
        <color indexed="8"/>
      </left>
      <right style="hair">
        <color indexed="8"/>
      </right>
      <top>
        <color indexed="63"/>
      </top>
      <bottom/>
    </border>
    <border>
      <left style="hair">
        <color indexed="8"/>
      </left>
      <right style="medium"/>
      <top>
        <color indexed="63"/>
      </top>
      <bottom/>
    </border>
    <border>
      <left style="thin"/>
      <right style="thin"/>
      <top>
        <color indexed="63"/>
      </top>
      <bottom style="thin"/>
    </border>
    <border>
      <left style="thin"/>
      <right style="medium"/>
      <top>
        <color indexed="63"/>
      </top>
      <bottom style="thin"/>
    </border>
    <border>
      <left style="medium"/>
      <right>
        <color indexed="63"/>
      </right>
      <top style="thin">
        <color indexed="8"/>
      </top>
      <bottom style="thin">
        <color indexed="8"/>
      </bottom>
    </border>
    <border>
      <left>
        <color indexed="63"/>
      </left>
      <right style="medium"/>
      <top>
        <color indexed="63"/>
      </top>
      <bottom>
        <color indexed="63"/>
      </bottom>
    </border>
    <border>
      <left style="thin">
        <color indexed="8"/>
      </left>
      <right style="hair">
        <color indexed="8"/>
      </right>
      <top/>
      <bottom/>
    </border>
    <border>
      <left/>
      <right/>
      <top style="hair">
        <color indexed="8"/>
      </top>
      <bottom style="hair">
        <color indexed="8"/>
      </bottom>
    </border>
    <border>
      <left style="hair">
        <color indexed="8"/>
      </left>
      <right style="hair">
        <color indexed="8"/>
      </right>
      <top/>
      <bottom/>
    </border>
    <border>
      <left style="hair">
        <color indexed="8"/>
      </left>
      <right style="medium"/>
      <top/>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dotted"/>
      <bottom>
        <color indexed="63"/>
      </bottom>
    </border>
    <border>
      <left style="medium"/>
      <right>
        <color indexed="63"/>
      </right>
      <top style="thin">
        <color indexed="8"/>
      </top>
      <bottom>
        <color indexed="63"/>
      </bottom>
    </border>
    <border diagonalDown="1">
      <left style="medium"/>
      <right>
        <color indexed="63"/>
      </right>
      <top>
        <color indexed="63"/>
      </top>
      <bottom style="thin">
        <color indexed="8"/>
      </bottom>
      <diagonal style="thin">
        <color indexed="8"/>
      </diagonal>
    </border>
    <border diagonalDown="1">
      <left>
        <color indexed="63"/>
      </left>
      <right>
        <color indexed="63"/>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hair">
        <color indexed="8"/>
      </right>
      <top/>
      <bottom style="thin">
        <color indexed="8"/>
      </bottom>
    </border>
    <border>
      <left/>
      <right/>
      <top style="hair">
        <color indexed="8"/>
      </top>
      <bottom style="thin">
        <color indexed="8"/>
      </bottom>
    </border>
    <border>
      <left style="hair">
        <color indexed="8"/>
      </left>
      <right style="hair">
        <color indexed="8"/>
      </right>
      <top/>
      <bottom style="thin">
        <color indexed="8"/>
      </bottom>
    </border>
    <border>
      <left style="hair">
        <color indexed="8"/>
      </left>
      <right style="medium"/>
      <top/>
      <bottom style="thin">
        <color indexed="8"/>
      </bottom>
    </border>
    <border>
      <left style="medium"/>
      <right>
        <color indexed="63"/>
      </right>
      <top style="thin"/>
      <bottom style="thin">
        <color indexed="8"/>
      </bottom>
    </border>
    <border>
      <left>
        <color indexed="63"/>
      </left>
      <right style="medium"/>
      <top style="thin"/>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border>
    <border diagonalDown="1">
      <left style="thin">
        <color indexed="8"/>
      </left>
      <right>
        <color indexed="63"/>
      </right>
      <top style="thin">
        <color indexed="8"/>
      </top>
      <bottom>
        <color indexed="63"/>
      </bottom>
      <diagonal style="thin">
        <color indexed="8"/>
      </diagonal>
    </border>
    <border diagonalDown="1">
      <left>
        <color indexed="63"/>
      </left>
      <right>
        <color indexed="63"/>
      </right>
      <top style="thin">
        <color indexed="8"/>
      </top>
      <bottom>
        <color indexed="63"/>
      </bottom>
      <diagonal style="thin">
        <color indexed="8"/>
      </diagonal>
    </border>
    <border diagonalDown="1">
      <left>
        <color indexed="63"/>
      </left>
      <right style="thin">
        <color indexed="8"/>
      </right>
      <top style="thin">
        <color indexed="8"/>
      </top>
      <bottom>
        <color indexed="63"/>
      </bottom>
      <diagonal style="thin">
        <color indexed="8"/>
      </diagonal>
    </border>
    <border>
      <left style="medium"/>
      <right style="hair">
        <color indexed="8"/>
      </right>
      <top/>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diagonalDown="1">
      <left style="thin">
        <color indexed="8"/>
      </left>
      <right>
        <color indexed="63"/>
      </right>
      <top>
        <color indexed="63"/>
      </top>
      <bottom>
        <color indexed="63"/>
      </bottom>
      <diagonal style="thin">
        <color indexed="8"/>
      </diagonal>
    </border>
    <border>
      <left style="medium"/>
      <right>
        <color indexed="63"/>
      </right>
      <top style="thin">
        <color indexed="8"/>
      </top>
      <bottom style="thin"/>
    </border>
    <border>
      <left>
        <color indexed="63"/>
      </left>
      <right style="medium"/>
      <top>
        <color indexed="63"/>
      </top>
      <bottom style="thin"/>
    </border>
    <border>
      <left style="medium"/>
      <right style="hair">
        <color indexed="8"/>
      </right>
      <top/>
      <bottom style="thin">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diagonalDown="1">
      <left style="thin">
        <color indexed="8"/>
      </left>
      <right>
        <color indexed="63"/>
      </right>
      <top>
        <color indexed="63"/>
      </top>
      <bottom style="thin">
        <color indexed="8"/>
      </bottom>
      <diagonal style="thin">
        <color indexed="8"/>
      </diagonal>
    </border>
    <border>
      <left style="medium"/>
      <right>
        <color indexed="63"/>
      </right>
      <top>
        <color indexed="63"/>
      </top>
      <bottom style="thin">
        <color indexed="8"/>
      </bottom>
    </border>
    <border>
      <left style="hair">
        <color indexed="8"/>
      </left>
      <right style="hair">
        <color indexed="8"/>
      </right>
      <top style="thin">
        <color indexed="8"/>
      </top>
      <bottom/>
    </border>
    <border>
      <left style="thin"/>
      <right style="thin"/>
      <top style="thin"/>
      <bottom>
        <color indexed="63"/>
      </bottom>
    </border>
    <border diagonalDown="1">
      <left>
        <color indexed="63"/>
      </left>
      <right style="medium"/>
      <top style="thin">
        <color indexed="8"/>
      </top>
      <bottom>
        <color indexed="63"/>
      </bottom>
      <diagonal style="thin">
        <color indexed="8"/>
      </diagonal>
    </border>
    <border diagonalDown="1">
      <left>
        <color indexed="63"/>
      </left>
      <right style="medium"/>
      <top>
        <color indexed="63"/>
      </top>
      <bottom>
        <color indexed="63"/>
      </bottom>
      <diagonal style="thin">
        <color indexed="8"/>
      </diagonal>
    </border>
    <border>
      <left style="medium"/>
      <right>
        <color indexed="63"/>
      </right>
      <top style="thin">
        <color indexed="8"/>
      </top>
      <bottom style="medium"/>
    </border>
    <border>
      <left>
        <color indexed="63"/>
      </left>
      <right style="medium"/>
      <top>
        <color indexed="63"/>
      </top>
      <bottom style="medium"/>
    </border>
    <border>
      <left style="medium"/>
      <right style="hair">
        <color indexed="8"/>
      </right>
      <top/>
      <bottom style="medium"/>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style="hair">
        <color indexed="8"/>
      </right>
      <top/>
      <bottom style="medium"/>
    </border>
    <border>
      <left style="thin">
        <color indexed="8"/>
      </left>
      <right style="hair">
        <color indexed="8"/>
      </right>
      <top/>
      <bottom style="medium"/>
    </border>
    <border diagonalDown="1">
      <left style="thin">
        <color indexed="8"/>
      </left>
      <right>
        <color indexed="63"/>
      </right>
      <top>
        <color indexed="63"/>
      </top>
      <bottom style="medium"/>
      <diagonal style="thin">
        <color indexed="8"/>
      </diagonal>
    </border>
    <border diagonalDown="1">
      <left>
        <color indexed="63"/>
      </left>
      <right>
        <color indexed="63"/>
      </right>
      <top>
        <color indexed="63"/>
      </top>
      <bottom style="medium"/>
      <diagonal style="thin">
        <color indexed="8"/>
      </diagonal>
    </border>
    <border diagonalDown="1">
      <left>
        <color indexed="63"/>
      </left>
      <right style="medium"/>
      <top>
        <color indexed="63"/>
      </top>
      <bottom style="medium"/>
      <diagonal style="thin">
        <color indexed="8"/>
      </diagonal>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hair">
        <color indexed="8"/>
      </right>
      <top style="thin"/>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thin"/>
      <bottom/>
    </border>
    <border>
      <left style="thin">
        <color indexed="8"/>
      </left>
      <right style="hair">
        <color indexed="8"/>
      </right>
      <top style="thin"/>
      <bottom/>
    </border>
    <border>
      <left style="hair">
        <color indexed="8"/>
      </left>
      <right style="thin"/>
      <top style="thin"/>
      <bottom/>
    </border>
    <border>
      <left style="thin"/>
      <right style="hair">
        <color indexed="8"/>
      </right>
      <top/>
      <bottom/>
    </border>
    <border>
      <left style="hair">
        <color indexed="8"/>
      </left>
      <right style="thin"/>
      <top/>
      <bottom/>
    </border>
    <border>
      <left style="thin"/>
      <right style="hair">
        <color indexed="8"/>
      </right>
      <top/>
      <bottom style="thin"/>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style="hair">
        <color indexed="8"/>
      </right>
      <top/>
      <bottom style="thin"/>
    </border>
    <border>
      <left style="thin">
        <color indexed="8"/>
      </left>
      <right style="hair">
        <color indexed="8"/>
      </right>
      <top/>
      <bottom style="thin"/>
    </border>
    <border>
      <left style="hair">
        <color indexed="8"/>
      </left>
      <right style="thin"/>
      <top/>
      <bottom style="thin"/>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thin"/>
      <top style="medium"/>
      <bottom>
        <color indexed="63"/>
      </bottom>
    </border>
    <border>
      <left>
        <color indexed="63"/>
      </left>
      <right style="hair"/>
      <top style="medium"/>
      <bottom>
        <color indexed="63"/>
      </botto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color indexed="63"/>
      </right>
      <top style="medium"/>
      <bottom style="hair">
        <color indexed="8"/>
      </bottom>
    </border>
    <border>
      <left style="thin"/>
      <right style="hair">
        <color indexed="8"/>
      </right>
      <top style="medium"/>
      <bottom style="hair">
        <color indexed="8"/>
      </bottom>
    </border>
    <border>
      <left style="hair">
        <color indexed="8"/>
      </left>
      <right style="thin"/>
      <top style="medium"/>
      <bottom style="hair">
        <color indexed="8"/>
      </bottom>
    </border>
    <border>
      <left>
        <color indexed="63"/>
      </left>
      <right style="hair">
        <color indexed="8"/>
      </right>
      <top style="medium"/>
      <bottom style="hair">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hair"/>
      <right style="thin"/>
      <top>
        <color indexed="63"/>
      </top>
      <bottom style="medium"/>
    </border>
    <border>
      <left>
        <color indexed="63"/>
      </left>
      <right style="hair"/>
      <top>
        <color indexed="63"/>
      </top>
      <bottom style="mediu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thin"/>
      <right style="hair">
        <color indexed="8"/>
      </right>
      <top style="hair">
        <color indexed="8"/>
      </top>
      <bottom style="medium"/>
    </border>
    <border>
      <left style="hair">
        <color indexed="8"/>
      </left>
      <right style="thin"/>
      <top style="hair">
        <color indexed="8"/>
      </top>
      <bottom style="medium"/>
    </border>
    <border>
      <left style="medium"/>
      <right style="thin"/>
      <top style="thin"/>
      <bottom style="medium"/>
    </border>
    <border>
      <left style="medium"/>
      <right>
        <color indexed="63"/>
      </right>
      <top>
        <color indexed="63"/>
      </top>
      <bottom style="hair"/>
    </border>
    <border>
      <left>
        <color indexed="63"/>
      </left>
      <right style="medium"/>
      <top>
        <color indexed="63"/>
      </top>
      <bottom style="hair"/>
    </border>
    <border>
      <left style="hair">
        <color indexed="8"/>
      </left>
      <right style="hair">
        <color indexed="8"/>
      </right>
      <top>
        <color indexed="63"/>
      </top>
      <bottom style="hair">
        <color indexed="8"/>
      </bottom>
    </border>
    <border>
      <left style="hair">
        <color indexed="8"/>
      </left>
      <right style="thin"/>
      <top>
        <color indexed="63"/>
      </top>
      <bottom style="hair">
        <color indexed="8"/>
      </bottom>
    </border>
    <border>
      <left style="hair">
        <color indexed="8"/>
      </left>
      <right>
        <color indexed="63"/>
      </right>
      <top>
        <color indexed="63"/>
      </top>
      <bottom style="hair">
        <color indexed="8"/>
      </bottom>
    </border>
    <border>
      <left style="medium"/>
      <right style="dotted">
        <color indexed="8"/>
      </right>
      <top>
        <color indexed="63"/>
      </top>
      <bottom style="dotted">
        <color indexed="8"/>
      </bottom>
    </border>
    <border>
      <left style="dotted">
        <color indexed="8"/>
      </left>
      <right style="dotted">
        <color indexed="8"/>
      </right>
      <top>
        <color indexed="63"/>
      </top>
      <bottom style="dotted">
        <color indexed="8"/>
      </bottom>
    </border>
    <border>
      <left style="dotted">
        <color indexed="8"/>
      </left>
      <right>
        <color indexed="63"/>
      </right>
      <top>
        <color indexed="63"/>
      </top>
      <bottom style="dotted">
        <color indexed="8"/>
      </bottom>
    </border>
    <border>
      <left style="thin"/>
      <right style="dotted">
        <color indexed="8"/>
      </right>
      <top>
        <color indexed="63"/>
      </top>
      <bottom style="dotted">
        <color indexed="8"/>
      </bottom>
    </border>
    <border>
      <left style="dotted">
        <color indexed="8"/>
      </left>
      <right style="thin"/>
      <top>
        <color indexed="63"/>
      </top>
      <bottom style="dotted">
        <color indexed="8"/>
      </bottom>
    </border>
    <border>
      <left>
        <color indexed="63"/>
      </left>
      <right style="dotted">
        <color indexed="8"/>
      </right>
      <top>
        <color indexed="63"/>
      </top>
      <bottom style="dotted">
        <color indexed="8"/>
      </bottom>
    </border>
    <border>
      <left style="medium"/>
      <right style="thin"/>
      <top>
        <color indexed="63"/>
      </top>
      <bottom style="thin"/>
    </border>
    <border>
      <left style="medium"/>
      <right>
        <color indexed="63"/>
      </right>
      <top style="hair"/>
      <bottom style="hair"/>
    </border>
    <border>
      <left>
        <color indexed="63"/>
      </left>
      <right style="medium"/>
      <top style="hair"/>
      <bottom style="hair"/>
    </border>
    <border>
      <left style="thin"/>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medium"/>
      <right style="dotted">
        <color indexed="8"/>
      </right>
      <top style="dotted">
        <color indexed="8"/>
      </top>
      <bottom style="dotted">
        <color indexed="8"/>
      </bottom>
    </border>
    <border>
      <left style="dotted">
        <color indexed="8"/>
      </left>
      <right style="dotted">
        <color indexed="8"/>
      </right>
      <top style="dotted">
        <color indexed="8"/>
      </top>
      <bottom style="dotted">
        <color indexed="8"/>
      </bottom>
    </border>
    <border>
      <left style="dotted">
        <color indexed="8"/>
      </left>
      <right>
        <color indexed="63"/>
      </right>
      <top style="dotted">
        <color indexed="8"/>
      </top>
      <bottom style="dotted">
        <color indexed="8"/>
      </bottom>
    </border>
    <border>
      <left style="thin"/>
      <right style="dotted">
        <color indexed="8"/>
      </right>
      <top style="dotted">
        <color indexed="8"/>
      </top>
      <bottom style="dotted">
        <color indexed="8"/>
      </bottom>
    </border>
    <border>
      <left style="dotted">
        <color indexed="8"/>
      </left>
      <right style="thin"/>
      <top style="dotted">
        <color indexed="8"/>
      </top>
      <bottom style="dotted">
        <color indexed="8"/>
      </bottom>
    </border>
    <border>
      <left>
        <color indexed="63"/>
      </left>
      <right style="dotted">
        <color indexed="8"/>
      </right>
      <top style="dotted">
        <color indexed="8"/>
      </top>
      <bottom style="dotted">
        <color indexed="8"/>
      </bottom>
    </border>
    <border>
      <left style="medium"/>
      <right style="thin"/>
      <top style="thin"/>
      <bottom style="thin"/>
    </border>
    <border>
      <left style="medium"/>
      <right>
        <color indexed="63"/>
      </right>
      <top style="hair"/>
      <bottom>
        <color indexed="63"/>
      </bottom>
    </border>
    <border>
      <left>
        <color indexed="63"/>
      </left>
      <right style="medium"/>
      <top style="hair"/>
      <bottom>
        <color indexed="63"/>
      </bottom>
    </border>
    <border>
      <left style="thin"/>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medium"/>
      <right style="dotted">
        <color indexed="8"/>
      </right>
      <top style="dotted">
        <color indexed="8"/>
      </top>
      <bottom>
        <color indexed="63"/>
      </bottom>
    </border>
    <border>
      <left style="dotted">
        <color indexed="8"/>
      </left>
      <right style="dotted">
        <color indexed="8"/>
      </right>
      <top style="dotted">
        <color indexed="8"/>
      </top>
      <bottom>
        <color indexed="63"/>
      </bottom>
    </border>
    <border>
      <left style="dotted">
        <color indexed="8"/>
      </left>
      <right>
        <color indexed="63"/>
      </right>
      <top style="dotted">
        <color indexed="8"/>
      </top>
      <bottom>
        <color indexed="63"/>
      </bottom>
    </border>
    <border>
      <left style="thin"/>
      <right style="dotted">
        <color indexed="8"/>
      </right>
      <top style="dotted">
        <color indexed="8"/>
      </top>
      <bottom>
        <color indexed="63"/>
      </bottom>
    </border>
    <border>
      <left style="dotted">
        <color indexed="8"/>
      </left>
      <right style="thin"/>
      <top style="dotted">
        <color indexed="8"/>
      </top>
      <bottom>
        <color indexed="63"/>
      </bottom>
    </border>
    <border>
      <left>
        <color indexed="63"/>
      </left>
      <right style="dotted">
        <color indexed="8"/>
      </right>
      <top style="dotted">
        <color indexed="8"/>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style="thin"/>
      <bottom style="hair"/>
    </border>
    <border>
      <left>
        <color indexed="63"/>
      </left>
      <right style="medium"/>
      <top style="thin"/>
      <bottom style="hair"/>
    </border>
    <border>
      <left style="medium"/>
      <right style="hair">
        <color indexed="8"/>
      </right>
      <top style="thin"/>
      <bottom/>
    </border>
    <border>
      <left style="hair">
        <color indexed="8"/>
      </left>
      <right style="hair">
        <color indexed="8"/>
      </right>
      <top style="thin"/>
      <bottom style="hair">
        <color indexed="8"/>
      </bottom>
    </border>
    <border diagonalDown="1">
      <left style="thin"/>
      <right>
        <color indexed="63"/>
      </right>
      <top style="thin"/>
      <bottom>
        <color indexed="63"/>
      </bottom>
      <diagonal style="thin">
        <color indexed="8"/>
      </diagonal>
    </border>
    <border diagonalDown="1">
      <left>
        <color indexed="63"/>
      </left>
      <right>
        <color indexed="63"/>
      </right>
      <top style="thin"/>
      <bottom>
        <color indexed="63"/>
      </bottom>
      <diagonal style="thin">
        <color indexed="8"/>
      </diagonal>
    </border>
    <border diagonalDown="1">
      <left>
        <color indexed="63"/>
      </left>
      <right style="thin"/>
      <top style="thin"/>
      <bottom>
        <color indexed="63"/>
      </bottom>
      <diagonal style="thin">
        <color indexed="8"/>
      </diagonal>
    </border>
    <border>
      <left style="hair">
        <color indexed="8"/>
      </left>
      <right style="medium"/>
      <top style="thin"/>
      <bottom style="hair">
        <color indexed="8"/>
      </bottom>
    </border>
    <border>
      <left style="medium"/>
      <right style="dotted">
        <color indexed="8"/>
      </right>
      <top style="thin"/>
      <bottom style="dotted">
        <color indexed="8"/>
      </bottom>
    </border>
    <border>
      <left style="dotted">
        <color indexed="8"/>
      </left>
      <right style="dotted">
        <color indexed="8"/>
      </right>
      <top style="thin"/>
      <bottom style="dotted">
        <color indexed="8"/>
      </bottom>
    </border>
    <border>
      <left style="dotted">
        <color indexed="8"/>
      </left>
      <right>
        <color indexed="63"/>
      </right>
      <top style="thin"/>
      <bottom style="dotted">
        <color indexed="8"/>
      </bottom>
    </border>
    <border>
      <left style="thin"/>
      <right style="dotted">
        <color indexed="8"/>
      </right>
      <top style="thin"/>
      <bottom style="dotted">
        <color indexed="8"/>
      </bottom>
    </border>
    <border>
      <left style="dotted">
        <color indexed="8"/>
      </left>
      <right style="thin"/>
      <top style="thin"/>
      <bottom style="dotted">
        <color indexed="8"/>
      </bottom>
    </border>
    <border>
      <left>
        <color indexed="63"/>
      </left>
      <right style="dotted">
        <color indexed="8"/>
      </right>
      <top style="thin"/>
      <bottom style="dotted">
        <color indexed="8"/>
      </bottom>
    </border>
    <border>
      <left style="medium"/>
      <right style="hair">
        <color indexed="8"/>
      </right>
      <top style="hair">
        <color indexed="8"/>
      </top>
      <bottom style="hair">
        <color indexed="8"/>
      </bottom>
    </border>
    <border diagonalDown="1">
      <left style="thin"/>
      <right>
        <color indexed="63"/>
      </right>
      <top>
        <color indexed="63"/>
      </top>
      <bottom>
        <color indexed="63"/>
      </bottom>
      <diagonal style="thin">
        <color indexed="8"/>
      </diagonal>
    </border>
    <border diagonalDown="1">
      <left>
        <color indexed="63"/>
      </left>
      <right style="thin"/>
      <top>
        <color indexed="63"/>
      </top>
      <bottom>
        <color indexed="63"/>
      </bottom>
      <diagonal style="thin">
        <color indexed="8"/>
      </diagonal>
    </border>
    <border>
      <left style="hair">
        <color indexed="8"/>
      </left>
      <right style="medium"/>
      <top style="hair">
        <color indexed="8"/>
      </top>
      <bottom style="hair">
        <color indexed="8"/>
      </bottom>
    </border>
    <border>
      <left style="medium"/>
      <right>
        <color indexed="63"/>
      </right>
      <top>
        <color indexed="63"/>
      </top>
      <bottom style="thin"/>
    </border>
    <border>
      <left style="medium"/>
      <right>
        <color indexed="63"/>
      </right>
      <top style="hair"/>
      <bottom style="thin"/>
    </border>
    <border>
      <left>
        <color indexed="63"/>
      </left>
      <right style="medium"/>
      <top style="hair"/>
      <bottom style="thin"/>
    </border>
    <border>
      <left style="medium"/>
      <right style="hair">
        <color indexed="8"/>
      </right>
      <top style="hair">
        <color indexed="8"/>
      </top>
      <bottom style="thin"/>
    </border>
    <border>
      <left style="hair">
        <color indexed="8"/>
      </left>
      <right style="hair">
        <color indexed="8"/>
      </right>
      <top style="hair">
        <color indexed="8"/>
      </top>
      <bottom style="thin"/>
    </border>
    <border diagonalDown="1">
      <left style="thin"/>
      <right>
        <color indexed="63"/>
      </right>
      <top>
        <color indexed="63"/>
      </top>
      <bottom style="thin"/>
      <diagonal style="thin">
        <color indexed="8"/>
      </diagonal>
    </border>
    <border diagonalDown="1">
      <left>
        <color indexed="63"/>
      </left>
      <right>
        <color indexed="63"/>
      </right>
      <top>
        <color indexed="63"/>
      </top>
      <bottom style="thin"/>
      <diagonal style="thin">
        <color indexed="8"/>
      </diagonal>
    </border>
    <border diagonalDown="1">
      <left>
        <color indexed="63"/>
      </left>
      <right style="thin"/>
      <top>
        <color indexed="63"/>
      </top>
      <bottom style="thin"/>
      <diagonal style="thin">
        <color indexed="8"/>
      </diagonal>
    </border>
    <border>
      <left style="hair">
        <color indexed="8"/>
      </left>
      <right style="medium"/>
      <top style="hair">
        <color indexed="8"/>
      </top>
      <bottom style="thin"/>
    </border>
    <border>
      <left style="medium"/>
      <right style="dotted">
        <color indexed="8"/>
      </right>
      <top style="dotted">
        <color indexed="8"/>
      </top>
      <bottom style="thin"/>
    </border>
    <border>
      <left style="dotted">
        <color indexed="8"/>
      </left>
      <right style="dotted">
        <color indexed="8"/>
      </right>
      <top style="dotted">
        <color indexed="8"/>
      </top>
      <bottom style="thin"/>
    </border>
    <border>
      <left style="dotted">
        <color indexed="8"/>
      </left>
      <right>
        <color indexed="63"/>
      </right>
      <top style="dotted">
        <color indexed="8"/>
      </top>
      <bottom style="thin"/>
    </border>
    <border>
      <left style="thin"/>
      <right style="dotted">
        <color indexed="8"/>
      </right>
      <top style="dotted">
        <color indexed="8"/>
      </top>
      <bottom style="thin"/>
    </border>
    <border>
      <left style="dotted">
        <color indexed="8"/>
      </left>
      <right style="thin"/>
      <top style="dotted">
        <color indexed="8"/>
      </top>
      <bottom style="thin"/>
    </border>
    <border>
      <left>
        <color indexed="63"/>
      </left>
      <right style="dotted">
        <color indexed="8"/>
      </right>
      <top style="dotted">
        <color indexed="8"/>
      </top>
      <bottom style="thin"/>
    </border>
    <border>
      <left>
        <color indexed="63"/>
      </left>
      <right>
        <color indexed="63"/>
      </right>
      <top>
        <color indexed="63"/>
      </top>
      <bottom style="medium"/>
    </border>
    <border>
      <left style="medium"/>
      <right>
        <color indexed="63"/>
      </right>
      <top style="hair"/>
      <bottom style="medium"/>
    </border>
    <border>
      <left>
        <color indexed="63"/>
      </left>
      <right style="medium"/>
      <top style="hair"/>
      <bottom style="medium"/>
    </border>
    <border>
      <left style="medium"/>
      <right style="dotted">
        <color indexed="8"/>
      </right>
      <top style="dotted">
        <color indexed="8"/>
      </top>
      <bottom style="medium"/>
    </border>
    <border>
      <left style="dotted">
        <color indexed="8"/>
      </left>
      <right style="dotted">
        <color indexed="8"/>
      </right>
      <top style="dotted">
        <color indexed="8"/>
      </top>
      <bottom style="medium"/>
    </border>
    <border>
      <left style="dotted">
        <color indexed="8"/>
      </left>
      <right>
        <color indexed="63"/>
      </right>
      <top style="dotted">
        <color indexed="8"/>
      </top>
      <bottom style="medium"/>
    </border>
    <border>
      <left style="thin"/>
      <right style="dotted">
        <color indexed="8"/>
      </right>
      <top style="dotted">
        <color indexed="8"/>
      </top>
      <bottom style="medium"/>
    </border>
    <border>
      <left style="dotted">
        <color indexed="8"/>
      </left>
      <right style="thin"/>
      <top style="dotted">
        <color indexed="8"/>
      </top>
      <bottom style="medium"/>
    </border>
    <border>
      <left>
        <color indexed="63"/>
      </left>
      <right style="dotted">
        <color indexed="8"/>
      </right>
      <top style="dotted">
        <color indexed="8"/>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65">
    <xf numFmtId="0" fontId="0" fillId="0" borderId="0" xfId="0" applyAlignment="1">
      <alignment/>
    </xf>
    <xf numFmtId="0" fontId="21" fillId="0" borderId="0" xfId="0" applyFont="1" applyAlignment="1">
      <alignment horizontal="center" vertical="center" shrinkToFit="1"/>
    </xf>
    <xf numFmtId="0" fontId="22" fillId="0" borderId="0" xfId="0" applyFont="1" applyAlignment="1">
      <alignment horizontal="center" vertical="center" shrinkToFit="1"/>
    </xf>
    <xf numFmtId="0" fontId="23" fillId="0" borderId="0" xfId="0" applyFont="1" applyBorder="1" applyAlignment="1">
      <alignment horizontal="center" vertical="center" shrinkToFit="1"/>
    </xf>
    <xf numFmtId="0" fontId="0" fillId="0" borderId="0" xfId="0" applyAlignment="1">
      <alignment vertical="center" shrinkToFit="1"/>
    </xf>
    <xf numFmtId="0" fontId="22"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22" fillId="0" borderId="0" xfId="0" applyFont="1" applyBorder="1" applyAlignment="1">
      <alignment horizontal="left" vertical="center" shrinkToFit="1"/>
    </xf>
    <xf numFmtId="0" fontId="24" fillId="0" borderId="0" xfId="0" applyFont="1" applyBorder="1" applyAlignment="1">
      <alignment horizontal="distributed" vertical="center" shrinkToFit="1"/>
    </xf>
    <xf numFmtId="0" fontId="25" fillId="0" borderId="0" xfId="0" applyFont="1" applyBorder="1" applyAlignment="1">
      <alignment horizontal="right" vertical="center" shrinkToFit="1"/>
    </xf>
    <xf numFmtId="0" fontId="21" fillId="0" borderId="0" xfId="0" applyFont="1" applyAlignment="1">
      <alignment horizontal="center" vertical="center" shrinkToFit="1"/>
    </xf>
    <xf numFmtId="0" fontId="22" fillId="0" borderId="0" xfId="0" applyFont="1" applyBorder="1" applyAlignment="1">
      <alignment horizontal="left" vertical="center" shrinkToFit="1"/>
    </xf>
    <xf numFmtId="0" fontId="22" fillId="0" borderId="0" xfId="0" applyFont="1" applyBorder="1" applyAlignment="1">
      <alignment horizontal="center" vertical="center" shrinkToFit="1"/>
    </xf>
    <xf numFmtId="0" fontId="26" fillId="0" borderId="10"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Border="1" applyAlignment="1">
      <alignment horizontal="center" vertical="center" textRotation="255" shrinkToFit="1"/>
    </xf>
    <xf numFmtId="0" fontId="21" fillId="0" borderId="0" xfId="0" applyFont="1" applyBorder="1" applyAlignment="1">
      <alignment horizontal="center" vertical="center" shrinkToFi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8" fillId="0" borderId="0" xfId="0" applyFont="1" applyBorder="1" applyAlignment="1">
      <alignment horizontal="center" vertical="center"/>
    </xf>
    <xf numFmtId="0" fontId="26" fillId="0" borderId="30" xfId="0" applyFont="1" applyBorder="1" applyAlignment="1">
      <alignment horizontal="center" vertical="center"/>
    </xf>
    <xf numFmtId="0" fontId="28" fillId="0" borderId="18"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9" fillId="0" borderId="22" xfId="0" applyFont="1" applyBorder="1" applyAlignment="1">
      <alignment horizontal="center" vertical="center" shrinkToFit="1"/>
    </xf>
    <xf numFmtId="0" fontId="30" fillId="0" borderId="26" xfId="0" applyFont="1" applyBorder="1" applyAlignment="1">
      <alignment horizontal="center" vertical="center" shrinkToFit="1"/>
    </xf>
    <xf numFmtId="0" fontId="30" fillId="0" borderId="31" xfId="0" applyFont="1" applyBorder="1" applyAlignment="1">
      <alignment horizontal="center" vertical="center" shrinkToFit="1"/>
    </xf>
    <xf numFmtId="0" fontId="31" fillId="0" borderId="0" xfId="0" applyFont="1" applyBorder="1" applyAlignment="1">
      <alignment horizontal="center" vertical="center" textRotation="255" shrinkToFit="1"/>
    </xf>
    <xf numFmtId="0" fontId="30" fillId="0" borderId="14"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13" xfId="0" applyFont="1" applyBorder="1" applyAlignment="1">
      <alignment horizontal="center" vertical="center" shrinkToFit="1"/>
    </xf>
    <xf numFmtId="208" fontId="32" fillId="0" borderId="14" xfId="0" applyNumberFormat="1" applyFont="1" applyBorder="1" applyAlignment="1">
      <alignment horizontal="center" vertical="center" shrinkToFit="1"/>
    </xf>
    <xf numFmtId="208" fontId="33" fillId="0" borderId="0" xfId="0" applyNumberFormat="1" applyFont="1" applyBorder="1" applyAlignment="1">
      <alignment horizontal="center" vertical="center" shrinkToFit="1"/>
    </xf>
    <xf numFmtId="208" fontId="33" fillId="0" borderId="13" xfId="0" applyNumberFormat="1" applyFont="1" applyBorder="1" applyAlignment="1">
      <alignment horizontal="center" vertical="center" shrinkToFit="1"/>
    </xf>
    <xf numFmtId="208" fontId="33" fillId="0" borderId="24" xfId="0" applyNumberFormat="1" applyFont="1" applyBorder="1" applyAlignment="1">
      <alignment horizontal="center" vertical="center" shrinkToFit="1"/>
    </xf>
    <xf numFmtId="208" fontId="33" fillId="0" borderId="18" xfId="0" applyNumberFormat="1" applyFont="1" applyBorder="1" applyAlignment="1">
      <alignment horizontal="center" vertical="center" shrinkToFit="1"/>
    </xf>
    <xf numFmtId="208" fontId="33" fillId="0" borderId="23" xfId="0" applyNumberFormat="1" applyFont="1" applyBorder="1" applyAlignment="1">
      <alignment horizontal="center" vertical="center" shrinkToFit="1"/>
    </xf>
    <xf numFmtId="0" fontId="26" fillId="0" borderId="34" xfId="0" applyFont="1" applyBorder="1" applyAlignment="1">
      <alignment horizontal="center" vertical="center"/>
    </xf>
    <xf numFmtId="0" fontId="34" fillId="0" borderId="0" xfId="0" applyFont="1" applyBorder="1" applyAlignment="1">
      <alignment horizontal="center" vertical="center" shrinkToFit="1"/>
    </xf>
    <xf numFmtId="0" fontId="0" fillId="0" borderId="0" xfId="0" applyBorder="1" applyAlignment="1">
      <alignment horizontal="center" vertical="center" shrinkToFit="1"/>
    </xf>
    <xf numFmtId="0" fontId="35" fillId="0" borderId="0" xfId="0" applyFont="1" applyBorder="1" applyAlignment="1">
      <alignment horizontal="center" vertical="center" shrinkToFit="1"/>
    </xf>
    <xf numFmtId="0" fontId="37" fillId="0" borderId="0" xfId="0" applyFont="1" applyBorder="1" applyAlignment="1">
      <alignment horizontal="center" vertical="center" textRotation="255" shrinkToFit="1"/>
    </xf>
    <xf numFmtId="0" fontId="26" fillId="0" borderId="0" xfId="0" applyFont="1" applyBorder="1" applyAlignment="1">
      <alignment/>
    </xf>
    <xf numFmtId="0" fontId="38" fillId="0" borderId="0" xfId="0" applyFont="1" applyBorder="1" applyAlignment="1">
      <alignment horizontal="center" vertical="center" shrinkToFit="1"/>
    </xf>
    <xf numFmtId="0" fontId="26" fillId="0" borderId="0" xfId="0" applyFont="1" applyFill="1" applyAlignment="1">
      <alignment vertical="center"/>
    </xf>
    <xf numFmtId="0" fontId="39" fillId="0" borderId="0" xfId="0" applyFont="1" applyFill="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40" fillId="0" borderId="0" xfId="0" applyFont="1" applyFill="1" applyBorder="1" applyAlignment="1">
      <alignment horizontal="center" vertical="center" shrinkToFit="1"/>
    </xf>
    <xf numFmtId="0" fontId="26" fillId="0" borderId="0" xfId="0" applyFont="1" applyFill="1" applyBorder="1" applyAlignment="1">
      <alignment horizontal="left" vertical="center"/>
    </xf>
    <xf numFmtId="0" fontId="26" fillId="0" borderId="0" xfId="0" applyFont="1" applyFill="1" applyBorder="1" applyAlignment="1">
      <alignment horizontal="left" vertical="center" shrinkToFit="1"/>
    </xf>
    <xf numFmtId="0" fontId="41" fillId="0" borderId="35" xfId="0" applyFont="1" applyFill="1" applyBorder="1" applyAlignment="1">
      <alignment horizontal="center" vertical="center" wrapText="1" shrinkToFit="1"/>
    </xf>
    <xf numFmtId="0" fontId="41" fillId="0" borderId="36" xfId="0" applyFont="1" applyFill="1" applyBorder="1" applyAlignment="1">
      <alignment horizontal="center" vertical="center" wrapText="1" shrinkToFit="1"/>
    </xf>
    <xf numFmtId="0" fontId="29" fillId="0" borderId="35"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37" xfId="0" applyFont="1" applyFill="1" applyBorder="1" applyAlignment="1">
      <alignment horizontal="left" vertical="center" shrinkToFit="1"/>
    </xf>
    <xf numFmtId="0" fontId="29" fillId="0" borderId="38" xfId="0" applyFont="1" applyFill="1" applyBorder="1" applyAlignment="1">
      <alignment horizontal="left" vertical="center" shrinkToFit="1"/>
    </xf>
    <xf numFmtId="0" fontId="29" fillId="0" borderId="39" xfId="0" applyFont="1" applyFill="1" applyBorder="1" applyAlignment="1">
      <alignment horizontal="left" vertical="center" shrinkToFi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xf>
    <xf numFmtId="0" fontId="41" fillId="0" borderId="43" xfId="0" applyFont="1" applyFill="1" applyBorder="1" applyAlignment="1">
      <alignment horizontal="center" vertical="center" wrapText="1" shrinkToFit="1"/>
    </xf>
    <xf numFmtId="0" fontId="41" fillId="0" borderId="44" xfId="0" applyFont="1" applyFill="1" applyBorder="1" applyAlignment="1">
      <alignment horizontal="center" vertical="center" wrapText="1" shrinkToFit="1"/>
    </xf>
    <xf numFmtId="0" fontId="42" fillId="0" borderId="45" xfId="0" applyFont="1" applyFill="1" applyBorder="1" applyAlignment="1">
      <alignment horizontal="center" vertical="center"/>
    </xf>
    <xf numFmtId="0" fontId="42" fillId="0" borderId="46" xfId="0" applyFont="1" applyFill="1" applyBorder="1" applyAlignment="1">
      <alignment horizontal="center" vertical="center"/>
    </xf>
    <xf numFmtId="0" fontId="42" fillId="0" borderId="47" xfId="0" applyFont="1" applyFill="1" applyBorder="1" applyAlignment="1">
      <alignment horizontal="center" vertical="center"/>
    </xf>
    <xf numFmtId="0" fontId="42" fillId="0" borderId="48"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1" xfId="0" applyFont="1" applyFill="1" applyBorder="1" applyAlignment="1">
      <alignment horizontal="center" vertical="center"/>
    </xf>
    <xf numFmtId="0" fontId="29" fillId="0" borderId="52" xfId="0" applyFont="1" applyFill="1" applyBorder="1" applyAlignment="1">
      <alignment horizontal="left" vertical="top"/>
    </xf>
    <xf numFmtId="0" fontId="42" fillId="0" borderId="53" xfId="0" applyFont="1" applyFill="1" applyBorder="1" applyAlignment="1">
      <alignment horizontal="center" vertical="center" wrapText="1"/>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43" fillId="0" borderId="58" xfId="0" applyFont="1" applyFill="1" applyBorder="1" applyAlignment="1">
      <alignment horizontal="center" vertical="center" shrinkToFit="1"/>
    </xf>
    <xf numFmtId="0" fontId="44" fillId="0" borderId="58" xfId="0" applyFont="1" applyFill="1" applyBorder="1" applyAlignment="1">
      <alignment horizontal="center" vertical="center" shrinkToFit="1"/>
    </xf>
    <xf numFmtId="0" fontId="29" fillId="0" borderId="59" xfId="0" applyFont="1" applyFill="1" applyBorder="1" applyAlignment="1">
      <alignment vertical="center"/>
    </xf>
    <xf numFmtId="0" fontId="26" fillId="24" borderId="57" xfId="0" applyFont="1" applyFill="1" applyBorder="1" applyAlignment="1">
      <alignment horizontal="center" vertical="center"/>
    </xf>
    <xf numFmtId="0" fontId="43" fillId="24" borderId="58" xfId="0" applyFont="1" applyFill="1" applyBorder="1" applyAlignment="1">
      <alignment horizontal="center" vertical="center" shrinkToFit="1"/>
    </xf>
    <xf numFmtId="0" fontId="44" fillId="24" borderId="58" xfId="0" applyFont="1" applyFill="1" applyBorder="1" applyAlignment="1">
      <alignment horizontal="center" vertical="center" shrinkToFit="1"/>
    </xf>
    <xf numFmtId="0" fontId="29" fillId="24" borderId="59" xfId="0" applyFont="1" applyFill="1" applyBorder="1" applyAlignment="1">
      <alignment vertical="center"/>
    </xf>
    <xf numFmtId="0" fontId="29" fillId="24" borderId="60" xfId="0" applyFont="1" applyFill="1" applyBorder="1" applyAlignment="1">
      <alignment vertical="center"/>
    </xf>
    <xf numFmtId="0" fontId="28" fillId="0" borderId="23" xfId="0" applyFont="1" applyFill="1" applyBorder="1" applyAlignment="1">
      <alignment horizontal="center" vertical="center"/>
    </xf>
    <xf numFmtId="0" fontId="28" fillId="0" borderId="61" xfId="0" applyFont="1" applyFill="1" applyBorder="1" applyAlignment="1">
      <alignment horizontal="center" vertical="center"/>
    </xf>
    <xf numFmtId="0" fontId="45" fillId="0" borderId="41" xfId="0" applyFont="1" applyFill="1" applyBorder="1" applyAlignment="1">
      <alignment horizontal="center" vertical="center"/>
    </xf>
    <xf numFmtId="0" fontId="46" fillId="0" borderId="62" xfId="0" applyFont="1" applyFill="1" applyBorder="1" applyAlignment="1">
      <alignment horizontal="center" vertical="center"/>
    </xf>
    <xf numFmtId="0" fontId="29" fillId="0" borderId="63" xfId="0" applyFont="1" applyFill="1" applyBorder="1" applyAlignment="1">
      <alignment horizontal="left" vertical="top"/>
    </xf>
    <xf numFmtId="0" fontId="42" fillId="0" borderId="64" xfId="0" applyFont="1" applyBorder="1" applyAlignment="1">
      <alignment/>
    </xf>
    <xf numFmtId="0" fontId="29" fillId="0" borderId="65" xfId="0" applyFont="1" applyFill="1" applyBorder="1" applyAlignment="1">
      <alignment horizontal="center" vertical="center"/>
    </xf>
    <xf numFmtId="0" fontId="43" fillId="0" borderId="66" xfId="0" applyFont="1" applyFill="1" applyBorder="1" applyAlignment="1">
      <alignment horizontal="center" vertical="center" shrinkToFit="1"/>
    </xf>
    <xf numFmtId="0" fontId="44" fillId="0" borderId="66" xfId="0" applyFont="1" applyFill="1" applyBorder="1" applyAlignment="1">
      <alignment horizontal="center" vertical="center" shrinkToFit="1"/>
    </xf>
    <xf numFmtId="0" fontId="29" fillId="0" borderId="67" xfId="0" applyFont="1" applyFill="1" applyBorder="1" applyAlignment="1">
      <alignment horizontal="center" vertical="center"/>
    </xf>
    <xf numFmtId="0" fontId="29" fillId="24" borderId="65" xfId="0" applyFont="1" applyFill="1" applyBorder="1" applyAlignment="1">
      <alignment horizontal="center" vertical="center"/>
    </xf>
    <xf numFmtId="0" fontId="43" fillId="24" borderId="66" xfId="0" applyFont="1" applyFill="1" applyBorder="1" applyAlignment="1">
      <alignment horizontal="center" vertical="center" shrinkToFit="1"/>
    </xf>
    <xf numFmtId="0" fontId="44" fillId="24" borderId="66" xfId="0" applyFont="1" applyFill="1" applyBorder="1" applyAlignment="1">
      <alignment horizontal="center" vertical="center" shrinkToFit="1"/>
    </xf>
    <xf numFmtId="0" fontId="29" fillId="24" borderId="67" xfId="0" applyFont="1" applyFill="1" applyBorder="1" applyAlignment="1">
      <alignment horizontal="center" vertical="center"/>
    </xf>
    <xf numFmtId="0" fontId="29" fillId="24" borderId="68"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70" xfId="0" applyFont="1" applyFill="1" applyBorder="1" applyAlignment="1">
      <alignment horizontal="center" vertical="center"/>
    </xf>
    <xf numFmtId="0" fontId="45" fillId="0" borderId="17" xfId="0" applyFont="1" applyFill="1" applyBorder="1" applyAlignment="1">
      <alignment horizontal="center" vertical="center"/>
    </xf>
    <xf numFmtId="0" fontId="46" fillId="0" borderId="71" xfId="0" applyFont="1" applyFill="1" applyBorder="1" applyAlignment="1">
      <alignment horizontal="center" vertical="center"/>
    </xf>
    <xf numFmtId="211" fontId="22" fillId="0" borderId="64" xfId="0" applyNumberFormat="1" applyFont="1" applyFill="1" applyBorder="1" applyAlignment="1">
      <alignment horizontal="center" vertical="center"/>
    </xf>
    <xf numFmtId="0" fontId="28" fillId="0" borderId="72" xfId="0" applyFont="1" applyFill="1" applyBorder="1" applyAlignment="1" quotePrefix="1">
      <alignment horizontal="center" vertical="center"/>
    </xf>
    <xf numFmtId="0" fontId="29" fillId="0" borderId="73" xfId="0" applyFont="1" applyFill="1" applyBorder="1" applyAlignment="1">
      <alignment horizontal="left" vertical="top"/>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9" fillId="0" borderId="77" xfId="0" applyFont="1" applyFill="1" applyBorder="1" applyAlignment="1">
      <alignment horizontal="center" vertical="center"/>
    </xf>
    <xf numFmtId="0" fontId="43" fillId="0" borderId="78" xfId="0" applyFont="1" applyFill="1" applyBorder="1" applyAlignment="1">
      <alignment horizontal="center" vertical="center" shrinkToFit="1"/>
    </xf>
    <xf numFmtId="0" fontId="44" fillId="0" borderId="78" xfId="0" applyFont="1" applyFill="1" applyBorder="1" applyAlignment="1">
      <alignment horizontal="center" vertical="center" shrinkToFit="1"/>
    </xf>
    <xf numFmtId="0" fontId="29" fillId="0" borderId="79" xfId="0" applyFont="1" applyFill="1" applyBorder="1" applyAlignment="1">
      <alignment horizontal="center" vertical="center"/>
    </xf>
    <xf numFmtId="0" fontId="29" fillId="24" borderId="77" xfId="0" applyFont="1" applyFill="1" applyBorder="1" applyAlignment="1">
      <alignment horizontal="center" vertical="center"/>
    </xf>
    <xf numFmtId="0" fontId="43" fillId="24" borderId="78" xfId="0" applyFont="1" applyFill="1" applyBorder="1" applyAlignment="1">
      <alignment horizontal="center" vertical="center" shrinkToFit="1"/>
    </xf>
    <xf numFmtId="0" fontId="44" fillId="24" borderId="78" xfId="0" applyFont="1" applyFill="1" applyBorder="1" applyAlignment="1">
      <alignment horizontal="center" vertical="center" shrinkToFit="1"/>
    </xf>
    <xf numFmtId="0" fontId="29" fillId="24" borderId="79" xfId="0" applyFont="1" applyFill="1" applyBorder="1" applyAlignment="1">
      <alignment horizontal="center" vertical="center"/>
    </xf>
    <xf numFmtId="0" fontId="29" fillId="24" borderId="80" xfId="0" applyFont="1" applyFill="1" applyBorder="1" applyAlignment="1">
      <alignment horizontal="center" vertical="center"/>
    </xf>
    <xf numFmtId="0" fontId="29" fillId="0" borderId="81" xfId="0" applyFont="1" applyFill="1" applyBorder="1" applyAlignment="1">
      <alignment horizontal="left" vertical="top"/>
    </xf>
    <xf numFmtId="0" fontId="42" fillId="0" borderId="82" xfId="0" applyFont="1" applyFill="1" applyBorder="1" applyAlignment="1">
      <alignment horizontal="center" vertical="center" wrapText="1"/>
    </xf>
    <xf numFmtId="0" fontId="43" fillId="0" borderId="83" xfId="0" applyFont="1" applyFill="1" applyBorder="1" applyAlignment="1">
      <alignment horizontal="center" vertical="center" shrinkToFit="1"/>
    </xf>
    <xf numFmtId="0" fontId="44" fillId="0" borderId="84" xfId="0" applyFont="1" applyFill="1" applyBorder="1" applyAlignment="1">
      <alignment horizontal="center" vertical="center" shrinkToFit="1"/>
    </xf>
    <xf numFmtId="0" fontId="43" fillId="0" borderId="85" xfId="0" applyFont="1" applyFill="1" applyBorder="1" applyAlignment="1">
      <alignment horizontal="center" vertical="center" shrinkToFit="1"/>
    </xf>
    <xf numFmtId="0" fontId="29" fillId="0" borderId="86" xfId="0" applyFont="1" applyFill="1" applyBorder="1" applyAlignment="1">
      <alignment vertical="center"/>
    </xf>
    <xf numFmtId="0" fontId="26" fillId="0" borderId="87"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9" xfId="0" applyFont="1" applyFill="1" applyBorder="1" applyAlignment="1">
      <alignment horizontal="center" vertical="center"/>
    </xf>
    <xf numFmtId="0" fontId="29" fillId="0" borderId="60" xfId="0" applyFont="1" applyFill="1" applyBorder="1" applyAlignment="1">
      <alignment vertical="center"/>
    </xf>
    <xf numFmtId="0" fontId="45" fillId="0" borderId="61" xfId="0" applyFont="1" applyFill="1" applyBorder="1" applyAlignment="1">
      <alignment horizontal="center" vertical="center"/>
    </xf>
    <xf numFmtId="0" fontId="29" fillId="0" borderId="90" xfId="0" applyFont="1" applyFill="1" applyBorder="1" applyAlignment="1">
      <alignment horizontal="center" vertical="center"/>
    </xf>
    <xf numFmtId="0" fontId="43" fillId="0" borderId="91" xfId="0" applyFont="1" applyFill="1" applyBorder="1" applyAlignment="1">
      <alignment horizontal="center" vertical="center" shrinkToFit="1"/>
    </xf>
    <xf numFmtId="0" fontId="44" fillId="0" borderId="92" xfId="0" applyFont="1" applyFill="1" applyBorder="1" applyAlignment="1">
      <alignment horizontal="center" vertical="center" shrinkToFit="1"/>
    </xf>
    <xf numFmtId="0" fontId="43" fillId="0" borderId="93" xfId="0" applyFont="1" applyFill="1" applyBorder="1" applyAlignment="1">
      <alignment horizontal="center" vertical="center" shrinkToFit="1"/>
    </xf>
    <xf numFmtId="0" fontId="26" fillId="0" borderId="94" xfId="0" applyFont="1" applyFill="1" applyBorder="1" applyAlignment="1">
      <alignment horizontal="center" vertical="center"/>
    </xf>
    <xf numFmtId="0" fontId="29" fillId="0" borderId="68" xfId="0" applyFont="1" applyFill="1" applyBorder="1" applyAlignment="1">
      <alignment horizontal="center" vertical="center"/>
    </xf>
    <xf numFmtId="0" fontId="45" fillId="0" borderId="70" xfId="0" applyFont="1" applyFill="1" applyBorder="1" applyAlignment="1">
      <alignment horizontal="center" vertical="center"/>
    </xf>
    <xf numFmtId="0" fontId="29" fillId="0" borderId="95" xfId="0" applyFont="1" applyFill="1" applyBorder="1" applyAlignment="1">
      <alignment horizontal="left" vertical="top"/>
    </xf>
    <xf numFmtId="211" fontId="22" fillId="0" borderId="96" xfId="0" applyNumberFormat="1" applyFont="1" applyFill="1" applyBorder="1" applyAlignment="1">
      <alignment horizontal="center" vertical="center"/>
    </xf>
    <xf numFmtId="0" fontId="29" fillId="0" borderId="97" xfId="0" applyFont="1" applyFill="1" applyBorder="1" applyAlignment="1">
      <alignment horizontal="center" vertical="center"/>
    </xf>
    <xf numFmtId="0" fontId="43" fillId="0" borderId="98" xfId="0" applyFont="1" applyFill="1" applyBorder="1" applyAlignment="1">
      <alignment horizontal="center" vertical="center" shrinkToFit="1"/>
    </xf>
    <xf numFmtId="0" fontId="44" fillId="0" borderId="99" xfId="0" applyFont="1" applyFill="1" applyBorder="1" applyAlignment="1">
      <alignment horizontal="center" vertical="center" shrinkToFit="1"/>
    </xf>
    <xf numFmtId="0" fontId="43" fillId="0" borderId="100" xfId="0" applyFont="1" applyFill="1" applyBorder="1" applyAlignment="1">
      <alignment horizontal="center" vertical="center" shrinkToFit="1"/>
    </xf>
    <xf numFmtId="0" fontId="26" fillId="0" borderId="101"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102" xfId="0" applyFont="1" applyFill="1" applyBorder="1" applyAlignment="1">
      <alignment horizontal="left" vertical="top"/>
    </xf>
    <xf numFmtId="0" fontId="42" fillId="0" borderId="64" xfId="0" applyFont="1" applyFill="1" applyBorder="1" applyAlignment="1">
      <alignment horizontal="center" vertical="center" wrapText="1"/>
    </xf>
    <xf numFmtId="0" fontId="43" fillId="24" borderId="83" xfId="0" applyFont="1" applyFill="1" applyBorder="1" applyAlignment="1">
      <alignment horizontal="center" vertical="center" shrinkToFit="1"/>
    </xf>
    <xf numFmtId="0" fontId="44" fillId="24" borderId="84" xfId="0" applyFont="1" applyFill="1" applyBorder="1" applyAlignment="1">
      <alignment horizontal="center" vertical="center" shrinkToFit="1"/>
    </xf>
    <xf numFmtId="0" fontId="43" fillId="24" borderId="85" xfId="0" applyFont="1" applyFill="1" applyBorder="1" applyAlignment="1">
      <alignment horizontal="center" vertical="center" shrinkToFit="1"/>
    </xf>
    <xf numFmtId="0" fontId="29" fillId="24" borderId="103" xfId="0" applyFont="1" applyFill="1" applyBorder="1" applyAlignment="1">
      <alignment vertical="center"/>
    </xf>
    <xf numFmtId="0" fontId="29" fillId="0" borderId="103" xfId="0" applyFont="1" applyFill="1" applyBorder="1" applyAlignment="1">
      <alignment vertical="center"/>
    </xf>
    <xf numFmtId="0" fontId="45" fillId="0" borderId="104" xfId="0" applyFont="1" applyFill="1" applyBorder="1" applyAlignment="1">
      <alignment horizontal="center" vertical="center"/>
    </xf>
    <xf numFmtId="0" fontId="29" fillId="24" borderId="90" xfId="0" applyFont="1" applyFill="1" applyBorder="1" applyAlignment="1">
      <alignment horizontal="center" vertical="center"/>
    </xf>
    <xf numFmtId="0" fontId="43" fillId="24" borderId="91" xfId="0" applyFont="1" applyFill="1" applyBorder="1" applyAlignment="1">
      <alignment horizontal="center" vertical="center" shrinkToFit="1"/>
    </xf>
    <xf numFmtId="0" fontId="44" fillId="24" borderId="92" xfId="0" applyFont="1" applyFill="1" applyBorder="1" applyAlignment="1">
      <alignment horizontal="center" vertical="center" shrinkToFit="1"/>
    </xf>
    <xf numFmtId="0" fontId="43" fillId="24" borderId="93" xfId="0" applyFont="1" applyFill="1" applyBorder="1" applyAlignment="1">
      <alignment horizontal="center" vertical="center" shrinkToFit="1"/>
    </xf>
    <xf numFmtId="0" fontId="29" fillId="24" borderId="97" xfId="0" applyFont="1" applyFill="1" applyBorder="1" applyAlignment="1">
      <alignment horizontal="center" vertical="center"/>
    </xf>
    <xf numFmtId="0" fontId="43" fillId="24" borderId="98" xfId="0" applyFont="1" applyFill="1" applyBorder="1" applyAlignment="1">
      <alignment horizontal="center" vertical="center" shrinkToFit="1"/>
    </xf>
    <xf numFmtId="0" fontId="44" fillId="24" borderId="99" xfId="0" applyFont="1" applyFill="1" applyBorder="1" applyAlignment="1">
      <alignment horizontal="center" vertical="center" shrinkToFit="1"/>
    </xf>
    <xf numFmtId="0" fontId="43" fillId="24" borderId="100" xfId="0" applyFont="1" applyFill="1" applyBorder="1" applyAlignment="1">
      <alignment horizontal="center" vertical="center" shrinkToFit="1"/>
    </xf>
    <xf numFmtId="0" fontId="26" fillId="0" borderId="105" xfId="0" applyFont="1" applyFill="1" applyBorder="1" applyAlignment="1">
      <alignment horizontal="center" vertical="center"/>
    </xf>
    <xf numFmtId="0" fontId="26" fillId="0" borderId="106" xfId="0" applyFont="1" applyFill="1" applyBorder="1" applyAlignment="1">
      <alignment horizontal="center" vertical="center"/>
    </xf>
    <xf numFmtId="0" fontId="29" fillId="0" borderId="107" xfId="0" applyFont="1" applyFill="1" applyBorder="1" applyAlignment="1">
      <alignment horizontal="left" vertical="top"/>
    </xf>
    <xf numFmtId="211" fontId="22" fillId="0" borderId="108" xfId="0" applyNumberFormat="1" applyFont="1" applyFill="1" applyBorder="1" applyAlignment="1">
      <alignment horizontal="center" vertical="center"/>
    </xf>
    <xf numFmtId="0" fontId="29" fillId="24" borderId="109" xfId="0" applyFont="1" applyFill="1" applyBorder="1" applyAlignment="1">
      <alignment horizontal="center" vertical="center"/>
    </xf>
    <xf numFmtId="0" fontId="43" fillId="24" borderId="110" xfId="0" applyFont="1" applyFill="1" applyBorder="1" applyAlignment="1">
      <alignment horizontal="center" vertical="center" shrinkToFit="1"/>
    </xf>
    <xf numFmtId="0" fontId="44" fillId="24" borderId="111" xfId="0" applyFont="1" applyFill="1" applyBorder="1" applyAlignment="1">
      <alignment horizontal="center" vertical="center" shrinkToFit="1"/>
    </xf>
    <xf numFmtId="0" fontId="43" fillId="24" borderId="112" xfId="0" applyFont="1" applyFill="1" applyBorder="1" applyAlignment="1">
      <alignment horizontal="center" vertical="center" shrinkToFit="1"/>
    </xf>
    <xf numFmtId="0" fontId="29" fillId="24" borderId="113" xfId="0" applyFont="1" applyFill="1" applyBorder="1" applyAlignment="1">
      <alignment horizontal="center" vertical="center"/>
    </xf>
    <xf numFmtId="0" fontId="29" fillId="0" borderId="114" xfId="0" applyFont="1" applyFill="1" applyBorder="1" applyAlignment="1">
      <alignment horizontal="center" vertical="center"/>
    </xf>
    <xf numFmtId="0" fontId="43" fillId="0" borderId="110" xfId="0" applyFont="1" applyFill="1" applyBorder="1" applyAlignment="1">
      <alignment horizontal="center" vertical="center" shrinkToFit="1"/>
    </xf>
    <xf numFmtId="0" fontId="44" fillId="0" borderId="111" xfId="0" applyFont="1" applyFill="1" applyBorder="1" applyAlignment="1">
      <alignment horizontal="center" vertical="center" shrinkToFit="1"/>
    </xf>
    <xf numFmtId="0" fontId="43" fillId="0" borderId="112" xfId="0" applyFont="1" applyFill="1" applyBorder="1" applyAlignment="1">
      <alignment horizontal="center" vertical="center" shrinkToFit="1"/>
    </xf>
    <xf numFmtId="0" fontId="29" fillId="0" borderId="113" xfId="0" applyFont="1" applyFill="1" applyBorder="1" applyAlignment="1">
      <alignment horizontal="center" vertical="center"/>
    </xf>
    <xf numFmtId="0" fontId="29" fillId="24" borderId="114" xfId="0" applyFont="1" applyFill="1" applyBorder="1" applyAlignment="1">
      <alignment horizontal="center" vertical="center"/>
    </xf>
    <xf numFmtId="0" fontId="26" fillId="0" borderId="115" xfId="0" applyFont="1" applyFill="1" applyBorder="1" applyAlignment="1">
      <alignment horizontal="center" vertical="center"/>
    </xf>
    <xf numFmtId="0" fontId="26" fillId="0" borderId="116" xfId="0" applyFont="1" applyFill="1" applyBorder="1" applyAlignment="1">
      <alignment horizontal="center" vertical="center"/>
    </xf>
    <xf numFmtId="0" fontId="26" fillId="0" borderId="117" xfId="0" applyFont="1" applyFill="1" applyBorder="1" applyAlignment="1">
      <alignment horizontal="center" vertical="center"/>
    </xf>
    <xf numFmtId="0" fontId="28" fillId="0" borderId="118"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50" xfId="0" applyFont="1" applyFill="1" applyBorder="1" applyAlignment="1">
      <alignment horizontal="center" vertical="center"/>
    </xf>
    <xf numFmtId="0" fontId="46" fillId="0" borderId="120" xfId="0" applyFont="1" applyFill="1" applyBorder="1" applyAlignment="1">
      <alignment horizontal="center" vertical="center"/>
    </xf>
    <xf numFmtId="0" fontId="47" fillId="0" borderId="0" xfId="0" applyFont="1" applyFill="1" applyAlignment="1">
      <alignment vertical="center"/>
    </xf>
    <xf numFmtId="0" fontId="26" fillId="0" borderId="121" xfId="0" applyFont="1" applyFill="1" applyBorder="1" applyAlignment="1">
      <alignment horizontal="center" vertical="center"/>
    </xf>
    <xf numFmtId="0" fontId="43" fillId="0" borderId="122" xfId="0" applyFont="1" applyFill="1" applyBorder="1" applyAlignment="1">
      <alignment horizontal="center" vertical="center" shrinkToFit="1"/>
    </xf>
    <xf numFmtId="0" fontId="44" fillId="0" borderId="123" xfId="0" applyFont="1" applyFill="1" applyBorder="1" applyAlignment="1" quotePrefix="1">
      <alignment horizontal="center" vertical="center" shrinkToFit="1"/>
    </xf>
    <xf numFmtId="0" fontId="43" fillId="0" borderId="124" xfId="0" applyFont="1" applyFill="1" applyBorder="1" applyAlignment="1">
      <alignment horizontal="center" vertical="center" shrinkToFit="1"/>
    </xf>
    <xf numFmtId="0" fontId="29" fillId="0" borderId="125" xfId="0" applyFont="1" applyFill="1" applyBorder="1" applyAlignment="1">
      <alignment vertical="center"/>
    </xf>
    <xf numFmtId="0" fontId="26" fillId="0" borderId="126" xfId="0" applyFont="1" applyFill="1" applyBorder="1" applyAlignment="1">
      <alignment horizontal="center" vertical="center"/>
    </xf>
    <xf numFmtId="0" fontId="29" fillId="0" borderId="127" xfId="0" applyFont="1" applyFill="1" applyBorder="1" applyAlignment="1">
      <alignment vertical="center"/>
    </xf>
    <xf numFmtId="0" fontId="29" fillId="0" borderId="128" xfId="0" applyFont="1" applyFill="1" applyBorder="1" applyAlignment="1">
      <alignment horizontal="center" vertical="center"/>
    </xf>
    <xf numFmtId="0" fontId="29" fillId="0" borderId="129" xfId="0" applyFont="1" applyFill="1" applyBorder="1" applyAlignment="1">
      <alignment horizontal="center" vertical="center"/>
    </xf>
    <xf numFmtId="0" fontId="29" fillId="0" borderId="130" xfId="0" applyFont="1" applyFill="1" applyBorder="1" applyAlignment="1">
      <alignment horizontal="center" vertical="center"/>
    </xf>
    <xf numFmtId="0" fontId="43" fillId="0" borderId="131" xfId="0" applyFont="1" applyFill="1" applyBorder="1" applyAlignment="1">
      <alignment horizontal="center" vertical="center" shrinkToFit="1"/>
    </xf>
    <xf numFmtId="0" fontId="44" fillId="0" borderId="132" xfId="0" applyFont="1" applyFill="1" applyBorder="1" applyAlignment="1">
      <alignment horizontal="center" vertical="center" shrinkToFit="1"/>
    </xf>
    <xf numFmtId="0" fontId="43" fillId="0" borderId="133" xfId="0" applyFont="1" applyFill="1" applyBorder="1" applyAlignment="1">
      <alignment horizontal="center" vertical="center" shrinkToFit="1"/>
    </xf>
    <xf numFmtId="0" fontId="29" fillId="0" borderId="134" xfId="0" applyFont="1" applyFill="1" applyBorder="1" applyAlignment="1">
      <alignment horizontal="center" vertical="center"/>
    </xf>
    <xf numFmtId="0" fontId="29" fillId="0" borderId="135" xfId="0" applyFont="1" applyFill="1" applyBorder="1" applyAlignment="1">
      <alignment horizontal="center" vertical="center"/>
    </xf>
    <xf numFmtId="0" fontId="29" fillId="0" borderId="136" xfId="0" applyFont="1" applyFill="1" applyBorder="1" applyAlignment="1">
      <alignment horizontal="center" vertical="center"/>
    </xf>
    <xf numFmtId="0" fontId="26" fillId="0" borderId="35" xfId="0" applyFont="1" applyFill="1" applyBorder="1" applyAlignment="1">
      <alignment vertical="center"/>
    </xf>
    <xf numFmtId="0" fontId="26" fillId="0" borderId="36" xfId="0" applyFont="1" applyFill="1" applyBorder="1" applyAlignment="1">
      <alignment vertical="center"/>
    </xf>
    <xf numFmtId="0" fontId="26" fillId="0" borderId="35" xfId="0" applyFont="1" applyFill="1" applyBorder="1" applyAlignment="1">
      <alignment vertical="center"/>
    </xf>
    <xf numFmtId="0" fontId="26" fillId="0" borderId="39" xfId="0" applyFont="1" applyFill="1" applyBorder="1" applyAlignment="1">
      <alignment vertical="center"/>
    </xf>
    <xf numFmtId="0" fontId="29" fillId="0" borderId="137" xfId="0" applyFont="1" applyFill="1" applyBorder="1" applyAlignment="1">
      <alignment horizontal="left" vertical="center" shrinkToFit="1"/>
    </xf>
    <xf numFmtId="0" fontId="29" fillId="0" borderId="138" xfId="0" applyFont="1" applyFill="1" applyBorder="1" applyAlignment="1">
      <alignment horizontal="left" vertical="center" shrinkToFit="1"/>
    </xf>
    <xf numFmtId="0" fontId="29" fillId="0" borderId="139" xfId="0" applyFont="1" applyFill="1" applyBorder="1" applyAlignment="1">
      <alignment horizontal="left" vertical="center" shrinkToFit="1"/>
    </xf>
    <xf numFmtId="0" fontId="29" fillId="0" borderId="140" xfId="0" applyFont="1" applyFill="1" applyBorder="1" applyAlignment="1">
      <alignment horizontal="left" vertical="center" shrinkToFit="1"/>
    </xf>
    <xf numFmtId="0" fontId="29" fillId="0" borderId="141" xfId="0" applyFont="1" applyFill="1" applyBorder="1" applyAlignment="1">
      <alignment horizontal="left" vertical="center" shrinkToFit="1"/>
    </xf>
    <xf numFmtId="0" fontId="29" fillId="0" borderId="142" xfId="0" applyFont="1" applyFill="1" applyBorder="1" applyAlignment="1">
      <alignment horizontal="left" vertical="center" shrinkToFit="1"/>
    </xf>
    <xf numFmtId="0" fontId="26" fillId="0" borderId="143" xfId="0" applyFont="1" applyFill="1" applyBorder="1" applyAlignment="1">
      <alignment horizontal="center" vertical="center"/>
    </xf>
    <xf numFmtId="0" fontId="26" fillId="0" borderId="144" xfId="0" applyFont="1" applyFill="1" applyBorder="1" applyAlignment="1">
      <alignment horizontal="center" vertical="center"/>
    </xf>
    <xf numFmtId="0" fontId="26" fillId="0" borderId="145" xfId="0" applyFont="1" applyFill="1" applyBorder="1" applyAlignment="1">
      <alignment horizontal="center" vertical="center"/>
    </xf>
    <xf numFmtId="0" fontId="26" fillId="0" borderId="146" xfId="0" applyFont="1" applyFill="1" applyBorder="1" applyAlignment="1">
      <alignment horizontal="center" vertical="center"/>
    </xf>
    <xf numFmtId="0" fontId="26" fillId="0" borderId="147" xfId="0" applyFont="1" applyFill="1" applyBorder="1" applyAlignment="1">
      <alignment horizontal="center" vertical="center"/>
    </xf>
    <xf numFmtId="0" fontId="26" fillId="0" borderId="148" xfId="0" applyFont="1" applyFill="1" applyBorder="1" applyAlignment="1">
      <alignment horizontal="center" vertical="center"/>
    </xf>
    <xf numFmtId="0" fontId="26" fillId="0" borderId="149" xfId="0" applyFont="1" applyFill="1" applyBorder="1" applyAlignment="1">
      <alignment horizontal="center" vertical="center"/>
    </xf>
    <xf numFmtId="0" fontId="26" fillId="0" borderId="150" xfId="0" applyFont="1" applyFill="1" applyBorder="1" applyAlignment="1">
      <alignment horizontal="center" vertical="center"/>
    </xf>
    <xf numFmtId="0" fontId="26" fillId="0" borderId="151" xfId="0" applyFont="1" applyFill="1" applyBorder="1" applyAlignment="1">
      <alignment horizontal="center" vertical="center"/>
    </xf>
    <xf numFmtId="0" fontId="26" fillId="0" borderId="152" xfId="0" applyFont="1" applyFill="1" applyBorder="1" applyAlignment="1">
      <alignment vertical="center"/>
    </xf>
    <xf numFmtId="0" fontId="26" fillId="0" borderId="153" xfId="0" applyFont="1" applyFill="1" applyBorder="1" applyAlignment="1">
      <alignment vertical="center"/>
    </xf>
    <xf numFmtId="0" fontId="26" fillId="0" borderId="108" xfId="0" applyFont="1" applyFill="1" applyBorder="1" applyAlignment="1">
      <alignment vertical="center"/>
    </xf>
    <xf numFmtId="0" fontId="42" fillId="0" borderId="154" xfId="0" applyFont="1" applyFill="1" applyBorder="1" applyAlignment="1">
      <alignment horizontal="center" vertical="center"/>
    </xf>
    <xf numFmtId="0" fontId="42" fillId="0" borderId="155" xfId="0" applyFont="1" applyFill="1" applyBorder="1" applyAlignment="1">
      <alignment horizontal="center" vertical="center"/>
    </xf>
    <xf numFmtId="0" fontId="42" fillId="0" borderId="156" xfId="0" applyFont="1" applyFill="1" applyBorder="1" applyAlignment="1">
      <alignment horizontal="center" vertical="center"/>
    </xf>
    <xf numFmtId="0" fontId="42" fillId="0" borderId="157" xfId="0" applyFont="1" applyFill="1" applyBorder="1" applyAlignment="1">
      <alignment horizontal="center" vertical="center"/>
    </xf>
    <xf numFmtId="0" fontId="42" fillId="0" borderId="158" xfId="0" applyFont="1" applyFill="1" applyBorder="1" applyAlignment="1">
      <alignment horizontal="center" vertical="center"/>
    </xf>
    <xf numFmtId="0" fontId="42" fillId="0" borderId="159" xfId="0" applyFont="1" applyFill="1" applyBorder="1" applyAlignment="1">
      <alignment horizontal="center" vertical="center"/>
    </xf>
    <xf numFmtId="0" fontId="26" fillId="0" borderId="160" xfId="0" applyFont="1" applyFill="1" applyBorder="1" applyAlignment="1">
      <alignment horizontal="center" vertical="center"/>
    </xf>
    <xf numFmtId="0" fontId="26" fillId="0" borderId="161" xfId="0" applyFont="1" applyFill="1" applyBorder="1" applyAlignment="1">
      <alignment horizontal="center" vertical="center"/>
    </xf>
    <xf numFmtId="0" fontId="26" fillId="0" borderId="110" xfId="0" applyFont="1" applyFill="1" applyBorder="1" applyAlignment="1">
      <alignment horizontal="center" vertical="center"/>
    </xf>
    <xf numFmtId="0" fontId="26" fillId="0" borderId="162" xfId="0" applyFont="1" applyFill="1" applyBorder="1" applyAlignment="1">
      <alignment horizontal="center" vertical="center"/>
    </xf>
    <xf numFmtId="0" fontId="26" fillId="0" borderId="163" xfId="0" applyFont="1" applyFill="1" applyBorder="1" applyAlignment="1">
      <alignment horizontal="center" vertical="center"/>
    </xf>
    <xf numFmtId="0" fontId="26" fillId="0" borderId="112" xfId="0" applyFont="1" applyFill="1" applyBorder="1" applyAlignment="1">
      <alignment horizontal="center" vertical="center"/>
    </xf>
    <xf numFmtId="0" fontId="26" fillId="0" borderId="164" xfId="0" applyFont="1" applyFill="1" applyBorder="1" applyAlignment="1">
      <alignment horizontal="center" vertical="center"/>
    </xf>
    <xf numFmtId="0" fontId="26" fillId="0" borderId="119" xfId="0" applyFont="1" applyFill="1" applyBorder="1" applyAlignment="1">
      <alignment horizontal="center" vertical="center"/>
    </xf>
    <xf numFmtId="0" fontId="26" fillId="0" borderId="120" xfId="0" applyFont="1" applyFill="1" applyBorder="1" applyAlignment="1">
      <alignment horizontal="center" vertical="center"/>
    </xf>
    <xf numFmtId="0" fontId="29" fillId="24" borderId="165" xfId="0" applyFont="1" applyFill="1" applyBorder="1" applyAlignment="1">
      <alignment horizontal="left" vertical="top"/>
    </xf>
    <xf numFmtId="0" fontId="42" fillId="0" borderId="166" xfId="0" applyFont="1" applyFill="1" applyBorder="1" applyAlignment="1">
      <alignment horizontal="center" vertical="center" wrapText="1"/>
    </xf>
    <xf numFmtId="0" fontId="43" fillId="0" borderId="167" xfId="0" applyFont="1" applyFill="1" applyBorder="1" applyAlignment="1">
      <alignment horizontal="center" vertical="center" shrinkToFit="1"/>
    </xf>
    <xf numFmtId="0" fontId="44" fillId="0" borderId="167" xfId="0" applyFont="1" applyFill="1" applyBorder="1" applyAlignment="1">
      <alignment horizontal="center" vertical="center" shrinkToFit="1"/>
    </xf>
    <xf numFmtId="0" fontId="29" fillId="0" borderId="168" xfId="0" applyFont="1" applyFill="1" applyBorder="1" applyAlignment="1">
      <alignment vertical="center"/>
    </xf>
    <xf numFmtId="0" fontId="29" fillId="0" borderId="169" xfId="0" applyFont="1" applyFill="1" applyBorder="1" applyAlignment="1">
      <alignment vertical="center"/>
    </xf>
    <xf numFmtId="0" fontId="28" fillId="0" borderId="170" xfId="0" applyFont="1" applyFill="1" applyBorder="1" applyAlignment="1">
      <alignment horizontal="center" vertical="center"/>
    </xf>
    <xf numFmtId="0" fontId="28" fillId="0" borderId="171" xfId="0" applyFont="1" applyFill="1" applyBorder="1" applyAlignment="1">
      <alignment horizontal="center" vertical="center"/>
    </xf>
    <xf numFmtId="0" fontId="28" fillId="0" borderId="172" xfId="0" applyFont="1" applyFill="1" applyBorder="1" applyAlignment="1">
      <alignment horizontal="center" vertical="center"/>
    </xf>
    <xf numFmtId="0" fontId="28" fillId="0" borderId="173" xfId="0" applyFont="1" applyFill="1" applyBorder="1" applyAlignment="1">
      <alignment horizontal="center" vertical="center"/>
    </xf>
    <xf numFmtId="0" fontId="28" fillId="0" borderId="174" xfId="0" applyFont="1" applyFill="1" applyBorder="1" applyAlignment="1">
      <alignment horizontal="center" vertical="center"/>
    </xf>
    <xf numFmtId="0" fontId="28" fillId="0" borderId="175" xfId="0" applyFont="1" applyFill="1" applyBorder="1" applyAlignment="1">
      <alignment horizontal="center" vertical="center"/>
    </xf>
    <xf numFmtId="217" fontId="21" fillId="0" borderId="176" xfId="0" applyNumberFormat="1" applyFont="1" applyFill="1" applyBorder="1" applyAlignment="1">
      <alignment horizontal="center" vertical="center" shrinkToFit="1"/>
    </xf>
    <xf numFmtId="217" fontId="21" fillId="0" borderId="61" xfId="0" applyNumberFormat="1" applyFont="1" applyFill="1" applyBorder="1" applyAlignment="1">
      <alignment horizontal="center" vertical="center" shrinkToFit="1"/>
    </xf>
    <xf numFmtId="0" fontId="46" fillId="0" borderId="61" xfId="0" applyFont="1" applyFill="1" applyBorder="1" applyAlignment="1">
      <alignment horizontal="center" vertical="center"/>
    </xf>
    <xf numFmtId="0" fontId="29" fillId="24" borderId="177" xfId="0" applyFont="1" applyFill="1" applyBorder="1" applyAlignment="1">
      <alignment horizontal="left" vertical="top"/>
    </xf>
    <xf numFmtId="0" fontId="42" fillId="0" borderId="178" xfId="0" applyFont="1" applyFill="1" applyBorder="1" applyAlignment="1">
      <alignment horizontal="center" vertical="center"/>
    </xf>
    <xf numFmtId="0" fontId="29" fillId="0" borderId="179" xfId="0" applyFont="1" applyFill="1" applyBorder="1" applyAlignment="1">
      <alignment horizontal="center" vertical="center"/>
    </xf>
    <xf numFmtId="0" fontId="43" fillId="0" borderId="180" xfId="0" applyFont="1" applyFill="1" applyBorder="1" applyAlignment="1">
      <alignment horizontal="center" vertical="center" shrinkToFit="1"/>
    </xf>
    <xf numFmtId="0" fontId="44" fillId="0" borderId="180" xfId="0" applyFont="1" applyFill="1" applyBorder="1" applyAlignment="1">
      <alignment horizontal="center" vertical="center" shrinkToFit="1"/>
    </xf>
    <xf numFmtId="0" fontId="29" fillId="0" borderId="181" xfId="0" applyFont="1" applyFill="1" applyBorder="1" applyAlignment="1">
      <alignment horizontal="center" vertical="center"/>
    </xf>
    <xf numFmtId="0" fontId="29" fillId="0" borderId="93" xfId="0" applyFont="1" applyFill="1" applyBorder="1" applyAlignment="1">
      <alignment horizontal="center" vertical="center"/>
    </xf>
    <xf numFmtId="0" fontId="29" fillId="0" borderId="91" xfId="0" applyFont="1" applyFill="1" applyBorder="1" applyAlignment="1">
      <alignment horizontal="center" vertical="center"/>
    </xf>
    <xf numFmtId="0" fontId="28" fillId="0" borderId="182" xfId="0" applyFont="1" applyFill="1" applyBorder="1" applyAlignment="1">
      <alignment horizontal="center" vertical="center"/>
    </xf>
    <xf numFmtId="0" fontId="28" fillId="0" borderId="183" xfId="0" applyFont="1" applyFill="1" applyBorder="1" applyAlignment="1">
      <alignment horizontal="center" vertical="center"/>
    </xf>
    <xf numFmtId="0" fontId="28" fillId="0" borderId="184" xfId="0" applyFont="1" applyFill="1" applyBorder="1" applyAlignment="1">
      <alignment horizontal="center" vertical="center"/>
    </xf>
    <xf numFmtId="0" fontId="28" fillId="0" borderId="185" xfId="0" applyFont="1" applyFill="1" applyBorder="1" applyAlignment="1">
      <alignment horizontal="center" vertical="center"/>
    </xf>
    <xf numFmtId="0" fontId="28" fillId="0" borderId="186" xfId="0" applyFont="1" applyFill="1" applyBorder="1" applyAlignment="1">
      <alignment horizontal="center" vertical="center"/>
    </xf>
    <xf numFmtId="0" fontId="28" fillId="0" borderId="187" xfId="0" applyFont="1" applyFill="1" applyBorder="1" applyAlignment="1">
      <alignment horizontal="center" vertical="center"/>
    </xf>
    <xf numFmtId="217" fontId="21" fillId="0" borderId="188" xfId="0" applyNumberFormat="1" applyFont="1" applyFill="1" applyBorder="1" applyAlignment="1">
      <alignment horizontal="center" vertical="center" shrinkToFit="1"/>
    </xf>
    <xf numFmtId="217" fontId="21" fillId="0" borderId="70" xfId="0" applyNumberFormat="1" applyFont="1" applyFill="1" applyBorder="1" applyAlignment="1">
      <alignment horizontal="center" vertical="center" shrinkToFit="1"/>
    </xf>
    <xf numFmtId="0" fontId="46" fillId="0" borderId="70" xfId="0" applyFont="1" applyFill="1" applyBorder="1" applyAlignment="1">
      <alignment horizontal="center" vertical="center"/>
    </xf>
    <xf numFmtId="0" fontId="29" fillId="24" borderId="189" xfId="0" applyFont="1" applyFill="1" applyBorder="1" applyAlignment="1">
      <alignment horizontal="left" vertical="top"/>
    </xf>
    <xf numFmtId="0" fontId="42" fillId="0" borderId="190" xfId="0" applyFont="1" applyFill="1" applyBorder="1" applyAlignment="1">
      <alignment horizontal="center" vertical="center"/>
    </xf>
    <xf numFmtId="0" fontId="29" fillId="0" borderId="191" xfId="0" applyFont="1" applyFill="1" applyBorder="1" applyAlignment="1">
      <alignment horizontal="center" vertical="center"/>
    </xf>
    <xf numFmtId="0" fontId="43" fillId="0" borderId="192" xfId="0" applyFont="1" applyFill="1" applyBorder="1" applyAlignment="1">
      <alignment horizontal="center" vertical="center" shrinkToFit="1"/>
    </xf>
    <xf numFmtId="0" fontId="44" fillId="0" borderId="192" xfId="0" applyFont="1" applyFill="1" applyBorder="1" applyAlignment="1">
      <alignment horizontal="center" vertical="center" shrinkToFit="1"/>
    </xf>
    <xf numFmtId="0" fontId="29" fillId="0" borderId="193" xfId="0" applyFont="1" applyFill="1" applyBorder="1" applyAlignment="1">
      <alignment horizontal="center" vertical="center"/>
    </xf>
    <xf numFmtId="0" fontId="29" fillId="0" borderId="194" xfId="0" applyFont="1" applyFill="1" applyBorder="1" applyAlignment="1">
      <alignment horizontal="center" vertical="center"/>
    </xf>
    <xf numFmtId="0" fontId="29" fillId="0" borderId="195" xfId="0" applyFont="1" applyFill="1" applyBorder="1" applyAlignment="1">
      <alignment horizontal="center" vertical="center"/>
    </xf>
    <xf numFmtId="217" fontId="29" fillId="0" borderId="196" xfId="0" applyNumberFormat="1" applyFont="1" applyFill="1" applyBorder="1" applyAlignment="1">
      <alignment horizontal="center" vertical="center"/>
    </xf>
    <xf numFmtId="217" fontId="29" fillId="0" borderId="197" xfId="0" applyNumberFormat="1" applyFont="1" applyFill="1" applyBorder="1" applyAlignment="1">
      <alignment horizontal="center" vertical="center"/>
    </xf>
    <xf numFmtId="217" fontId="29" fillId="0" borderId="198" xfId="0" applyNumberFormat="1" applyFont="1" applyFill="1" applyBorder="1" applyAlignment="1">
      <alignment horizontal="center" vertical="center"/>
    </xf>
    <xf numFmtId="217" fontId="29" fillId="0" borderId="199" xfId="0" applyNumberFormat="1" applyFont="1" applyFill="1" applyBorder="1" applyAlignment="1">
      <alignment horizontal="center" vertical="center"/>
    </xf>
    <xf numFmtId="217" fontId="29" fillId="0" borderId="200" xfId="0" applyNumberFormat="1" applyFont="1" applyFill="1" applyBorder="1" applyAlignment="1">
      <alignment horizontal="center" vertical="center"/>
    </xf>
    <xf numFmtId="217" fontId="29" fillId="0" borderId="201" xfId="0" applyNumberFormat="1" applyFont="1" applyFill="1" applyBorder="1" applyAlignment="1">
      <alignment horizontal="center" vertical="center"/>
    </xf>
    <xf numFmtId="217" fontId="21" fillId="0" borderId="202" xfId="0" applyNumberFormat="1" applyFont="1" applyFill="1" applyBorder="1" applyAlignment="1">
      <alignment horizontal="center" vertical="center" shrinkToFit="1"/>
    </xf>
    <xf numFmtId="217" fontId="21" fillId="0" borderId="104" xfId="0" applyNumberFormat="1" applyFont="1" applyFill="1" applyBorder="1" applyAlignment="1">
      <alignment horizontal="center" vertical="center" shrinkToFit="1"/>
    </xf>
    <xf numFmtId="0" fontId="46" fillId="0" borderId="104" xfId="0" applyFont="1" applyFill="1" applyBorder="1" applyAlignment="1">
      <alignment horizontal="center" vertical="center"/>
    </xf>
    <xf numFmtId="0" fontId="46" fillId="0" borderId="203" xfId="0" applyFont="1" applyFill="1" applyBorder="1" applyAlignment="1">
      <alignment horizontal="center" vertical="center"/>
    </xf>
    <xf numFmtId="0" fontId="26" fillId="0" borderId="204" xfId="0" applyFont="1" applyFill="1" applyBorder="1" applyAlignment="1">
      <alignment vertical="center"/>
    </xf>
    <xf numFmtId="0" fontId="26" fillId="0" borderId="26" xfId="0" applyFont="1" applyFill="1" applyBorder="1" applyAlignment="1">
      <alignment vertical="center"/>
    </xf>
    <xf numFmtId="0" fontId="29" fillId="24" borderId="205" xfId="0" applyFont="1" applyFill="1" applyBorder="1" applyAlignment="1">
      <alignment horizontal="left" vertical="top"/>
    </xf>
    <xf numFmtId="0" fontId="42" fillId="0" borderId="206" xfId="0" applyFont="1" applyFill="1" applyBorder="1" applyAlignment="1">
      <alignment horizontal="center" vertical="center" wrapText="1"/>
    </xf>
    <xf numFmtId="0" fontId="26" fillId="0" borderId="207" xfId="0" applyFont="1" applyFill="1" applyBorder="1" applyAlignment="1">
      <alignment horizontal="center" vertical="center"/>
    </xf>
    <xf numFmtId="0" fontId="43" fillId="0" borderId="208" xfId="0" applyFont="1" applyFill="1" applyBorder="1" applyAlignment="1">
      <alignment horizontal="center" vertical="center" shrinkToFit="1"/>
    </xf>
    <xf numFmtId="0" fontId="44" fillId="0" borderId="208" xfId="0" applyFont="1" applyFill="1" applyBorder="1" applyAlignment="1">
      <alignment horizontal="center" vertical="center" shrinkToFit="1"/>
    </xf>
    <xf numFmtId="0" fontId="29" fillId="0" borderId="122" xfId="0" applyFont="1" applyFill="1" applyBorder="1" applyAlignment="1">
      <alignment vertical="center"/>
    </xf>
    <xf numFmtId="0" fontId="26" fillId="0" borderId="209" xfId="0" applyFont="1" applyFill="1" applyBorder="1" applyAlignment="1">
      <alignment horizontal="center" vertical="center"/>
    </xf>
    <xf numFmtId="0" fontId="26" fillId="0" borderId="210" xfId="0" applyFont="1" applyFill="1" applyBorder="1" applyAlignment="1">
      <alignment horizontal="center" vertical="center"/>
    </xf>
    <xf numFmtId="0" fontId="26" fillId="0" borderId="211" xfId="0" applyFont="1" applyFill="1" applyBorder="1" applyAlignment="1">
      <alignment horizontal="center" vertical="center"/>
    </xf>
    <xf numFmtId="0" fontId="29" fillId="0" borderId="212" xfId="0" applyFont="1" applyFill="1" applyBorder="1" applyAlignment="1">
      <alignment vertical="center"/>
    </xf>
    <xf numFmtId="0" fontId="28" fillId="0" borderId="213" xfId="0" applyFont="1" applyFill="1" applyBorder="1" applyAlignment="1">
      <alignment horizontal="center" vertical="center"/>
    </xf>
    <xf numFmtId="0" fontId="28" fillId="0" borderId="214" xfId="0" applyFont="1" applyFill="1" applyBorder="1" applyAlignment="1">
      <alignment horizontal="center" vertical="center"/>
    </xf>
    <xf numFmtId="0" fontId="28" fillId="0" borderId="215" xfId="0" applyFont="1" applyFill="1" applyBorder="1" applyAlignment="1">
      <alignment horizontal="center" vertical="center"/>
    </xf>
    <xf numFmtId="0" fontId="28" fillId="0" borderId="216" xfId="0" applyFont="1" applyFill="1" applyBorder="1" applyAlignment="1">
      <alignment horizontal="center" vertical="center"/>
    </xf>
    <xf numFmtId="0" fontId="28" fillId="0" borderId="217" xfId="0" applyFont="1" applyFill="1" applyBorder="1" applyAlignment="1">
      <alignment horizontal="center" vertical="center"/>
    </xf>
    <xf numFmtId="0" fontId="28" fillId="0" borderId="218" xfId="0" applyFont="1" applyFill="1" applyBorder="1" applyAlignment="1">
      <alignment horizontal="center" vertical="center"/>
    </xf>
    <xf numFmtId="0" fontId="29" fillId="0" borderId="219" xfId="0" applyFont="1" applyFill="1" applyBorder="1" applyAlignment="1">
      <alignment horizontal="center" vertical="center"/>
    </xf>
    <xf numFmtId="0" fontId="26" fillId="0" borderId="220" xfId="0" applyFont="1" applyFill="1" applyBorder="1" applyAlignment="1">
      <alignment horizontal="center" vertical="center"/>
    </xf>
    <xf numFmtId="0" fontId="26" fillId="0" borderId="221" xfId="0" applyFont="1" applyFill="1" applyBorder="1" applyAlignment="1">
      <alignment horizontal="center" vertical="center"/>
    </xf>
    <xf numFmtId="0" fontId="29" fillId="0" borderId="222" xfId="0" applyFont="1" applyFill="1" applyBorder="1" applyAlignment="1">
      <alignment horizontal="center" vertical="center"/>
    </xf>
    <xf numFmtId="0" fontId="26" fillId="0" borderId="223" xfId="0" applyFont="1" applyFill="1" applyBorder="1" applyAlignment="1">
      <alignment vertical="center"/>
    </xf>
    <xf numFmtId="0" fontId="26" fillId="0" borderId="18" xfId="0" applyFont="1" applyFill="1" applyBorder="1" applyAlignment="1">
      <alignment vertical="center"/>
    </xf>
    <xf numFmtId="0" fontId="29" fillId="24" borderId="224" xfId="0" applyFont="1" applyFill="1" applyBorder="1" applyAlignment="1">
      <alignment horizontal="left" vertical="top"/>
    </xf>
    <xf numFmtId="0" fontId="42" fillId="0" borderId="225" xfId="0" applyFont="1" applyFill="1" applyBorder="1" applyAlignment="1">
      <alignment horizontal="center" vertical="center"/>
    </xf>
    <xf numFmtId="0" fontId="29" fillId="0" borderId="226" xfId="0" applyFont="1" applyFill="1" applyBorder="1" applyAlignment="1">
      <alignment horizontal="center" vertical="center"/>
    </xf>
    <xf numFmtId="0" fontId="43" fillId="0" borderId="227" xfId="0" applyFont="1" applyFill="1" applyBorder="1" applyAlignment="1">
      <alignment horizontal="center" vertical="center" shrinkToFit="1"/>
    </xf>
    <xf numFmtId="0" fontId="44" fillId="0" borderId="227" xfId="0" applyFont="1" applyFill="1" applyBorder="1" applyAlignment="1">
      <alignment horizontal="center" vertical="center" shrinkToFit="1"/>
    </xf>
    <xf numFmtId="0" fontId="29" fillId="0" borderId="131" xfId="0" applyFont="1" applyFill="1" applyBorder="1" applyAlignment="1">
      <alignment horizontal="center" vertical="center"/>
    </xf>
    <xf numFmtId="0" fontId="26" fillId="0" borderId="228" xfId="0" applyFont="1" applyFill="1" applyBorder="1" applyAlignment="1">
      <alignment horizontal="center" vertical="center"/>
    </xf>
    <xf numFmtId="0" fontId="26" fillId="0" borderId="229" xfId="0" applyFont="1" applyFill="1" applyBorder="1" applyAlignment="1">
      <alignment horizontal="center" vertical="center"/>
    </xf>
    <xf numFmtId="0" fontId="26" fillId="0" borderId="230" xfId="0" applyFont="1" applyFill="1" applyBorder="1" applyAlignment="1">
      <alignment horizontal="center" vertical="center"/>
    </xf>
    <xf numFmtId="0" fontId="29" fillId="0" borderId="133" xfId="0" applyFont="1" applyFill="1" applyBorder="1" applyAlignment="1">
      <alignment horizontal="center" vertical="center"/>
    </xf>
    <xf numFmtId="0" fontId="29" fillId="0" borderId="231" xfId="0" applyFont="1" applyFill="1" applyBorder="1" applyAlignment="1">
      <alignment horizontal="center" vertical="center"/>
    </xf>
    <xf numFmtId="217" fontId="29" fillId="0" borderId="232" xfId="0" applyNumberFormat="1" applyFont="1" applyFill="1" applyBorder="1" applyAlignment="1">
      <alignment horizontal="center" vertical="center"/>
    </xf>
    <xf numFmtId="217" fontId="29" fillId="0" borderId="233" xfId="0" applyNumberFormat="1" applyFont="1" applyFill="1" applyBorder="1" applyAlignment="1">
      <alignment horizontal="center" vertical="center"/>
    </xf>
    <xf numFmtId="217" fontId="29" fillId="0" borderId="234" xfId="0" applyNumberFormat="1" applyFont="1" applyFill="1" applyBorder="1" applyAlignment="1">
      <alignment horizontal="center" vertical="center"/>
    </xf>
    <xf numFmtId="217" fontId="29" fillId="0" borderId="235" xfId="0" applyNumberFormat="1" applyFont="1" applyFill="1" applyBorder="1" applyAlignment="1">
      <alignment horizontal="center" vertical="center"/>
    </xf>
    <xf numFmtId="217" fontId="29" fillId="0" borderId="236" xfId="0" applyNumberFormat="1" applyFont="1" applyFill="1" applyBorder="1" applyAlignment="1">
      <alignment horizontal="center" vertical="center"/>
    </xf>
    <xf numFmtId="217" fontId="29" fillId="0" borderId="237" xfId="0" applyNumberFormat="1" applyFont="1" applyFill="1" applyBorder="1" applyAlignment="1">
      <alignment horizontal="center" vertical="center"/>
    </xf>
    <xf numFmtId="0" fontId="26" fillId="0" borderId="153" xfId="0" applyFont="1" applyFill="1" applyBorder="1" applyAlignment="1">
      <alignment vertical="center"/>
    </xf>
    <xf numFmtId="0" fontId="26" fillId="0" borderId="238" xfId="0" applyFont="1" applyFill="1" applyBorder="1" applyAlignment="1">
      <alignment vertical="center"/>
    </xf>
    <xf numFmtId="0" fontId="29" fillId="24" borderId="239" xfId="0" applyFont="1" applyFill="1" applyBorder="1" applyAlignment="1">
      <alignment horizontal="left" vertical="top"/>
    </xf>
    <xf numFmtId="0" fontId="42" fillId="0" borderId="240" xfId="0" applyFont="1" applyFill="1" applyBorder="1" applyAlignment="1">
      <alignment horizontal="center" vertical="center"/>
    </xf>
    <xf numFmtId="0" fontId="29" fillId="0" borderId="112" xfId="0" applyFont="1" applyFill="1" applyBorder="1" applyAlignment="1">
      <alignment horizontal="center" vertical="center"/>
    </xf>
    <xf numFmtId="0" fontId="43" fillId="0" borderId="161" xfId="0" applyFont="1" applyFill="1" applyBorder="1" applyAlignment="1">
      <alignment horizontal="center" vertical="center" shrinkToFit="1"/>
    </xf>
    <xf numFmtId="0" fontId="44" fillId="0" borderId="161" xfId="0" applyFont="1" applyFill="1" applyBorder="1" applyAlignment="1">
      <alignment horizontal="center" vertical="center" shrinkToFit="1"/>
    </xf>
    <xf numFmtId="0" fontId="29" fillId="0" borderId="110" xfId="0" applyFont="1" applyFill="1" applyBorder="1" applyAlignment="1">
      <alignment horizontal="center" vertical="center"/>
    </xf>
    <xf numFmtId="0" fontId="29" fillId="0" borderId="162" xfId="0" applyFont="1" applyFill="1" applyBorder="1" applyAlignment="1">
      <alignment horizontal="center" vertical="center"/>
    </xf>
    <xf numFmtId="0" fontId="29" fillId="0" borderId="163" xfId="0" applyFont="1" applyFill="1" applyBorder="1" applyAlignment="1">
      <alignment horizontal="center" vertical="center"/>
    </xf>
    <xf numFmtId="217" fontId="29" fillId="0" borderId="241" xfId="0" applyNumberFormat="1" applyFont="1" applyFill="1" applyBorder="1" applyAlignment="1">
      <alignment horizontal="center" vertical="center"/>
    </xf>
    <xf numFmtId="217" fontId="29" fillId="0" borderId="242" xfId="0" applyNumberFormat="1" applyFont="1" applyFill="1" applyBorder="1" applyAlignment="1">
      <alignment horizontal="center" vertical="center"/>
    </xf>
    <xf numFmtId="217" fontId="29" fillId="0" borderId="243" xfId="0" applyNumberFormat="1" applyFont="1" applyFill="1" applyBorder="1" applyAlignment="1">
      <alignment horizontal="center" vertical="center"/>
    </xf>
    <xf numFmtId="217" fontId="29" fillId="0" borderId="244" xfId="0" applyNumberFormat="1" applyFont="1" applyFill="1" applyBorder="1" applyAlignment="1">
      <alignment horizontal="center" vertical="center"/>
    </xf>
    <xf numFmtId="217" fontId="29" fillId="0" borderId="245" xfId="0" applyNumberFormat="1" applyFont="1" applyFill="1" applyBorder="1" applyAlignment="1">
      <alignment horizontal="center" vertical="center"/>
    </xf>
    <xf numFmtId="217" fontId="29" fillId="0" borderId="246" xfId="0" applyNumberFormat="1" applyFont="1" applyFill="1" applyBorder="1" applyAlignment="1">
      <alignment horizontal="center" vertical="center"/>
    </xf>
    <xf numFmtId="217" fontId="21" fillId="0" borderId="164" xfId="0" applyNumberFormat="1" applyFont="1" applyFill="1" applyBorder="1" applyAlignment="1">
      <alignment horizontal="center" vertical="center" shrinkToFit="1"/>
    </xf>
    <xf numFmtId="217" fontId="21" fillId="0" borderId="119" xfId="0" applyNumberFormat="1" applyFont="1" applyFill="1" applyBorder="1" applyAlignment="1">
      <alignment horizontal="center" vertical="center" shrinkToFit="1"/>
    </xf>
    <xf numFmtId="0" fontId="46" fillId="0" borderId="1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C0C0C0"/>
        </patternFill>
      </fill>
      <border/>
    </dxf>
    <dxf>
      <font>
        <b/>
        <i val="0"/>
        <color rgb="FFFFFFFF"/>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11</xdr:col>
      <xdr:colOff>0</xdr:colOff>
      <xdr:row>8</xdr:row>
      <xdr:rowOff>0</xdr:rowOff>
    </xdr:to>
    <xdr:sp>
      <xdr:nvSpPr>
        <xdr:cNvPr id="1" name="TextBox 1"/>
        <xdr:cNvSpPr txBox="1">
          <a:spLocks noChangeArrowheads="1"/>
        </xdr:cNvSpPr>
      </xdr:nvSpPr>
      <xdr:spPr>
        <a:xfrm>
          <a:off x="2562225" y="14097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10</xdr:col>
      <xdr:colOff>0</xdr:colOff>
      <xdr:row>14</xdr:row>
      <xdr:rowOff>0</xdr:rowOff>
    </xdr:from>
    <xdr:to>
      <xdr:col>11</xdr:col>
      <xdr:colOff>0</xdr:colOff>
      <xdr:row>16</xdr:row>
      <xdr:rowOff>0</xdr:rowOff>
    </xdr:to>
    <xdr:sp>
      <xdr:nvSpPr>
        <xdr:cNvPr id="2" name="TextBox 2"/>
        <xdr:cNvSpPr txBox="1">
          <a:spLocks noChangeArrowheads="1"/>
        </xdr:cNvSpPr>
      </xdr:nvSpPr>
      <xdr:spPr>
        <a:xfrm>
          <a:off x="2562225" y="285750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1</xdr:col>
      <xdr:colOff>0</xdr:colOff>
      <xdr:row>10</xdr:row>
      <xdr:rowOff>0</xdr:rowOff>
    </xdr:from>
    <xdr:to>
      <xdr:col>7</xdr:col>
      <xdr:colOff>0</xdr:colOff>
      <xdr:row>10</xdr:row>
      <xdr:rowOff>0</xdr:rowOff>
    </xdr:to>
    <xdr:sp>
      <xdr:nvSpPr>
        <xdr:cNvPr id="3" name="Line 3"/>
        <xdr:cNvSpPr>
          <a:spLocks/>
        </xdr:cNvSpPr>
      </xdr:nvSpPr>
      <xdr:spPr>
        <a:xfrm flipH="1">
          <a:off x="200025" y="213360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36</xdr:row>
      <xdr:rowOff>0</xdr:rowOff>
    </xdr:from>
    <xdr:to>
      <xdr:col>36</xdr:col>
      <xdr:colOff>0</xdr:colOff>
      <xdr:row>36</xdr:row>
      <xdr:rowOff>0</xdr:rowOff>
    </xdr:to>
    <xdr:sp>
      <xdr:nvSpPr>
        <xdr:cNvPr id="4" name="Line 4"/>
        <xdr:cNvSpPr>
          <a:spLocks/>
        </xdr:cNvSpPr>
      </xdr:nvSpPr>
      <xdr:spPr>
        <a:xfrm>
          <a:off x="6562725" y="68389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11</xdr:col>
      <xdr:colOff>0</xdr:colOff>
      <xdr:row>30</xdr:row>
      <xdr:rowOff>0</xdr:rowOff>
    </xdr:to>
    <xdr:sp>
      <xdr:nvSpPr>
        <xdr:cNvPr id="5" name="TextBox 5"/>
        <xdr:cNvSpPr txBox="1">
          <a:spLocks noChangeArrowheads="1"/>
        </xdr:cNvSpPr>
      </xdr:nvSpPr>
      <xdr:spPr>
        <a:xfrm>
          <a:off x="2562225" y="5391150"/>
          <a:ext cx="200025" cy="361950"/>
        </a:xfrm>
        <a:prstGeom prst="rect">
          <a:avLst/>
        </a:prstGeom>
        <a:noFill/>
        <a:ln w="9525" cmpd="sng">
          <a:noFill/>
        </a:ln>
      </xdr:spPr>
      <xdr:txBody>
        <a:bodyPr vertOverflow="clip" wrap="square" anchor="ctr"/>
        <a:p>
          <a:pPr algn="ctr">
            <a:defRPr/>
          </a:pPr>
          <a:r>
            <a:rPr lang="en-US" cap="none" sz="1200" b="0" i="0" u="none" baseline="0"/>
            <a:t>2</a:t>
          </a:r>
        </a:p>
      </xdr:txBody>
    </xdr:sp>
    <xdr:clientData/>
  </xdr:twoCellAnchor>
  <xdr:twoCellAnchor>
    <xdr:from>
      <xdr:col>10</xdr:col>
      <xdr:colOff>0</xdr:colOff>
      <xdr:row>20</xdr:row>
      <xdr:rowOff>0</xdr:rowOff>
    </xdr:from>
    <xdr:to>
      <xdr:col>11</xdr:col>
      <xdr:colOff>0</xdr:colOff>
      <xdr:row>22</xdr:row>
      <xdr:rowOff>0</xdr:rowOff>
    </xdr:to>
    <xdr:sp>
      <xdr:nvSpPr>
        <xdr:cNvPr id="6" name="TextBox 6"/>
        <xdr:cNvSpPr txBox="1">
          <a:spLocks noChangeArrowheads="1"/>
        </xdr:cNvSpPr>
      </xdr:nvSpPr>
      <xdr:spPr>
        <a:xfrm>
          <a:off x="2562225" y="39433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26</xdr:col>
      <xdr:colOff>0</xdr:colOff>
      <xdr:row>6</xdr:row>
      <xdr:rowOff>0</xdr:rowOff>
    </xdr:from>
    <xdr:to>
      <xdr:col>27</xdr:col>
      <xdr:colOff>0</xdr:colOff>
      <xdr:row>8</xdr:row>
      <xdr:rowOff>0</xdr:rowOff>
    </xdr:to>
    <xdr:sp>
      <xdr:nvSpPr>
        <xdr:cNvPr id="7" name="TextBox 7"/>
        <xdr:cNvSpPr txBox="1">
          <a:spLocks noChangeArrowheads="1"/>
        </xdr:cNvSpPr>
      </xdr:nvSpPr>
      <xdr:spPr>
        <a:xfrm>
          <a:off x="5762625" y="14097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10</xdr:col>
      <xdr:colOff>0</xdr:colOff>
      <xdr:row>32</xdr:row>
      <xdr:rowOff>0</xdr:rowOff>
    </xdr:from>
    <xdr:to>
      <xdr:col>11</xdr:col>
      <xdr:colOff>0</xdr:colOff>
      <xdr:row>34</xdr:row>
      <xdr:rowOff>0</xdr:rowOff>
    </xdr:to>
    <xdr:sp>
      <xdr:nvSpPr>
        <xdr:cNvPr id="8" name="TextBox 8"/>
        <xdr:cNvSpPr txBox="1">
          <a:spLocks noChangeArrowheads="1"/>
        </xdr:cNvSpPr>
      </xdr:nvSpPr>
      <xdr:spPr>
        <a:xfrm>
          <a:off x="2562225" y="61150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26</xdr:col>
      <xdr:colOff>0</xdr:colOff>
      <xdr:row>34</xdr:row>
      <xdr:rowOff>0</xdr:rowOff>
    </xdr:from>
    <xdr:to>
      <xdr:col>27</xdr:col>
      <xdr:colOff>0</xdr:colOff>
      <xdr:row>36</xdr:row>
      <xdr:rowOff>0</xdr:rowOff>
    </xdr:to>
    <xdr:sp>
      <xdr:nvSpPr>
        <xdr:cNvPr id="9" name="TextBox 9"/>
        <xdr:cNvSpPr txBox="1">
          <a:spLocks noChangeArrowheads="1"/>
        </xdr:cNvSpPr>
      </xdr:nvSpPr>
      <xdr:spPr>
        <a:xfrm>
          <a:off x="5762625" y="64770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26</xdr:col>
      <xdr:colOff>0</xdr:colOff>
      <xdr:row>56</xdr:row>
      <xdr:rowOff>0</xdr:rowOff>
    </xdr:from>
    <xdr:to>
      <xdr:col>27</xdr:col>
      <xdr:colOff>0</xdr:colOff>
      <xdr:row>58</xdr:row>
      <xdr:rowOff>0</xdr:rowOff>
    </xdr:to>
    <xdr:sp>
      <xdr:nvSpPr>
        <xdr:cNvPr id="10" name="TextBox 10"/>
        <xdr:cNvSpPr txBox="1">
          <a:spLocks noChangeArrowheads="1"/>
        </xdr:cNvSpPr>
      </xdr:nvSpPr>
      <xdr:spPr>
        <a:xfrm>
          <a:off x="5762625" y="104584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10</xdr:col>
      <xdr:colOff>0</xdr:colOff>
      <xdr:row>56</xdr:row>
      <xdr:rowOff>0</xdr:rowOff>
    </xdr:from>
    <xdr:to>
      <xdr:col>11</xdr:col>
      <xdr:colOff>0</xdr:colOff>
      <xdr:row>58</xdr:row>
      <xdr:rowOff>0</xdr:rowOff>
    </xdr:to>
    <xdr:sp>
      <xdr:nvSpPr>
        <xdr:cNvPr id="11" name="TextBox 11"/>
        <xdr:cNvSpPr txBox="1">
          <a:spLocks noChangeArrowheads="1"/>
        </xdr:cNvSpPr>
      </xdr:nvSpPr>
      <xdr:spPr>
        <a:xfrm>
          <a:off x="2562225" y="104584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26</xdr:col>
      <xdr:colOff>0</xdr:colOff>
      <xdr:row>14</xdr:row>
      <xdr:rowOff>0</xdr:rowOff>
    </xdr:from>
    <xdr:to>
      <xdr:col>27</xdr:col>
      <xdr:colOff>0</xdr:colOff>
      <xdr:row>16</xdr:row>
      <xdr:rowOff>0</xdr:rowOff>
    </xdr:to>
    <xdr:sp>
      <xdr:nvSpPr>
        <xdr:cNvPr id="12" name="TextBox 12"/>
        <xdr:cNvSpPr txBox="1">
          <a:spLocks noChangeArrowheads="1"/>
        </xdr:cNvSpPr>
      </xdr:nvSpPr>
      <xdr:spPr>
        <a:xfrm>
          <a:off x="5762625" y="2857500"/>
          <a:ext cx="200025" cy="361950"/>
        </a:xfrm>
        <a:prstGeom prst="rect">
          <a:avLst/>
        </a:prstGeom>
        <a:noFill/>
        <a:ln w="9525" cmpd="sng">
          <a:noFill/>
        </a:ln>
      </xdr:spPr>
      <xdr:txBody>
        <a:bodyPr vertOverflow="clip" wrap="square" anchor="ctr"/>
        <a:p>
          <a:pPr algn="ctr">
            <a:defRPr/>
          </a:pPr>
          <a:r>
            <a:rPr lang="en-US" cap="none" sz="1200" b="0" i="0" u="none" baseline="0"/>
            <a:t>1</a:t>
          </a:r>
        </a:p>
      </xdr:txBody>
    </xdr:sp>
    <xdr:clientData/>
  </xdr:twoCellAnchor>
  <xdr:twoCellAnchor>
    <xdr:from>
      <xdr:col>26</xdr:col>
      <xdr:colOff>0</xdr:colOff>
      <xdr:row>42</xdr:row>
      <xdr:rowOff>0</xdr:rowOff>
    </xdr:from>
    <xdr:to>
      <xdr:col>27</xdr:col>
      <xdr:colOff>0</xdr:colOff>
      <xdr:row>44</xdr:row>
      <xdr:rowOff>0</xdr:rowOff>
    </xdr:to>
    <xdr:sp>
      <xdr:nvSpPr>
        <xdr:cNvPr id="13" name="TextBox 13"/>
        <xdr:cNvSpPr txBox="1">
          <a:spLocks noChangeArrowheads="1"/>
        </xdr:cNvSpPr>
      </xdr:nvSpPr>
      <xdr:spPr>
        <a:xfrm>
          <a:off x="5762625" y="7924800"/>
          <a:ext cx="200025" cy="361950"/>
        </a:xfrm>
        <a:prstGeom prst="rect">
          <a:avLst/>
        </a:prstGeom>
        <a:noFill/>
        <a:ln w="9525" cmpd="sng">
          <a:noFill/>
        </a:ln>
      </xdr:spPr>
      <xdr:txBody>
        <a:bodyPr vertOverflow="clip" wrap="square" anchor="ctr"/>
        <a:p>
          <a:pPr algn="ctr">
            <a:defRPr/>
          </a:pPr>
          <a:r>
            <a:rPr lang="en-US" cap="none" sz="1200" b="0" i="0" u="none" baseline="0"/>
            <a:t>1</a:t>
          </a:r>
        </a:p>
      </xdr:txBody>
    </xdr:sp>
    <xdr:clientData/>
  </xdr:twoCellAnchor>
  <xdr:twoCellAnchor>
    <xdr:from>
      <xdr:col>26</xdr:col>
      <xdr:colOff>0</xdr:colOff>
      <xdr:row>48</xdr:row>
      <xdr:rowOff>0</xdr:rowOff>
    </xdr:from>
    <xdr:to>
      <xdr:col>27</xdr:col>
      <xdr:colOff>0</xdr:colOff>
      <xdr:row>50</xdr:row>
      <xdr:rowOff>0</xdr:rowOff>
    </xdr:to>
    <xdr:sp>
      <xdr:nvSpPr>
        <xdr:cNvPr id="14" name="TextBox 14"/>
        <xdr:cNvSpPr txBox="1">
          <a:spLocks noChangeArrowheads="1"/>
        </xdr:cNvSpPr>
      </xdr:nvSpPr>
      <xdr:spPr>
        <a:xfrm>
          <a:off x="5762625" y="90106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10</xdr:col>
      <xdr:colOff>0</xdr:colOff>
      <xdr:row>48</xdr:row>
      <xdr:rowOff>0</xdr:rowOff>
    </xdr:from>
    <xdr:to>
      <xdr:col>11</xdr:col>
      <xdr:colOff>0</xdr:colOff>
      <xdr:row>50</xdr:row>
      <xdr:rowOff>0</xdr:rowOff>
    </xdr:to>
    <xdr:sp>
      <xdr:nvSpPr>
        <xdr:cNvPr id="15" name="TextBox 15"/>
        <xdr:cNvSpPr txBox="1">
          <a:spLocks noChangeArrowheads="1"/>
        </xdr:cNvSpPr>
      </xdr:nvSpPr>
      <xdr:spPr>
        <a:xfrm>
          <a:off x="2562225" y="90106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10</xdr:col>
      <xdr:colOff>0</xdr:colOff>
      <xdr:row>40</xdr:row>
      <xdr:rowOff>0</xdr:rowOff>
    </xdr:from>
    <xdr:to>
      <xdr:col>11</xdr:col>
      <xdr:colOff>0</xdr:colOff>
      <xdr:row>42</xdr:row>
      <xdr:rowOff>0</xdr:rowOff>
    </xdr:to>
    <xdr:sp>
      <xdr:nvSpPr>
        <xdr:cNvPr id="16" name="TextBox 16"/>
        <xdr:cNvSpPr txBox="1">
          <a:spLocks noChangeArrowheads="1"/>
        </xdr:cNvSpPr>
      </xdr:nvSpPr>
      <xdr:spPr>
        <a:xfrm>
          <a:off x="2562225" y="75628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47</xdr:col>
      <xdr:colOff>0</xdr:colOff>
      <xdr:row>14</xdr:row>
      <xdr:rowOff>0</xdr:rowOff>
    </xdr:from>
    <xdr:to>
      <xdr:col>48</xdr:col>
      <xdr:colOff>0</xdr:colOff>
      <xdr:row>16</xdr:row>
      <xdr:rowOff>0</xdr:rowOff>
    </xdr:to>
    <xdr:sp>
      <xdr:nvSpPr>
        <xdr:cNvPr id="17" name="TextBox 17"/>
        <xdr:cNvSpPr txBox="1">
          <a:spLocks noChangeArrowheads="1"/>
        </xdr:cNvSpPr>
      </xdr:nvSpPr>
      <xdr:spPr>
        <a:xfrm>
          <a:off x="11087100" y="285750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47</xdr:col>
      <xdr:colOff>0</xdr:colOff>
      <xdr:row>6</xdr:row>
      <xdr:rowOff>0</xdr:rowOff>
    </xdr:from>
    <xdr:to>
      <xdr:col>48</xdr:col>
      <xdr:colOff>0</xdr:colOff>
      <xdr:row>8</xdr:row>
      <xdr:rowOff>0</xdr:rowOff>
    </xdr:to>
    <xdr:sp>
      <xdr:nvSpPr>
        <xdr:cNvPr id="18" name="TextBox 18"/>
        <xdr:cNvSpPr txBox="1">
          <a:spLocks noChangeArrowheads="1"/>
        </xdr:cNvSpPr>
      </xdr:nvSpPr>
      <xdr:spPr>
        <a:xfrm>
          <a:off x="11087100" y="14097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47</xdr:col>
      <xdr:colOff>0</xdr:colOff>
      <xdr:row>20</xdr:row>
      <xdr:rowOff>0</xdr:rowOff>
    </xdr:from>
    <xdr:to>
      <xdr:col>48</xdr:col>
      <xdr:colOff>0</xdr:colOff>
      <xdr:row>22</xdr:row>
      <xdr:rowOff>0</xdr:rowOff>
    </xdr:to>
    <xdr:sp>
      <xdr:nvSpPr>
        <xdr:cNvPr id="19" name="TextBox 19"/>
        <xdr:cNvSpPr txBox="1">
          <a:spLocks noChangeArrowheads="1"/>
        </xdr:cNvSpPr>
      </xdr:nvSpPr>
      <xdr:spPr>
        <a:xfrm>
          <a:off x="11087100" y="3943350"/>
          <a:ext cx="200025" cy="361950"/>
        </a:xfrm>
        <a:prstGeom prst="rect">
          <a:avLst/>
        </a:prstGeom>
        <a:noFill/>
        <a:ln w="9525" cmpd="sng">
          <a:noFill/>
        </a:ln>
      </xdr:spPr>
      <xdr:txBody>
        <a:bodyPr vertOverflow="clip" wrap="square" anchor="ctr"/>
        <a:p>
          <a:pPr algn="ctr">
            <a:defRPr/>
          </a:pPr>
          <a:r>
            <a:rPr lang="en-US" cap="none" sz="1200" b="0" i="0" u="none" baseline="0"/>
            <a:t>2</a:t>
          </a:r>
        </a:p>
      </xdr:txBody>
    </xdr:sp>
    <xdr:clientData/>
  </xdr:twoCellAnchor>
  <xdr:twoCellAnchor>
    <xdr:from>
      <xdr:col>47</xdr:col>
      <xdr:colOff>0</xdr:colOff>
      <xdr:row>28</xdr:row>
      <xdr:rowOff>0</xdr:rowOff>
    </xdr:from>
    <xdr:to>
      <xdr:col>48</xdr:col>
      <xdr:colOff>0</xdr:colOff>
      <xdr:row>30</xdr:row>
      <xdr:rowOff>0</xdr:rowOff>
    </xdr:to>
    <xdr:sp>
      <xdr:nvSpPr>
        <xdr:cNvPr id="20" name="TextBox 20"/>
        <xdr:cNvSpPr txBox="1">
          <a:spLocks noChangeArrowheads="1"/>
        </xdr:cNvSpPr>
      </xdr:nvSpPr>
      <xdr:spPr>
        <a:xfrm>
          <a:off x="11087100" y="53911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47</xdr:col>
      <xdr:colOff>0</xdr:colOff>
      <xdr:row>32</xdr:row>
      <xdr:rowOff>0</xdr:rowOff>
    </xdr:from>
    <xdr:to>
      <xdr:col>48</xdr:col>
      <xdr:colOff>0</xdr:colOff>
      <xdr:row>34</xdr:row>
      <xdr:rowOff>0</xdr:rowOff>
    </xdr:to>
    <xdr:sp>
      <xdr:nvSpPr>
        <xdr:cNvPr id="21" name="TextBox 21"/>
        <xdr:cNvSpPr txBox="1">
          <a:spLocks noChangeArrowheads="1"/>
        </xdr:cNvSpPr>
      </xdr:nvSpPr>
      <xdr:spPr>
        <a:xfrm>
          <a:off x="11087100" y="61150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47</xdr:col>
      <xdr:colOff>0</xdr:colOff>
      <xdr:row>40</xdr:row>
      <xdr:rowOff>0</xdr:rowOff>
    </xdr:from>
    <xdr:to>
      <xdr:col>48</xdr:col>
      <xdr:colOff>0</xdr:colOff>
      <xdr:row>42</xdr:row>
      <xdr:rowOff>0</xdr:rowOff>
    </xdr:to>
    <xdr:sp>
      <xdr:nvSpPr>
        <xdr:cNvPr id="22" name="TextBox 22"/>
        <xdr:cNvSpPr txBox="1">
          <a:spLocks noChangeArrowheads="1"/>
        </xdr:cNvSpPr>
      </xdr:nvSpPr>
      <xdr:spPr>
        <a:xfrm>
          <a:off x="11087100" y="75628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47</xdr:col>
      <xdr:colOff>0</xdr:colOff>
      <xdr:row>48</xdr:row>
      <xdr:rowOff>0</xdr:rowOff>
    </xdr:from>
    <xdr:to>
      <xdr:col>48</xdr:col>
      <xdr:colOff>0</xdr:colOff>
      <xdr:row>50</xdr:row>
      <xdr:rowOff>0</xdr:rowOff>
    </xdr:to>
    <xdr:sp>
      <xdr:nvSpPr>
        <xdr:cNvPr id="23" name="TextBox 23"/>
        <xdr:cNvSpPr txBox="1">
          <a:spLocks noChangeArrowheads="1"/>
        </xdr:cNvSpPr>
      </xdr:nvSpPr>
      <xdr:spPr>
        <a:xfrm>
          <a:off x="11087100" y="90106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47</xdr:col>
      <xdr:colOff>0</xdr:colOff>
      <xdr:row>56</xdr:row>
      <xdr:rowOff>0</xdr:rowOff>
    </xdr:from>
    <xdr:to>
      <xdr:col>48</xdr:col>
      <xdr:colOff>0</xdr:colOff>
      <xdr:row>58</xdr:row>
      <xdr:rowOff>0</xdr:rowOff>
    </xdr:to>
    <xdr:sp>
      <xdr:nvSpPr>
        <xdr:cNvPr id="24" name="TextBox 24"/>
        <xdr:cNvSpPr txBox="1">
          <a:spLocks noChangeArrowheads="1"/>
        </xdr:cNvSpPr>
      </xdr:nvSpPr>
      <xdr:spPr>
        <a:xfrm>
          <a:off x="11087100" y="104584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68</xdr:col>
      <xdr:colOff>0</xdr:colOff>
      <xdr:row>26</xdr:row>
      <xdr:rowOff>0</xdr:rowOff>
    </xdr:from>
    <xdr:to>
      <xdr:col>73</xdr:col>
      <xdr:colOff>0</xdr:colOff>
      <xdr:row>26</xdr:row>
      <xdr:rowOff>0</xdr:rowOff>
    </xdr:to>
    <xdr:sp>
      <xdr:nvSpPr>
        <xdr:cNvPr id="25" name="Line 25"/>
        <xdr:cNvSpPr>
          <a:spLocks/>
        </xdr:cNvSpPr>
      </xdr:nvSpPr>
      <xdr:spPr>
        <a:xfrm>
          <a:off x="15087600" y="502920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56</xdr:row>
      <xdr:rowOff>0</xdr:rowOff>
    </xdr:from>
    <xdr:to>
      <xdr:col>73</xdr:col>
      <xdr:colOff>0</xdr:colOff>
      <xdr:row>56</xdr:row>
      <xdr:rowOff>0</xdr:rowOff>
    </xdr:to>
    <xdr:sp>
      <xdr:nvSpPr>
        <xdr:cNvPr id="26" name="Line 26"/>
        <xdr:cNvSpPr>
          <a:spLocks/>
        </xdr:cNvSpPr>
      </xdr:nvSpPr>
      <xdr:spPr>
        <a:xfrm>
          <a:off x="15087600" y="104584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48</xdr:row>
      <xdr:rowOff>0</xdr:rowOff>
    </xdr:from>
    <xdr:to>
      <xdr:col>64</xdr:col>
      <xdr:colOff>0</xdr:colOff>
      <xdr:row>50</xdr:row>
      <xdr:rowOff>0</xdr:rowOff>
    </xdr:to>
    <xdr:sp>
      <xdr:nvSpPr>
        <xdr:cNvPr id="27" name="TextBox 27"/>
        <xdr:cNvSpPr txBox="1">
          <a:spLocks noChangeArrowheads="1"/>
        </xdr:cNvSpPr>
      </xdr:nvSpPr>
      <xdr:spPr>
        <a:xfrm>
          <a:off x="14287500" y="90106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63</xdr:col>
      <xdr:colOff>0</xdr:colOff>
      <xdr:row>42</xdr:row>
      <xdr:rowOff>0</xdr:rowOff>
    </xdr:from>
    <xdr:to>
      <xdr:col>64</xdr:col>
      <xdr:colOff>0</xdr:colOff>
      <xdr:row>44</xdr:row>
      <xdr:rowOff>0</xdr:rowOff>
    </xdr:to>
    <xdr:sp>
      <xdr:nvSpPr>
        <xdr:cNvPr id="28" name="TextBox 28"/>
        <xdr:cNvSpPr txBox="1">
          <a:spLocks noChangeArrowheads="1"/>
        </xdr:cNvSpPr>
      </xdr:nvSpPr>
      <xdr:spPr>
        <a:xfrm>
          <a:off x="14287500" y="792480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63</xdr:col>
      <xdr:colOff>0</xdr:colOff>
      <xdr:row>34</xdr:row>
      <xdr:rowOff>0</xdr:rowOff>
    </xdr:from>
    <xdr:to>
      <xdr:col>64</xdr:col>
      <xdr:colOff>0</xdr:colOff>
      <xdr:row>36</xdr:row>
      <xdr:rowOff>0</xdr:rowOff>
    </xdr:to>
    <xdr:sp>
      <xdr:nvSpPr>
        <xdr:cNvPr id="29" name="TextBox 29"/>
        <xdr:cNvSpPr txBox="1">
          <a:spLocks noChangeArrowheads="1"/>
        </xdr:cNvSpPr>
      </xdr:nvSpPr>
      <xdr:spPr>
        <a:xfrm>
          <a:off x="14287500" y="64770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63</xdr:col>
      <xdr:colOff>0</xdr:colOff>
      <xdr:row>56</xdr:row>
      <xdr:rowOff>0</xdr:rowOff>
    </xdr:from>
    <xdr:to>
      <xdr:col>64</xdr:col>
      <xdr:colOff>0</xdr:colOff>
      <xdr:row>58</xdr:row>
      <xdr:rowOff>0</xdr:rowOff>
    </xdr:to>
    <xdr:sp>
      <xdr:nvSpPr>
        <xdr:cNvPr id="30" name="TextBox 30"/>
        <xdr:cNvSpPr txBox="1">
          <a:spLocks noChangeArrowheads="1"/>
        </xdr:cNvSpPr>
      </xdr:nvSpPr>
      <xdr:spPr>
        <a:xfrm>
          <a:off x="14287500" y="104584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63</xdr:col>
      <xdr:colOff>0</xdr:colOff>
      <xdr:row>22</xdr:row>
      <xdr:rowOff>0</xdr:rowOff>
    </xdr:from>
    <xdr:to>
      <xdr:col>64</xdr:col>
      <xdr:colOff>0</xdr:colOff>
      <xdr:row>24</xdr:row>
      <xdr:rowOff>0</xdr:rowOff>
    </xdr:to>
    <xdr:sp>
      <xdr:nvSpPr>
        <xdr:cNvPr id="31" name="TextBox 31"/>
        <xdr:cNvSpPr txBox="1">
          <a:spLocks noChangeArrowheads="1"/>
        </xdr:cNvSpPr>
      </xdr:nvSpPr>
      <xdr:spPr>
        <a:xfrm>
          <a:off x="14287500" y="430530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63</xdr:col>
      <xdr:colOff>0</xdr:colOff>
      <xdr:row>30</xdr:row>
      <xdr:rowOff>0</xdr:rowOff>
    </xdr:from>
    <xdr:to>
      <xdr:col>64</xdr:col>
      <xdr:colOff>0</xdr:colOff>
      <xdr:row>32</xdr:row>
      <xdr:rowOff>0</xdr:rowOff>
    </xdr:to>
    <xdr:sp>
      <xdr:nvSpPr>
        <xdr:cNvPr id="32" name="TextBox 32"/>
        <xdr:cNvSpPr txBox="1">
          <a:spLocks noChangeArrowheads="1"/>
        </xdr:cNvSpPr>
      </xdr:nvSpPr>
      <xdr:spPr>
        <a:xfrm>
          <a:off x="14287500" y="57531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63</xdr:col>
      <xdr:colOff>0</xdr:colOff>
      <xdr:row>6</xdr:row>
      <xdr:rowOff>0</xdr:rowOff>
    </xdr:from>
    <xdr:to>
      <xdr:col>64</xdr:col>
      <xdr:colOff>0</xdr:colOff>
      <xdr:row>8</xdr:row>
      <xdr:rowOff>0</xdr:rowOff>
    </xdr:to>
    <xdr:sp>
      <xdr:nvSpPr>
        <xdr:cNvPr id="33" name="TextBox 33"/>
        <xdr:cNvSpPr txBox="1">
          <a:spLocks noChangeArrowheads="1"/>
        </xdr:cNvSpPr>
      </xdr:nvSpPr>
      <xdr:spPr>
        <a:xfrm>
          <a:off x="14287500" y="1409700"/>
          <a:ext cx="200025" cy="361950"/>
        </a:xfrm>
        <a:prstGeom prst="rect">
          <a:avLst/>
        </a:prstGeom>
        <a:noFill/>
        <a:ln w="9525" cmpd="sng">
          <a:noFill/>
        </a:ln>
      </xdr:spPr>
      <xdr:txBody>
        <a:bodyPr vertOverflow="clip" wrap="square" anchor="ctr"/>
        <a:p>
          <a:pPr algn="ctr">
            <a:defRPr/>
          </a:pPr>
          <a:r>
            <a:rPr lang="en-US" cap="none" sz="1200" b="0" i="0" u="none" baseline="0"/>
            <a:t>2</a:t>
          </a:r>
        </a:p>
      </xdr:txBody>
    </xdr:sp>
    <xdr:clientData/>
  </xdr:twoCellAnchor>
  <xdr:twoCellAnchor>
    <xdr:from>
      <xdr:col>63</xdr:col>
      <xdr:colOff>0</xdr:colOff>
      <xdr:row>14</xdr:row>
      <xdr:rowOff>0</xdr:rowOff>
    </xdr:from>
    <xdr:to>
      <xdr:col>64</xdr:col>
      <xdr:colOff>0</xdr:colOff>
      <xdr:row>16</xdr:row>
      <xdr:rowOff>0</xdr:rowOff>
    </xdr:to>
    <xdr:sp>
      <xdr:nvSpPr>
        <xdr:cNvPr id="34" name="TextBox 34"/>
        <xdr:cNvSpPr txBox="1">
          <a:spLocks noChangeArrowheads="1"/>
        </xdr:cNvSpPr>
      </xdr:nvSpPr>
      <xdr:spPr>
        <a:xfrm>
          <a:off x="14287500" y="28575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11</xdr:col>
      <xdr:colOff>0</xdr:colOff>
      <xdr:row>10</xdr:row>
      <xdr:rowOff>0</xdr:rowOff>
    </xdr:from>
    <xdr:to>
      <xdr:col>12</xdr:col>
      <xdr:colOff>0</xdr:colOff>
      <xdr:row>12</xdr:row>
      <xdr:rowOff>0</xdr:rowOff>
    </xdr:to>
    <xdr:sp>
      <xdr:nvSpPr>
        <xdr:cNvPr id="35" name="TextBox 35"/>
        <xdr:cNvSpPr txBox="1">
          <a:spLocks noChangeArrowheads="1"/>
        </xdr:cNvSpPr>
      </xdr:nvSpPr>
      <xdr:spPr>
        <a:xfrm>
          <a:off x="2762250" y="21336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11</xdr:col>
      <xdr:colOff>0</xdr:colOff>
      <xdr:row>24</xdr:row>
      <xdr:rowOff>0</xdr:rowOff>
    </xdr:from>
    <xdr:to>
      <xdr:col>12</xdr:col>
      <xdr:colOff>0</xdr:colOff>
      <xdr:row>26</xdr:row>
      <xdr:rowOff>0</xdr:rowOff>
    </xdr:to>
    <xdr:sp>
      <xdr:nvSpPr>
        <xdr:cNvPr id="36" name="TextBox 36"/>
        <xdr:cNvSpPr txBox="1">
          <a:spLocks noChangeArrowheads="1"/>
        </xdr:cNvSpPr>
      </xdr:nvSpPr>
      <xdr:spPr>
        <a:xfrm>
          <a:off x="2762250" y="46672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25</xdr:col>
      <xdr:colOff>0</xdr:colOff>
      <xdr:row>38</xdr:row>
      <xdr:rowOff>0</xdr:rowOff>
    </xdr:from>
    <xdr:to>
      <xdr:col>26</xdr:col>
      <xdr:colOff>0</xdr:colOff>
      <xdr:row>40</xdr:row>
      <xdr:rowOff>0</xdr:rowOff>
    </xdr:to>
    <xdr:sp>
      <xdr:nvSpPr>
        <xdr:cNvPr id="37" name="TextBox 37"/>
        <xdr:cNvSpPr txBox="1">
          <a:spLocks noChangeArrowheads="1"/>
        </xdr:cNvSpPr>
      </xdr:nvSpPr>
      <xdr:spPr>
        <a:xfrm>
          <a:off x="5562600" y="7200900"/>
          <a:ext cx="200025" cy="361950"/>
        </a:xfrm>
        <a:prstGeom prst="rect">
          <a:avLst/>
        </a:prstGeom>
        <a:noFill/>
        <a:ln w="9525" cmpd="sng">
          <a:noFill/>
        </a:ln>
      </xdr:spPr>
      <xdr:txBody>
        <a:bodyPr vertOverflow="clip" wrap="square" anchor="ctr"/>
        <a:p>
          <a:pPr algn="ctr">
            <a:defRPr/>
          </a:pPr>
          <a:r>
            <a:rPr lang="en-US" cap="none" sz="1200" b="0" i="0" u="none" baseline="0"/>
            <a:t>1</a:t>
          </a:r>
        </a:p>
      </xdr:txBody>
    </xdr:sp>
    <xdr:clientData/>
  </xdr:twoCellAnchor>
  <xdr:twoCellAnchor>
    <xdr:from>
      <xdr:col>25</xdr:col>
      <xdr:colOff>0</xdr:colOff>
      <xdr:row>52</xdr:row>
      <xdr:rowOff>0</xdr:rowOff>
    </xdr:from>
    <xdr:to>
      <xdr:col>26</xdr:col>
      <xdr:colOff>0</xdr:colOff>
      <xdr:row>54</xdr:row>
      <xdr:rowOff>0</xdr:rowOff>
    </xdr:to>
    <xdr:sp>
      <xdr:nvSpPr>
        <xdr:cNvPr id="38" name="TextBox 38"/>
        <xdr:cNvSpPr txBox="1">
          <a:spLocks noChangeArrowheads="1"/>
        </xdr:cNvSpPr>
      </xdr:nvSpPr>
      <xdr:spPr>
        <a:xfrm>
          <a:off x="5562600" y="97345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11</xdr:col>
      <xdr:colOff>0</xdr:colOff>
      <xdr:row>52</xdr:row>
      <xdr:rowOff>0</xdr:rowOff>
    </xdr:from>
    <xdr:to>
      <xdr:col>12</xdr:col>
      <xdr:colOff>0</xdr:colOff>
      <xdr:row>54</xdr:row>
      <xdr:rowOff>0</xdr:rowOff>
    </xdr:to>
    <xdr:sp>
      <xdr:nvSpPr>
        <xdr:cNvPr id="39" name="TextBox 39"/>
        <xdr:cNvSpPr txBox="1">
          <a:spLocks noChangeArrowheads="1"/>
        </xdr:cNvSpPr>
      </xdr:nvSpPr>
      <xdr:spPr>
        <a:xfrm>
          <a:off x="2762250" y="97345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11</xdr:col>
      <xdr:colOff>0</xdr:colOff>
      <xdr:row>36</xdr:row>
      <xdr:rowOff>0</xdr:rowOff>
    </xdr:from>
    <xdr:to>
      <xdr:col>12</xdr:col>
      <xdr:colOff>0</xdr:colOff>
      <xdr:row>38</xdr:row>
      <xdr:rowOff>0</xdr:rowOff>
    </xdr:to>
    <xdr:sp>
      <xdr:nvSpPr>
        <xdr:cNvPr id="40" name="TextBox 40"/>
        <xdr:cNvSpPr txBox="1">
          <a:spLocks noChangeArrowheads="1"/>
        </xdr:cNvSpPr>
      </xdr:nvSpPr>
      <xdr:spPr>
        <a:xfrm>
          <a:off x="2762250" y="68389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26</xdr:col>
      <xdr:colOff>0</xdr:colOff>
      <xdr:row>30</xdr:row>
      <xdr:rowOff>0</xdr:rowOff>
    </xdr:from>
    <xdr:to>
      <xdr:col>27</xdr:col>
      <xdr:colOff>0</xdr:colOff>
      <xdr:row>32</xdr:row>
      <xdr:rowOff>0</xdr:rowOff>
    </xdr:to>
    <xdr:sp>
      <xdr:nvSpPr>
        <xdr:cNvPr id="41" name="TextBox 41"/>
        <xdr:cNvSpPr txBox="1">
          <a:spLocks noChangeArrowheads="1"/>
        </xdr:cNvSpPr>
      </xdr:nvSpPr>
      <xdr:spPr>
        <a:xfrm>
          <a:off x="5762625" y="5753100"/>
          <a:ext cx="200025" cy="361950"/>
        </a:xfrm>
        <a:prstGeom prst="rect">
          <a:avLst/>
        </a:prstGeom>
        <a:noFill/>
        <a:ln w="9525" cmpd="sng">
          <a:noFill/>
        </a:ln>
      </xdr:spPr>
      <xdr:txBody>
        <a:bodyPr vertOverflow="clip" wrap="square" anchor="ctr"/>
        <a:p>
          <a:pPr algn="ctr">
            <a:defRPr/>
          </a:pPr>
          <a:r>
            <a:rPr lang="en-US" cap="none" sz="1200" b="0" i="0" u="none" baseline="0"/>
            <a:t>2</a:t>
          </a:r>
        </a:p>
      </xdr:txBody>
    </xdr:sp>
    <xdr:clientData/>
  </xdr:twoCellAnchor>
  <xdr:twoCellAnchor>
    <xdr:from>
      <xdr:col>26</xdr:col>
      <xdr:colOff>0</xdr:colOff>
      <xdr:row>22</xdr:row>
      <xdr:rowOff>0</xdr:rowOff>
    </xdr:from>
    <xdr:to>
      <xdr:col>27</xdr:col>
      <xdr:colOff>0</xdr:colOff>
      <xdr:row>24</xdr:row>
      <xdr:rowOff>0</xdr:rowOff>
    </xdr:to>
    <xdr:sp>
      <xdr:nvSpPr>
        <xdr:cNvPr id="42" name="TextBox 42"/>
        <xdr:cNvSpPr txBox="1">
          <a:spLocks noChangeArrowheads="1"/>
        </xdr:cNvSpPr>
      </xdr:nvSpPr>
      <xdr:spPr>
        <a:xfrm>
          <a:off x="5762625" y="43053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48</xdr:col>
      <xdr:colOff>0</xdr:colOff>
      <xdr:row>24</xdr:row>
      <xdr:rowOff>0</xdr:rowOff>
    </xdr:from>
    <xdr:to>
      <xdr:col>49</xdr:col>
      <xdr:colOff>0</xdr:colOff>
      <xdr:row>26</xdr:row>
      <xdr:rowOff>0</xdr:rowOff>
    </xdr:to>
    <xdr:sp>
      <xdr:nvSpPr>
        <xdr:cNvPr id="43" name="TextBox 43"/>
        <xdr:cNvSpPr txBox="1">
          <a:spLocks noChangeArrowheads="1"/>
        </xdr:cNvSpPr>
      </xdr:nvSpPr>
      <xdr:spPr>
        <a:xfrm>
          <a:off x="11287125" y="466725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48</xdr:col>
      <xdr:colOff>0</xdr:colOff>
      <xdr:row>10</xdr:row>
      <xdr:rowOff>0</xdr:rowOff>
    </xdr:from>
    <xdr:to>
      <xdr:col>49</xdr:col>
      <xdr:colOff>0</xdr:colOff>
      <xdr:row>12</xdr:row>
      <xdr:rowOff>0</xdr:rowOff>
    </xdr:to>
    <xdr:sp>
      <xdr:nvSpPr>
        <xdr:cNvPr id="44" name="TextBox 44"/>
        <xdr:cNvSpPr txBox="1">
          <a:spLocks noChangeArrowheads="1"/>
        </xdr:cNvSpPr>
      </xdr:nvSpPr>
      <xdr:spPr>
        <a:xfrm>
          <a:off x="11287125" y="21336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62</xdr:col>
      <xdr:colOff>0</xdr:colOff>
      <xdr:row>26</xdr:row>
      <xdr:rowOff>0</xdr:rowOff>
    </xdr:from>
    <xdr:to>
      <xdr:col>63</xdr:col>
      <xdr:colOff>0</xdr:colOff>
      <xdr:row>28</xdr:row>
      <xdr:rowOff>0</xdr:rowOff>
    </xdr:to>
    <xdr:sp>
      <xdr:nvSpPr>
        <xdr:cNvPr id="45" name="TextBox 45"/>
        <xdr:cNvSpPr txBox="1">
          <a:spLocks noChangeArrowheads="1"/>
        </xdr:cNvSpPr>
      </xdr:nvSpPr>
      <xdr:spPr>
        <a:xfrm>
          <a:off x="14087475" y="50292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62</xdr:col>
      <xdr:colOff>0</xdr:colOff>
      <xdr:row>10</xdr:row>
      <xdr:rowOff>0</xdr:rowOff>
    </xdr:from>
    <xdr:to>
      <xdr:col>63</xdr:col>
      <xdr:colOff>0</xdr:colOff>
      <xdr:row>12</xdr:row>
      <xdr:rowOff>0</xdr:rowOff>
    </xdr:to>
    <xdr:sp>
      <xdr:nvSpPr>
        <xdr:cNvPr id="46" name="TextBox 46"/>
        <xdr:cNvSpPr txBox="1">
          <a:spLocks noChangeArrowheads="1"/>
        </xdr:cNvSpPr>
      </xdr:nvSpPr>
      <xdr:spPr>
        <a:xfrm>
          <a:off x="14087475" y="213360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25</xdr:col>
      <xdr:colOff>0</xdr:colOff>
      <xdr:row>10</xdr:row>
      <xdr:rowOff>0</xdr:rowOff>
    </xdr:from>
    <xdr:to>
      <xdr:col>26</xdr:col>
      <xdr:colOff>0</xdr:colOff>
      <xdr:row>12</xdr:row>
      <xdr:rowOff>0</xdr:rowOff>
    </xdr:to>
    <xdr:sp>
      <xdr:nvSpPr>
        <xdr:cNvPr id="47" name="TextBox 47"/>
        <xdr:cNvSpPr txBox="1">
          <a:spLocks noChangeArrowheads="1"/>
        </xdr:cNvSpPr>
      </xdr:nvSpPr>
      <xdr:spPr>
        <a:xfrm>
          <a:off x="5562600" y="21336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25</xdr:col>
      <xdr:colOff>0</xdr:colOff>
      <xdr:row>26</xdr:row>
      <xdr:rowOff>0</xdr:rowOff>
    </xdr:from>
    <xdr:to>
      <xdr:col>26</xdr:col>
      <xdr:colOff>0</xdr:colOff>
      <xdr:row>28</xdr:row>
      <xdr:rowOff>0</xdr:rowOff>
    </xdr:to>
    <xdr:sp>
      <xdr:nvSpPr>
        <xdr:cNvPr id="48" name="TextBox 48"/>
        <xdr:cNvSpPr txBox="1">
          <a:spLocks noChangeArrowheads="1"/>
        </xdr:cNvSpPr>
      </xdr:nvSpPr>
      <xdr:spPr>
        <a:xfrm>
          <a:off x="5562600" y="5029200"/>
          <a:ext cx="200025" cy="361950"/>
        </a:xfrm>
        <a:prstGeom prst="rect">
          <a:avLst/>
        </a:prstGeom>
        <a:noFill/>
        <a:ln w="9525" cmpd="sng">
          <a:noFill/>
        </a:ln>
      </xdr:spPr>
      <xdr:txBody>
        <a:bodyPr vertOverflow="clip" wrap="square" anchor="ctr"/>
        <a:p>
          <a:pPr algn="ctr">
            <a:defRPr/>
          </a:pPr>
          <a:r>
            <a:rPr lang="en-US" cap="none" sz="1200" b="0" i="0" u="none" baseline="0"/>
            <a:t>0</a:t>
          </a:r>
        </a:p>
      </xdr:txBody>
    </xdr:sp>
    <xdr:clientData/>
  </xdr:twoCellAnchor>
  <xdr:twoCellAnchor>
    <xdr:from>
      <xdr:col>48</xdr:col>
      <xdr:colOff>0</xdr:colOff>
      <xdr:row>52</xdr:row>
      <xdr:rowOff>0</xdr:rowOff>
    </xdr:from>
    <xdr:to>
      <xdr:col>49</xdr:col>
      <xdr:colOff>0</xdr:colOff>
      <xdr:row>54</xdr:row>
      <xdr:rowOff>0</xdr:rowOff>
    </xdr:to>
    <xdr:sp>
      <xdr:nvSpPr>
        <xdr:cNvPr id="49" name="TextBox 49"/>
        <xdr:cNvSpPr txBox="1">
          <a:spLocks noChangeArrowheads="1"/>
        </xdr:cNvSpPr>
      </xdr:nvSpPr>
      <xdr:spPr>
        <a:xfrm>
          <a:off x="11287125" y="973455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62</xdr:col>
      <xdr:colOff>0</xdr:colOff>
      <xdr:row>38</xdr:row>
      <xdr:rowOff>0</xdr:rowOff>
    </xdr:from>
    <xdr:to>
      <xdr:col>63</xdr:col>
      <xdr:colOff>0</xdr:colOff>
      <xdr:row>40</xdr:row>
      <xdr:rowOff>0</xdr:rowOff>
    </xdr:to>
    <xdr:sp>
      <xdr:nvSpPr>
        <xdr:cNvPr id="50" name="TextBox 50"/>
        <xdr:cNvSpPr txBox="1">
          <a:spLocks noChangeArrowheads="1"/>
        </xdr:cNvSpPr>
      </xdr:nvSpPr>
      <xdr:spPr>
        <a:xfrm>
          <a:off x="14087475" y="7200900"/>
          <a:ext cx="200025" cy="361950"/>
        </a:xfrm>
        <a:prstGeom prst="rect">
          <a:avLst/>
        </a:prstGeom>
        <a:noFill/>
        <a:ln w="9525" cmpd="sng">
          <a:noFill/>
        </a:ln>
      </xdr:spPr>
      <xdr:txBody>
        <a:bodyPr vertOverflow="clip" wrap="square" anchor="ctr"/>
        <a:p>
          <a:pPr algn="ctr">
            <a:defRPr/>
          </a:pPr>
          <a:r>
            <a:rPr lang="en-US" cap="none" sz="1200" b="0" i="0" u="none" baseline="0"/>
            <a:t>3</a:t>
          </a:r>
        </a:p>
      </xdr:txBody>
    </xdr:sp>
    <xdr:clientData/>
  </xdr:twoCellAnchor>
  <xdr:twoCellAnchor>
    <xdr:from>
      <xdr:col>62</xdr:col>
      <xdr:colOff>0</xdr:colOff>
      <xdr:row>52</xdr:row>
      <xdr:rowOff>0</xdr:rowOff>
    </xdr:from>
    <xdr:to>
      <xdr:col>63</xdr:col>
      <xdr:colOff>0</xdr:colOff>
      <xdr:row>54</xdr:row>
      <xdr:rowOff>0</xdr:rowOff>
    </xdr:to>
    <xdr:sp>
      <xdr:nvSpPr>
        <xdr:cNvPr id="51" name="TextBox 51"/>
        <xdr:cNvSpPr txBox="1">
          <a:spLocks noChangeArrowheads="1"/>
        </xdr:cNvSpPr>
      </xdr:nvSpPr>
      <xdr:spPr>
        <a:xfrm>
          <a:off x="14087475" y="9734550"/>
          <a:ext cx="200025" cy="361950"/>
        </a:xfrm>
        <a:prstGeom prst="rect">
          <a:avLst/>
        </a:prstGeom>
        <a:noFill/>
        <a:ln w="9525" cmpd="sng">
          <a:noFill/>
        </a:ln>
      </xdr:spPr>
      <xdr:txBody>
        <a:bodyPr vertOverflow="clip" wrap="square" anchor="ctr"/>
        <a:p>
          <a:pPr algn="ctr">
            <a:defRPr/>
          </a:pPr>
          <a:r>
            <a:rPr lang="en-US" cap="none" sz="1200" b="0" i="0" u="none" baseline="0"/>
            <a:t>2</a:t>
          </a:r>
        </a:p>
      </xdr:txBody>
    </xdr:sp>
    <xdr:clientData/>
  </xdr:twoCellAnchor>
  <xdr:twoCellAnchor>
    <xdr:from>
      <xdr:col>48</xdr:col>
      <xdr:colOff>0</xdr:colOff>
      <xdr:row>36</xdr:row>
      <xdr:rowOff>0</xdr:rowOff>
    </xdr:from>
    <xdr:to>
      <xdr:col>49</xdr:col>
      <xdr:colOff>0</xdr:colOff>
      <xdr:row>38</xdr:row>
      <xdr:rowOff>0</xdr:rowOff>
    </xdr:to>
    <xdr:sp>
      <xdr:nvSpPr>
        <xdr:cNvPr id="52" name="TextBox 52"/>
        <xdr:cNvSpPr txBox="1">
          <a:spLocks noChangeArrowheads="1"/>
        </xdr:cNvSpPr>
      </xdr:nvSpPr>
      <xdr:spPr>
        <a:xfrm>
          <a:off x="11287125" y="6838950"/>
          <a:ext cx="200025" cy="361950"/>
        </a:xfrm>
        <a:prstGeom prst="rect">
          <a:avLst/>
        </a:prstGeom>
        <a:noFill/>
        <a:ln w="9525" cmpd="sng">
          <a:noFill/>
        </a:ln>
      </xdr:spPr>
      <xdr:txBody>
        <a:bodyPr vertOverflow="clip" wrap="square" anchor="ctr"/>
        <a:p>
          <a:pPr algn="ctr">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dimension ref="B1:BU60"/>
  <sheetViews>
    <sheetView tabSelected="1" zoomScaleSheetLayoutView="85" workbookViewId="0" topLeftCell="A32">
      <selection activeCell="O59" sqref="O59:S59"/>
    </sheetView>
  </sheetViews>
  <sheetFormatPr defaultColWidth="9.00390625" defaultRowHeight="13.5"/>
  <cols>
    <col min="1" max="1" width="2.625" style="2" customWidth="1"/>
    <col min="2" max="2" width="4.125" style="1" customWidth="1"/>
    <col min="3" max="3" width="0" style="2" hidden="1" customWidth="1"/>
    <col min="4" max="4" width="9.125" style="7" customWidth="1"/>
    <col min="5" max="5" width="1.625" style="5" customWidth="1"/>
    <col min="6" max="6" width="6.625" style="5" customWidth="1"/>
    <col min="7" max="7" width="1.625" style="5" customWidth="1"/>
    <col min="8" max="30" width="2.625" style="5" customWidth="1"/>
    <col min="31" max="31" width="0" style="5" hidden="1" customWidth="1"/>
    <col min="32" max="32" width="9.125" style="7" customWidth="1"/>
    <col min="33" max="33" width="1.625" style="5" customWidth="1"/>
    <col min="34" max="34" width="6.625" style="5" customWidth="1"/>
    <col min="35" max="35" width="1.625" style="5" customWidth="1"/>
    <col min="36" max="36" width="4.125" style="6" customWidth="1"/>
    <col min="37" max="38" width="2.625" style="5" customWidth="1"/>
    <col min="39" max="39" width="4.125" style="6" customWidth="1"/>
    <col min="40" max="40" width="0" style="5" hidden="1" customWidth="1"/>
    <col min="41" max="41" width="9.125" style="7" customWidth="1"/>
    <col min="42" max="42" width="1.625" style="5" customWidth="1"/>
    <col min="43" max="43" width="6.625" style="5" customWidth="1"/>
    <col min="44" max="44" width="1.625" style="5" customWidth="1"/>
    <col min="45" max="67" width="2.625" style="5" customWidth="1"/>
    <col min="68" max="68" width="0" style="5" hidden="1" customWidth="1"/>
    <col min="69" max="69" width="9.125" style="7" customWidth="1"/>
    <col min="70" max="70" width="1.625" style="5" customWidth="1"/>
    <col min="71" max="71" width="6.625" style="5" customWidth="1"/>
    <col min="72" max="72" width="1.625" style="5" customWidth="1"/>
    <col min="73" max="73" width="4.125" style="6" customWidth="1"/>
    <col min="74" max="74" width="2.625" style="5" customWidth="1"/>
    <col min="75" max="77" width="9.00390625" style="5" customWidth="1"/>
    <col min="78" max="16384" width="9.00390625" style="2" customWidth="1"/>
  </cols>
  <sheetData>
    <row r="1" spans="4:70" ht="30" customHeight="1">
      <c r="D1" s="3" t="s">
        <v>125</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row>
    <row r="3" spans="31:73" ht="24.75" customHeight="1">
      <c r="AE3" s="8" t="s">
        <v>126</v>
      </c>
      <c r="AF3" s="4"/>
      <c r="AG3" s="4"/>
      <c r="AH3" s="4"/>
      <c r="AI3" s="4"/>
      <c r="AJ3" s="4"/>
      <c r="AK3" s="4"/>
      <c r="AL3" s="4"/>
      <c r="AM3" s="4"/>
      <c r="AN3" s="4"/>
      <c r="AO3" s="4"/>
      <c r="AP3" s="4"/>
      <c r="AQ3" s="4"/>
      <c r="BM3" s="9" t="s">
        <v>127</v>
      </c>
      <c r="BN3" s="4"/>
      <c r="BO3" s="4"/>
      <c r="BP3" s="4"/>
      <c r="BQ3" s="4"/>
      <c r="BR3" s="4"/>
      <c r="BS3" s="4"/>
      <c r="BT3" s="4"/>
      <c r="BU3" s="4"/>
    </row>
    <row r="4" spans="65:73" ht="15">
      <c r="BM4" s="9" t="s">
        <v>0</v>
      </c>
      <c r="BN4" s="4"/>
      <c r="BO4" s="4"/>
      <c r="BP4" s="4"/>
      <c r="BQ4" s="4"/>
      <c r="BR4" s="4"/>
      <c r="BS4" s="4"/>
      <c r="BT4" s="4"/>
      <c r="BU4" s="4"/>
    </row>
    <row r="6" spans="2:73" ht="14.25" customHeight="1" thickBot="1">
      <c r="B6" s="10">
        <v>1</v>
      </c>
      <c r="D6" s="11" t="s">
        <v>1</v>
      </c>
      <c r="E6" s="12" t="s">
        <v>2</v>
      </c>
      <c r="F6" s="12" t="s">
        <v>3</v>
      </c>
      <c r="G6" s="12" t="s">
        <v>4</v>
      </c>
      <c r="H6" s="13"/>
      <c r="I6" s="13"/>
      <c r="J6" s="14"/>
      <c r="K6" s="14"/>
      <c r="L6" s="14"/>
      <c r="M6" s="14"/>
      <c r="R6" s="15"/>
      <c r="S6" s="15"/>
      <c r="T6" s="15"/>
      <c r="Y6" s="14"/>
      <c r="Z6" s="14"/>
      <c r="AA6" s="14"/>
      <c r="AB6" s="14"/>
      <c r="AC6" s="13"/>
      <c r="AD6" s="13"/>
      <c r="AF6" s="11" t="s">
        <v>5</v>
      </c>
      <c r="AG6" s="12" t="s">
        <v>2</v>
      </c>
      <c r="AH6" s="12" t="s">
        <v>6</v>
      </c>
      <c r="AI6" s="12" t="s">
        <v>4</v>
      </c>
      <c r="AJ6" s="16">
        <v>28</v>
      </c>
      <c r="AM6" s="16">
        <v>55</v>
      </c>
      <c r="AO6" s="11" t="s">
        <v>7</v>
      </c>
      <c r="AP6" s="12" t="s">
        <v>2</v>
      </c>
      <c r="AQ6" s="12" t="s">
        <v>8</v>
      </c>
      <c r="AR6" s="12" t="s">
        <v>4</v>
      </c>
      <c r="AS6" s="13"/>
      <c r="AT6" s="13"/>
      <c r="AU6" s="14"/>
      <c r="AV6" s="14"/>
      <c r="AW6" s="14"/>
      <c r="AX6" s="14"/>
      <c r="BJ6" s="14"/>
      <c r="BK6" s="14"/>
      <c r="BL6" s="14"/>
      <c r="BM6" s="14"/>
      <c r="BN6" s="13"/>
      <c r="BO6" s="13"/>
      <c r="BQ6" s="11" t="s">
        <v>9</v>
      </c>
      <c r="BR6" s="12" t="s">
        <v>2</v>
      </c>
      <c r="BS6" s="12" t="s">
        <v>10</v>
      </c>
      <c r="BT6" s="12" t="s">
        <v>4</v>
      </c>
      <c r="BU6" s="16">
        <v>82</v>
      </c>
    </row>
    <row r="7" spans="2:73" ht="14.25" customHeight="1" thickBot="1" thickTop="1">
      <c r="B7" s="10"/>
      <c r="D7" s="11"/>
      <c r="E7" s="12"/>
      <c r="F7" s="12"/>
      <c r="G7" s="12"/>
      <c r="H7" s="14"/>
      <c r="I7" s="14"/>
      <c r="J7" s="17"/>
      <c r="K7" s="14"/>
      <c r="L7" s="14"/>
      <c r="M7" s="14"/>
      <c r="R7" s="15"/>
      <c r="S7" s="15"/>
      <c r="T7" s="15"/>
      <c r="Y7" s="14"/>
      <c r="Z7" s="14"/>
      <c r="AA7" s="14"/>
      <c r="AB7" s="18"/>
      <c r="AC7" s="14"/>
      <c r="AD7" s="14"/>
      <c r="AF7" s="11"/>
      <c r="AG7" s="12"/>
      <c r="AH7" s="12"/>
      <c r="AI7" s="12"/>
      <c r="AJ7" s="16"/>
      <c r="AM7" s="16"/>
      <c r="AO7" s="11"/>
      <c r="AP7" s="12"/>
      <c r="AQ7" s="12"/>
      <c r="AR7" s="12"/>
      <c r="AS7" s="14"/>
      <c r="AT7" s="14"/>
      <c r="AU7" s="17"/>
      <c r="AV7" s="14"/>
      <c r="AW7" s="14"/>
      <c r="AX7" s="14"/>
      <c r="BC7" s="15"/>
      <c r="BD7" s="15"/>
      <c r="BE7" s="15"/>
      <c r="BJ7" s="14"/>
      <c r="BK7" s="14"/>
      <c r="BL7" s="14"/>
      <c r="BM7" s="18"/>
      <c r="BN7" s="14"/>
      <c r="BO7" s="14"/>
      <c r="BQ7" s="11"/>
      <c r="BR7" s="12"/>
      <c r="BS7" s="12"/>
      <c r="BT7" s="12"/>
      <c r="BU7" s="16"/>
    </row>
    <row r="8" spans="2:73" ht="14.25" customHeight="1" thickBot="1" thickTop="1">
      <c r="B8" s="10">
        <v>2</v>
      </c>
      <c r="D8" s="11" t="s">
        <v>11</v>
      </c>
      <c r="E8" s="12" t="s">
        <v>2</v>
      </c>
      <c r="F8" s="12" t="s">
        <v>12</v>
      </c>
      <c r="G8" s="12" t="s">
        <v>4</v>
      </c>
      <c r="H8" s="13"/>
      <c r="I8" s="19"/>
      <c r="J8" s="20"/>
      <c r="K8" s="21"/>
      <c r="L8" s="14"/>
      <c r="M8" s="14"/>
      <c r="R8" s="15"/>
      <c r="S8" s="15"/>
      <c r="T8" s="15"/>
      <c r="Y8" s="14"/>
      <c r="Z8" s="14"/>
      <c r="AA8" s="22"/>
      <c r="AB8" s="19"/>
      <c r="AC8" s="20"/>
      <c r="AD8" s="13"/>
      <c r="AF8" s="11" t="s">
        <v>13</v>
      </c>
      <c r="AG8" s="12" t="s">
        <v>2</v>
      </c>
      <c r="AH8" s="12" t="s">
        <v>14</v>
      </c>
      <c r="AI8" s="12" t="s">
        <v>4</v>
      </c>
      <c r="AJ8" s="16">
        <v>29</v>
      </c>
      <c r="AM8" s="16">
        <v>56</v>
      </c>
      <c r="AO8" s="11" t="s">
        <v>15</v>
      </c>
      <c r="AP8" s="12" t="s">
        <v>2</v>
      </c>
      <c r="AQ8" s="12" t="s">
        <v>16</v>
      </c>
      <c r="AR8" s="12" t="s">
        <v>4</v>
      </c>
      <c r="AS8" s="13"/>
      <c r="AT8" s="19"/>
      <c r="AU8" s="20"/>
      <c r="AV8" s="21"/>
      <c r="AW8" s="14"/>
      <c r="AX8" s="14"/>
      <c r="BC8" s="15"/>
      <c r="BD8" s="15"/>
      <c r="BE8" s="15"/>
      <c r="BJ8" s="14"/>
      <c r="BK8" s="14"/>
      <c r="BL8" s="14"/>
      <c r="BM8" s="23"/>
      <c r="BN8" s="20"/>
      <c r="BO8" s="24"/>
      <c r="BQ8" s="11" t="s">
        <v>17</v>
      </c>
      <c r="BR8" s="12" t="s">
        <v>2</v>
      </c>
      <c r="BS8" s="12" t="s">
        <v>18</v>
      </c>
      <c r="BT8" s="12" t="s">
        <v>4</v>
      </c>
      <c r="BU8" s="16">
        <v>83</v>
      </c>
    </row>
    <row r="9" spans="2:73" ht="14.25" customHeight="1" thickBot="1" thickTop="1">
      <c r="B9" s="10"/>
      <c r="D9" s="11"/>
      <c r="E9" s="12"/>
      <c r="F9" s="12"/>
      <c r="G9" s="12"/>
      <c r="H9" s="14"/>
      <c r="I9" s="25"/>
      <c r="J9" s="20"/>
      <c r="K9" s="21"/>
      <c r="L9" s="14"/>
      <c r="M9" s="14"/>
      <c r="R9" s="15"/>
      <c r="S9" s="15"/>
      <c r="T9" s="15"/>
      <c r="Y9" s="14"/>
      <c r="Z9" s="14"/>
      <c r="AA9" s="22"/>
      <c r="AB9" s="19"/>
      <c r="AC9" s="26"/>
      <c r="AD9" s="14"/>
      <c r="AF9" s="11"/>
      <c r="AG9" s="12"/>
      <c r="AH9" s="12"/>
      <c r="AI9" s="12"/>
      <c r="AJ9" s="16"/>
      <c r="AM9" s="16"/>
      <c r="AO9" s="11"/>
      <c r="AP9" s="12"/>
      <c r="AQ9" s="12"/>
      <c r="AR9" s="12"/>
      <c r="AS9" s="14"/>
      <c r="AT9" s="25"/>
      <c r="AU9" s="20"/>
      <c r="AV9" s="21"/>
      <c r="AW9" s="14"/>
      <c r="AX9" s="14"/>
      <c r="BC9" s="15"/>
      <c r="BD9" s="15"/>
      <c r="BE9" s="15"/>
      <c r="BJ9" s="14"/>
      <c r="BK9" s="14"/>
      <c r="BL9" s="14"/>
      <c r="BM9" s="23"/>
      <c r="BN9" s="27"/>
      <c r="BO9" s="28"/>
      <c r="BQ9" s="11"/>
      <c r="BR9" s="12"/>
      <c r="BS9" s="12"/>
      <c r="BT9" s="12"/>
      <c r="BU9" s="16"/>
    </row>
    <row r="10" spans="2:73" ht="14.25" customHeight="1" thickBot="1" thickTop="1">
      <c r="B10" s="10">
        <v>3</v>
      </c>
      <c r="D10" s="11" t="s">
        <v>19</v>
      </c>
      <c r="E10" s="12" t="s">
        <v>2</v>
      </c>
      <c r="F10" s="12" t="s">
        <v>20</v>
      </c>
      <c r="G10" s="12" t="s">
        <v>4</v>
      </c>
      <c r="H10" s="29"/>
      <c r="I10" s="14"/>
      <c r="J10" s="14"/>
      <c r="K10" s="21"/>
      <c r="L10" s="14"/>
      <c r="M10" s="14"/>
      <c r="R10" s="15"/>
      <c r="S10" s="15"/>
      <c r="T10" s="15"/>
      <c r="Y10" s="14"/>
      <c r="Z10" s="14"/>
      <c r="AA10" s="22"/>
      <c r="AB10" s="14"/>
      <c r="AC10" s="19"/>
      <c r="AD10" s="30"/>
      <c r="AF10" s="11" t="s">
        <v>21</v>
      </c>
      <c r="AG10" s="12" t="s">
        <v>2</v>
      </c>
      <c r="AH10" s="12" t="s">
        <v>22</v>
      </c>
      <c r="AI10" s="12" t="s">
        <v>4</v>
      </c>
      <c r="AJ10" s="16">
        <v>30</v>
      </c>
      <c r="AM10" s="16">
        <v>57</v>
      </c>
      <c r="AO10" s="11" t="s">
        <v>23</v>
      </c>
      <c r="AP10" s="12" t="s">
        <v>2</v>
      </c>
      <c r="AQ10" s="12" t="s">
        <v>14</v>
      </c>
      <c r="AR10" s="12" t="s">
        <v>4</v>
      </c>
      <c r="AS10" s="29"/>
      <c r="AT10" s="14"/>
      <c r="AU10" s="14"/>
      <c r="AV10" s="21"/>
      <c r="AW10" s="14"/>
      <c r="AX10" s="14"/>
      <c r="BC10" s="15"/>
      <c r="BD10" s="15"/>
      <c r="BE10" s="15"/>
      <c r="BJ10" s="14"/>
      <c r="BK10" s="14"/>
      <c r="BL10" s="14"/>
      <c r="BM10" s="20"/>
      <c r="BN10" s="31"/>
      <c r="BO10" s="13"/>
      <c r="BQ10" s="11" t="s">
        <v>24</v>
      </c>
      <c r="BR10" s="12" t="s">
        <v>2</v>
      </c>
      <c r="BS10" s="12" t="s">
        <v>25</v>
      </c>
      <c r="BT10" s="12" t="s">
        <v>4</v>
      </c>
      <c r="BU10" s="16">
        <v>84</v>
      </c>
    </row>
    <row r="11" spans="2:73" ht="14.25" customHeight="1" thickBot="1" thickTop="1">
      <c r="B11" s="10"/>
      <c r="D11" s="11"/>
      <c r="E11" s="12"/>
      <c r="F11" s="12"/>
      <c r="G11" s="12"/>
      <c r="H11" s="14"/>
      <c r="I11" s="14"/>
      <c r="J11" s="14"/>
      <c r="K11" s="17"/>
      <c r="L11" s="14"/>
      <c r="M11" s="14"/>
      <c r="R11" s="15"/>
      <c r="S11" s="15"/>
      <c r="T11" s="15"/>
      <c r="Y11" s="14"/>
      <c r="Z11" s="14"/>
      <c r="AA11" s="18"/>
      <c r="AB11" s="14"/>
      <c r="AC11" s="14"/>
      <c r="AD11" s="32"/>
      <c r="AF11" s="11"/>
      <c r="AG11" s="12"/>
      <c r="AH11" s="12"/>
      <c r="AI11" s="12"/>
      <c r="AJ11" s="16"/>
      <c r="AM11" s="16"/>
      <c r="AO11" s="11"/>
      <c r="AP11" s="12"/>
      <c r="AQ11" s="12"/>
      <c r="AR11" s="12"/>
      <c r="AS11" s="14"/>
      <c r="AT11" s="14"/>
      <c r="AU11" s="14"/>
      <c r="AV11" s="17"/>
      <c r="AW11" s="14"/>
      <c r="AX11" s="14"/>
      <c r="BC11" s="15"/>
      <c r="BD11" s="15"/>
      <c r="BE11" s="15"/>
      <c r="BJ11" s="14"/>
      <c r="BK11" s="14"/>
      <c r="BL11" s="33"/>
      <c r="BM11" s="20"/>
      <c r="BN11" s="14"/>
      <c r="BO11" s="14"/>
      <c r="BQ11" s="11"/>
      <c r="BR11" s="12"/>
      <c r="BS11" s="12"/>
      <c r="BT11" s="12"/>
      <c r="BU11" s="16"/>
    </row>
    <row r="12" spans="2:73" ht="14.25" customHeight="1" thickBot="1" thickTop="1">
      <c r="B12" s="10">
        <v>4</v>
      </c>
      <c r="D12" s="11" t="s">
        <v>26</v>
      </c>
      <c r="E12" s="12" t="s">
        <v>2</v>
      </c>
      <c r="F12" s="12" t="s">
        <v>8</v>
      </c>
      <c r="G12" s="12" t="s">
        <v>4</v>
      </c>
      <c r="H12" s="13"/>
      <c r="I12" s="14"/>
      <c r="J12" s="19"/>
      <c r="K12" s="20"/>
      <c r="L12" s="21"/>
      <c r="M12" s="14"/>
      <c r="R12" s="15"/>
      <c r="S12" s="15"/>
      <c r="T12" s="15"/>
      <c r="Y12" s="14"/>
      <c r="Z12" s="22"/>
      <c r="AA12" s="19"/>
      <c r="AB12" s="20"/>
      <c r="AC12" s="14"/>
      <c r="AD12" s="13"/>
      <c r="AF12" s="11" t="s">
        <v>27</v>
      </c>
      <c r="AG12" s="12" t="s">
        <v>2</v>
      </c>
      <c r="AH12" s="12" t="s">
        <v>8</v>
      </c>
      <c r="AI12" s="12" t="s">
        <v>4</v>
      </c>
      <c r="AJ12" s="16">
        <v>31</v>
      </c>
      <c r="AM12" s="16">
        <v>58</v>
      </c>
      <c r="AO12" s="11" t="s">
        <v>28</v>
      </c>
      <c r="AP12" s="12" t="s">
        <v>2</v>
      </c>
      <c r="AQ12" s="12" t="s">
        <v>20</v>
      </c>
      <c r="AR12" s="12" t="s">
        <v>4</v>
      </c>
      <c r="AS12" s="13"/>
      <c r="AT12" s="14"/>
      <c r="AU12" s="19"/>
      <c r="AV12" s="20"/>
      <c r="AW12" s="21"/>
      <c r="AX12" s="14"/>
      <c r="BC12" s="15"/>
      <c r="BD12" s="15"/>
      <c r="BE12" s="15"/>
      <c r="BJ12" s="14"/>
      <c r="BK12" s="14"/>
      <c r="BL12" s="34"/>
      <c r="BM12" s="14"/>
      <c r="BN12" s="14"/>
      <c r="BO12" s="13"/>
      <c r="BQ12" s="11" t="s">
        <v>29</v>
      </c>
      <c r="BR12" s="12" t="s">
        <v>2</v>
      </c>
      <c r="BS12" s="12" t="s">
        <v>8</v>
      </c>
      <c r="BT12" s="12" t="s">
        <v>4</v>
      </c>
      <c r="BU12" s="16">
        <v>85</v>
      </c>
    </row>
    <row r="13" spans="2:73" ht="14.25" customHeight="1" thickBot="1" thickTop="1">
      <c r="B13" s="10"/>
      <c r="D13" s="11"/>
      <c r="E13" s="12"/>
      <c r="F13" s="12"/>
      <c r="G13" s="12"/>
      <c r="H13" s="14"/>
      <c r="I13" s="17"/>
      <c r="J13" s="19"/>
      <c r="K13" s="20"/>
      <c r="L13" s="21"/>
      <c r="M13" s="14"/>
      <c r="R13" s="15"/>
      <c r="S13" s="15"/>
      <c r="T13" s="15"/>
      <c r="Y13" s="14"/>
      <c r="Z13" s="22"/>
      <c r="AA13" s="19"/>
      <c r="AB13" s="20"/>
      <c r="AC13" s="18"/>
      <c r="AD13" s="14"/>
      <c r="AF13" s="11"/>
      <c r="AG13" s="12"/>
      <c r="AH13" s="12"/>
      <c r="AI13" s="12"/>
      <c r="AJ13" s="16"/>
      <c r="AM13" s="16"/>
      <c r="AO13" s="11"/>
      <c r="AP13" s="12"/>
      <c r="AQ13" s="12"/>
      <c r="AR13" s="12"/>
      <c r="AS13" s="14"/>
      <c r="AT13" s="17"/>
      <c r="AU13" s="19"/>
      <c r="AV13" s="20"/>
      <c r="AW13" s="21"/>
      <c r="AX13" s="14"/>
      <c r="BC13" s="15"/>
      <c r="BD13" s="15"/>
      <c r="BE13" s="15"/>
      <c r="BJ13" s="14"/>
      <c r="BK13" s="14"/>
      <c r="BL13" s="35"/>
      <c r="BM13" s="14"/>
      <c r="BN13" s="18"/>
      <c r="BO13" s="14"/>
      <c r="BQ13" s="11"/>
      <c r="BR13" s="12"/>
      <c r="BS13" s="12"/>
      <c r="BT13" s="12"/>
      <c r="BU13" s="16"/>
    </row>
    <row r="14" spans="2:73" ht="14.25" customHeight="1" thickTop="1">
      <c r="B14" s="10">
        <v>5</v>
      </c>
      <c r="D14" s="11" t="s">
        <v>30</v>
      </c>
      <c r="E14" s="12" t="s">
        <v>2</v>
      </c>
      <c r="F14" s="12" t="s">
        <v>31</v>
      </c>
      <c r="G14" s="12" t="s">
        <v>4</v>
      </c>
      <c r="H14" s="29"/>
      <c r="I14" s="23"/>
      <c r="J14" s="23"/>
      <c r="K14" s="20"/>
      <c r="L14" s="21"/>
      <c r="M14" s="14"/>
      <c r="R14" s="15"/>
      <c r="S14" s="15"/>
      <c r="T14" s="15"/>
      <c r="Y14" s="14"/>
      <c r="Z14" s="22"/>
      <c r="AA14" s="19"/>
      <c r="AB14" s="35"/>
      <c r="AC14" s="19"/>
      <c r="AD14" s="30"/>
      <c r="AF14" s="11" t="s">
        <v>32</v>
      </c>
      <c r="AG14" s="12" t="s">
        <v>2</v>
      </c>
      <c r="AH14" s="12" t="s">
        <v>16</v>
      </c>
      <c r="AI14" s="12" t="s">
        <v>4</v>
      </c>
      <c r="AJ14" s="16">
        <v>32</v>
      </c>
      <c r="AM14" s="16">
        <v>59</v>
      </c>
      <c r="AO14" s="11" t="s">
        <v>33</v>
      </c>
      <c r="AP14" s="12" t="s">
        <v>2</v>
      </c>
      <c r="AQ14" s="12" t="s">
        <v>18</v>
      </c>
      <c r="AR14" s="12" t="s">
        <v>4</v>
      </c>
      <c r="AS14" s="29"/>
      <c r="AT14" s="23"/>
      <c r="AU14" s="23"/>
      <c r="AV14" s="20"/>
      <c r="AW14" s="21"/>
      <c r="AX14" s="14"/>
      <c r="BC14" s="15"/>
      <c r="BD14" s="15"/>
      <c r="BE14" s="15"/>
      <c r="BJ14" s="14"/>
      <c r="BK14" s="14"/>
      <c r="BL14" s="35"/>
      <c r="BM14" s="19"/>
      <c r="BN14" s="23"/>
      <c r="BO14" s="30"/>
      <c r="BQ14" s="11" t="s">
        <v>34</v>
      </c>
      <c r="BR14" s="12" t="s">
        <v>2</v>
      </c>
      <c r="BS14" s="12" t="s">
        <v>14</v>
      </c>
      <c r="BT14" s="12" t="s">
        <v>4</v>
      </c>
      <c r="BU14" s="16">
        <v>86</v>
      </c>
    </row>
    <row r="15" spans="2:73" ht="14.25" customHeight="1" thickBot="1">
      <c r="B15" s="10"/>
      <c r="D15" s="11"/>
      <c r="E15" s="12"/>
      <c r="F15" s="12"/>
      <c r="G15" s="12"/>
      <c r="H15" s="14"/>
      <c r="I15" s="19"/>
      <c r="J15" s="27"/>
      <c r="K15" s="20"/>
      <c r="L15" s="21"/>
      <c r="M15" s="36"/>
      <c r="N15" s="36"/>
      <c r="R15" s="15"/>
      <c r="S15" s="15"/>
      <c r="T15" s="15"/>
      <c r="Y15" s="14"/>
      <c r="Z15" s="22"/>
      <c r="AA15" s="19"/>
      <c r="AB15" s="26"/>
      <c r="AC15" s="14"/>
      <c r="AD15" s="32"/>
      <c r="AF15" s="11"/>
      <c r="AG15" s="12"/>
      <c r="AH15" s="12"/>
      <c r="AI15" s="12"/>
      <c r="AJ15" s="16"/>
      <c r="AM15" s="16"/>
      <c r="AO15" s="11"/>
      <c r="AP15" s="12"/>
      <c r="AQ15" s="12"/>
      <c r="AR15" s="12"/>
      <c r="AS15" s="14"/>
      <c r="AT15" s="19"/>
      <c r="AU15" s="27"/>
      <c r="AV15" s="20"/>
      <c r="AW15" s="21"/>
      <c r="AX15" s="14"/>
      <c r="BC15" s="15"/>
      <c r="BD15" s="15"/>
      <c r="BE15" s="15"/>
      <c r="BJ15" s="14"/>
      <c r="BK15" s="14"/>
      <c r="BL15" s="35"/>
      <c r="BM15" s="33"/>
      <c r="BN15" s="20"/>
      <c r="BO15" s="32"/>
      <c r="BQ15" s="11"/>
      <c r="BR15" s="12"/>
      <c r="BS15" s="12"/>
      <c r="BT15" s="12"/>
      <c r="BU15" s="16"/>
    </row>
    <row r="16" spans="2:73" ht="14.25" customHeight="1" thickBot="1" thickTop="1">
      <c r="B16" s="10">
        <v>6</v>
      </c>
      <c r="D16" s="11" t="s">
        <v>35</v>
      </c>
      <c r="E16" s="12" t="s">
        <v>2</v>
      </c>
      <c r="F16" s="12" t="s">
        <v>36</v>
      </c>
      <c r="G16" s="12" t="s">
        <v>4</v>
      </c>
      <c r="H16" s="14"/>
      <c r="I16" s="14"/>
      <c r="J16" s="37"/>
      <c r="K16" s="14"/>
      <c r="L16" s="21"/>
      <c r="M16" s="38"/>
      <c r="N16" s="38"/>
      <c r="R16" s="15"/>
      <c r="S16" s="15"/>
      <c r="T16" s="15"/>
      <c r="Y16" s="14"/>
      <c r="Z16" s="22"/>
      <c r="AA16" s="14"/>
      <c r="AB16" s="19"/>
      <c r="AC16" s="20"/>
      <c r="AD16" s="13"/>
      <c r="AF16" s="11" t="s">
        <v>37</v>
      </c>
      <c r="AG16" s="12" t="s">
        <v>2</v>
      </c>
      <c r="AH16" s="12" t="s">
        <v>25</v>
      </c>
      <c r="AI16" s="12" t="s">
        <v>4</v>
      </c>
      <c r="AJ16" s="16">
        <v>33</v>
      </c>
      <c r="AM16" s="16">
        <v>60</v>
      </c>
      <c r="AO16" s="11" t="s">
        <v>38</v>
      </c>
      <c r="AP16" s="12" t="s">
        <v>2</v>
      </c>
      <c r="AQ16" s="12" t="s">
        <v>22</v>
      </c>
      <c r="AR16" s="12" t="s">
        <v>4</v>
      </c>
      <c r="AS16" s="14"/>
      <c r="AT16" s="14"/>
      <c r="AU16" s="37"/>
      <c r="AV16" s="14"/>
      <c r="AW16" s="21"/>
      <c r="AX16" s="14"/>
      <c r="BC16" s="15"/>
      <c r="BD16" s="15"/>
      <c r="BE16" s="15"/>
      <c r="BJ16" s="14"/>
      <c r="BK16" s="14"/>
      <c r="BL16" s="20"/>
      <c r="BM16" s="31"/>
      <c r="BN16" s="14"/>
      <c r="BO16" s="24"/>
      <c r="BQ16" s="11" t="s">
        <v>39</v>
      </c>
      <c r="BR16" s="12" t="s">
        <v>2</v>
      </c>
      <c r="BS16" s="12" t="s">
        <v>40</v>
      </c>
      <c r="BT16" s="12" t="s">
        <v>4</v>
      </c>
      <c r="BU16" s="16">
        <v>87</v>
      </c>
    </row>
    <row r="17" spans="2:73" ht="14.25" customHeight="1" thickBot="1" thickTop="1">
      <c r="B17" s="10"/>
      <c r="D17" s="11"/>
      <c r="E17" s="12"/>
      <c r="F17" s="12"/>
      <c r="G17" s="12"/>
      <c r="H17" s="39"/>
      <c r="I17" s="40"/>
      <c r="J17" s="21"/>
      <c r="K17" s="14"/>
      <c r="L17" s="41"/>
      <c r="M17" s="42">
        <v>1</v>
      </c>
      <c r="N17" s="43"/>
      <c r="O17" s="43"/>
      <c r="P17" s="43"/>
      <c r="Q17" s="44"/>
      <c r="R17" s="45"/>
      <c r="S17" s="45"/>
      <c r="T17" s="45"/>
      <c r="U17" s="42">
        <v>5</v>
      </c>
      <c r="V17" s="43"/>
      <c r="W17" s="43"/>
      <c r="X17" s="43"/>
      <c r="Y17" s="44"/>
      <c r="Z17" s="35"/>
      <c r="AA17" s="14"/>
      <c r="AB17" s="14"/>
      <c r="AC17" s="26"/>
      <c r="AD17" s="14"/>
      <c r="AF17" s="11"/>
      <c r="AG17" s="12"/>
      <c r="AH17" s="12"/>
      <c r="AI17" s="12"/>
      <c r="AJ17" s="16"/>
      <c r="AM17" s="16"/>
      <c r="AO17" s="11"/>
      <c r="AP17" s="12"/>
      <c r="AQ17" s="12"/>
      <c r="AR17" s="12"/>
      <c r="AS17" s="39"/>
      <c r="AT17" s="40"/>
      <c r="AU17" s="21"/>
      <c r="AV17" s="14"/>
      <c r="AW17" s="41"/>
      <c r="AX17" s="42">
        <v>3</v>
      </c>
      <c r="AY17" s="43"/>
      <c r="AZ17" s="43"/>
      <c r="BA17" s="43"/>
      <c r="BB17" s="44"/>
      <c r="BC17" s="45"/>
      <c r="BD17" s="45"/>
      <c r="BE17" s="45"/>
      <c r="BF17" s="42">
        <v>7</v>
      </c>
      <c r="BG17" s="43"/>
      <c r="BH17" s="43"/>
      <c r="BI17" s="43"/>
      <c r="BJ17" s="44"/>
      <c r="BK17" s="14"/>
      <c r="BL17" s="20"/>
      <c r="BM17" s="22"/>
      <c r="BN17" s="33"/>
      <c r="BO17" s="28"/>
      <c r="BQ17" s="11"/>
      <c r="BR17" s="12"/>
      <c r="BS17" s="12"/>
      <c r="BT17" s="12"/>
      <c r="BU17" s="16"/>
    </row>
    <row r="18" spans="2:73" ht="14.25" customHeight="1" thickBot="1" thickTop="1">
      <c r="B18" s="10">
        <v>7</v>
      </c>
      <c r="D18" s="11" t="s">
        <v>41</v>
      </c>
      <c r="E18" s="12" t="s">
        <v>2</v>
      </c>
      <c r="F18" s="12" t="s">
        <v>10</v>
      </c>
      <c r="G18" s="12" t="s">
        <v>4</v>
      </c>
      <c r="H18" s="13"/>
      <c r="I18" s="37"/>
      <c r="J18" s="14"/>
      <c r="K18" s="14"/>
      <c r="L18" s="41"/>
      <c r="M18" s="46" t="s">
        <v>128</v>
      </c>
      <c r="N18" s="47"/>
      <c r="O18" s="47"/>
      <c r="P18" s="47"/>
      <c r="Q18" s="48"/>
      <c r="R18" s="45"/>
      <c r="S18" s="45"/>
      <c r="T18" s="45"/>
      <c r="U18" s="46" t="s">
        <v>129</v>
      </c>
      <c r="V18" s="47"/>
      <c r="W18" s="47"/>
      <c r="X18" s="47"/>
      <c r="Y18" s="48"/>
      <c r="Z18" s="35"/>
      <c r="AA18" s="14"/>
      <c r="AB18" s="14"/>
      <c r="AC18" s="19"/>
      <c r="AD18" s="30"/>
      <c r="AF18" s="11" t="s">
        <v>42</v>
      </c>
      <c r="AG18" s="12" t="s">
        <v>2</v>
      </c>
      <c r="AH18" s="12" t="s">
        <v>3</v>
      </c>
      <c r="AI18" s="12" t="s">
        <v>4</v>
      </c>
      <c r="AJ18" s="16">
        <v>34</v>
      </c>
      <c r="AM18" s="16">
        <v>61</v>
      </c>
      <c r="AO18" s="11" t="s">
        <v>43</v>
      </c>
      <c r="AP18" s="12" t="s">
        <v>2</v>
      </c>
      <c r="AQ18" s="12" t="s">
        <v>44</v>
      </c>
      <c r="AR18" s="12" t="s">
        <v>4</v>
      </c>
      <c r="AS18" s="13"/>
      <c r="AT18" s="37"/>
      <c r="AU18" s="14"/>
      <c r="AV18" s="14"/>
      <c r="AW18" s="41"/>
      <c r="AX18" s="46" t="s">
        <v>130</v>
      </c>
      <c r="AY18" s="47"/>
      <c r="AZ18" s="47"/>
      <c r="BA18" s="47"/>
      <c r="BB18" s="48"/>
      <c r="BC18" s="45"/>
      <c r="BD18" s="45"/>
      <c r="BE18" s="45"/>
      <c r="BF18" s="46" t="s">
        <v>131</v>
      </c>
      <c r="BG18" s="47"/>
      <c r="BH18" s="47"/>
      <c r="BI18" s="47"/>
      <c r="BJ18" s="48"/>
      <c r="BK18" s="14"/>
      <c r="BL18" s="20"/>
      <c r="BM18" s="14"/>
      <c r="BN18" s="31"/>
      <c r="BO18" s="13"/>
      <c r="BQ18" s="11" t="s">
        <v>45</v>
      </c>
      <c r="BR18" s="12" t="s">
        <v>2</v>
      </c>
      <c r="BS18" s="12" t="s">
        <v>3</v>
      </c>
      <c r="BT18" s="12" t="s">
        <v>4</v>
      </c>
      <c r="BU18" s="16">
        <v>88</v>
      </c>
    </row>
    <row r="19" spans="2:73" ht="14.25" customHeight="1" thickBot="1" thickTop="1">
      <c r="B19" s="10"/>
      <c r="D19" s="11"/>
      <c r="E19" s="12"/>
      <c r="F19" s="12"/>
      <c r="G19" s="12"/>
      <c r="H19" s="14"/>
      <c r="I19" s="14"/>
      <c r="J19" s="14"/>
      <c r="K19" s="14"/>
      <c r="L19" s="25"/>
      <c r="M19" s="46"/>
      <c r="N19" s="47"/>
      <c r="O19" s="47"/>
      <c r="P19" s="47"/>
      <c r="Q19" s="48"/>
      <c r="R19" s="45"/>
      <c r="S19" s="45"/>
      <c r="T19" s="45"/>
      <c r="U19" s="46"/>
      <c r="V19" s="47"/>
      <c r="W19" s="47"/>
      <c r="X19" s="47"/>
      <c r="Y19" s="48"/>
      <c r="Z19" s="26"/>
      <c r="AA19" s="14"/>
      <c r="AB19" s="14"/>
      <c r="AC19" s="14"/>
      <c r="AD19" s="32"/>
      <c r="AF19" s="11"/>
      <c r="AG19" s="12"/>
      <c r="AH19" s="12"/>
      <c r="AI19" s="12"/>
      <c r="AJ19" s="16"/>
      <c r="AM19" s="16"/>
      <c r="AO19" s="11"/>
      <c r="AP19" s="12"/>
      <c r="AQ19" s="12"/>
      <c r="AR19" s="12"/>
      <c r="AS19" s="14"/>
      <c r="AT19" s="14"/>
      <c r="AU19" s="14"/>
      <c r="AV19" s="14"/>
      <c r="AW19" s="25"/>
      <c r="AX19" s="46"/>
      <c r="AY19" s="47"/>
      <c r="AZ19" s="47"/>
      <c r="BA19" s="47"/>
      <c r="BB19" s="48"/>
      <c r="BC19" s="45"/>
      <c r="BD19" s="45"/>
      <c r="BE19" s="45"/>
      <c r="BF19" s="46"/>
      <c r="BG19" s="47"/>
      <c r="BH19" s="47"/>
      <c r="BI19" s="47"/>
      <c r="BJ19" s="48"/>
      <c r="BK19" s="27"/>
      <c r="BL19" s="20"/>
      <c r="BM19" s="14"/>
      <c r="BN19" s="14"/>
      <c r="BO19" s="14"/>
      <c r="BQ19" s="11"/>
      <c r="BR19" s="12"/>
      <c r="BS19" s="12"/>
      <c r="BT19" s="12"/>
      <c r="BU19" s="16"/>
    </row>
    <row r="20" spans="2:73" ht="14.25" customHeight="1" thickBot="1" thickTop="1">
      <c r="B20" s="10">
        <v>8</v>
      </c>
      <c r="D20" s="11" t="s">
        <v>46</v>
      </c>
      <c r="E20" s="12" t="s">
        <v>2</v>
      </c>
      <c r="F20" s="12" t="s">
        <v>25</v>
      </c>
      <c r="G20" s="12" t="s">
        <v>4</v>
      </c>
      <c r="H20" s="13"/>
      <c r="I20" s="13"/>
      <c r="J20" s="14"/>
      <c r="K20" s="19"/>
      <c r="L20" s="20"/>
      <c r="M20" s="46"/>
      <c r="N20" s="47"/>
      <c r="O20" s="47"/>
      <c r="P20" s="47"/>
      <c r="Q20" s="48"/>
      <c r="R20" s="45"/>
      <c r="S20" s="45"/>
      <c r="T20" s="45"/>
      <c r="U20" s="46"/>
      <c r="V20" s="47"/>
      <c r="W20" s="47"/>
      <c r="X20" s="47"/>
      <c r="Y20" s="48"/>
      <c r="Z20" s="19"/>
      <c r="AA20" s="20"/>
      <c r="AB20" s="14"/>
      <c r="AC20" s="14"/>
      <c r="AD20" s="13"/>
      <c r="AF20" s="11" t="s">
        <v>47</v>
      </c>
      <c r="AG20" s="12" t="s">
        <v>2</v>
      </c>
      <c r="AH20" s="12" t="s">
        <v>8</v>
      </c>
      <c r="AI20" s="12" t="s">
        <v>4</v>
      </c>
      <c r="AJ20" s="16">
        <v>35</v>
      </c>
      <c r="AM20" s="16">
        <v>62</v>
      </c>
      <c r="AO20" s="11" t="s">
        <v>48</v>
      </c>
      <c r="AP20" s="12" t="s">
        <v>2</v>
      </c>
      <c r="AQ20" s="12" t="s">
        <v>6</v>
      </c>
      <c r="AR20" s="12" t="s">
        <v>4</v>
      </c>
      <c r="AS20" s="14"/>
      <c r="AT20" s="14"/>
      <c r="AU20" s="14"/>
      <c r="AV20" s="19"/>
      <c r="AW20" s="20"/>
      <c r="AX20" s="46"/>
      <c r="AY20" s="47"/>
      <c r="AZ20" s="47"/>
      <c r="BA20" s="47"/>
      <c r="BB20" s="48"/>
      <c r="BC20" s="45"/>
      <c r="BD20" s="45"/>
      <c r="BE20" s="45"/>
      <c r="BF20" s="46"/>
      <c r="BG20" s="47"/>
      <c r="BH20" s="47"/>
      <c r="BI20" s="47"/>
      <c r="BJ20" s="48"/>
      <c r="BK20" s="34"/>
      <c r="BL20" s="14"/>
      <c r="BM20" s="14"/>
      <c r="BN20" s="14"/>
      <c r="BO20" s="13"/>
      <c r="BQ20" s="11" t="s">
        <v>49</v>
      </c>
      <c r="BR20" s="12" t="s">
        <v>2</v>
      </c>
      <c r="BS20" s="12" t="s">
        <v>8</v>
      </c>
      <c r="BT20" s="12" t="s">
        <v>4</v>
      </c>
      <c r="BU20" s="16">
        <v>89</v>
      </c>
    </row>
    <row r="21" spans="2:73" ht="14.25" customHeight="1" thickBot="1" thickTop="1">
      <c r="B21" s="10"/>
      <c r="D21" s="11"/>
      <c r="E21" s="12"/>
      <c r="F21" s="12"/>
      <c r="G21" s="12"/>
      <c r="H21" s="14"/>
      <c r="I21" s="14"/>
      <c r="J21" s="17"/>
      <c r="K21" s="19"/>
      <c r="L21" s="20"/>
      <c r="M21" s="49" t="s">
        <v>132</v>
      </c>
      <c r="N21" s="50"/>
      <c r="O21" s="50"/>
      <c r="P21" s="50"/>
      <c r="Q21" s="51"/>
      <c r="R21" s="45"/>
      <c r="S21" s="45"/>
      <c r="T21" s="45"/>
      <c r="U21" s="49" t="s">
        <v>133</v>
      </c>
      <c r="V21" s="50"/>
      <c r="W21" s="50"/>
      <c r="X21" s="50"/>
      <c r="Y21" s="51"/>
      <c r="Z21" s="19"/>
      <c r="AA21" s="20"/>
      <c r="AB21" s="14"/>
      <c r="AC21" s="18"/>
      <c r="AD21" s="14"/>
      <c r="AF21" s="11"/>
      <c r="AG21" s="12"/>
      <c r="AH21" s="12"/>
      <c r="AI21" s="12"/>
      <c r="AJ21" s="16"/>
      <c r="AM21" s="16"/>
      <c r="AO21" s="11"/>
      <c r="AP21" s="12"/>
      <c r="AQ21" s="12"/>
      <c r="AR21" s="12"/>
      <c r="AS21" s="32"/>
      <c r="AT21" s="39"/>
      <c r="AU21" s="40"/>
      <c r="AV21" s="19"/>
      <c r="AW21" s="20"/>
      <c r="AX21" s="49" t="s">
        <v>134</v>
      </c>
      <c r="AY21" s="50"/>
      <c r="AZ21" s="50"/>
      <c r="BA21" s="50"/>
      <c r="BB21" s="51"/>
      <c r="BC21" s="45"/>
      <c r="BD21" s="45"/>
      <c r="BE21" s="45"/>
      <c r="BF21" s="49" t="s">
        <v>132</v>
      </c>
      <c r="BG21" s="50"/>
      <c r="BH21" s="50"/>
      <c r="BI21" s="50"/>
      <c r="BJ21" s="51"/>
      <c r="BK21" s="35"/>
      <c r="BL21" s="14"/>
      <c r="BM21" s="14"/>
      <c r="BN21" s="18"/>
      <c r="BO21" s="14"/>
      <c r="BQ21" s="11"/>
      <c r="BR21" s="12"/>
      <c r="BS21" s="12"/>
      <c r="BT21" s="12"/>
      <c r="BU21" s="16"/>
    </row>
    <row r="22" spans="2:73" ht="14.25" customHeight="1" thickTop="1">
      <c r="B22" s="10">
        <v>9</v>
      </c>
      <c r="D22" s="11" t="s">
        <v>50</v>
      </c>
      <c r="E22" s="12" t="s">
        <v>2</v>
      </c>
      <c r="F22" s="12" t="s">
        <v>51</v>
      </c>
      <c r="G22" s="12" t="s">
        <v>4</v>
      </c>
      <c r="H22" s="14"/>
      <c r="I22" s="19"/>
      <c r="J22" s="20"/>
      <c r="K22" s="41"/>
      <c r="L22" s="20"/>
      <c r="M22" s="52"/>
      <c r="N22" s="53"/>
      <c r="O22" s="53"/>
      <c r="P22" s="53"/>
      <c r="Q22" s="54"/>
      <c r="R22" s="45"/>
      <c r="S22" s="45"/>
      <c r="T22" s="45"/>
      <c r="U22" s="52"/>
      <c r="V22" s="53"/>
      <c r="W22" s="53"/>
      <c r="X22" s="53"/>
      <c r="Y22" s="54"/>
      <c r="Z22" s="19"/>
      <c r="AA22" s="20"/>
      <c r="AB22" s="22"/>
      <c r="AC22" s="19"/>
      <c r="AD22" s="30"/>
      <c r="AF22" s="11" t="s">
        <v>52</v>
      </c>
      <c r="AG22" s="12" t="s">
        <v>2</v>
      </c>
      <c r="AH22" s="12" t="s">
        <v>53</v>
      </c>
      <c r="AI22" s="12" t="s">
        <v>4</v>
      </c>
      <c r="AJ22" s="16">
        <v>36</v>
      </c>
      <c r="AM22" s="16">
        <v>63</v>
      </c>
      <c r="AO22" s="11" t="s">
        <v>43</v>
      </c>
      <c r="AP22" s="12" t="s">
        <v>2</v>
      </c>
      <c r="AQ22" s="12" t="s">
        <v>51</v>
      </c>
      <c r="AR22" s="12" t="s">
        <v>4</v>
      </c>
      <c r="AS22" s="14"/>
      <c r="AT22" s="14"/>
      <c r="AU22" s="55"/>
      <c r="AV22" s="23"/>
      <c r="AW22" s="20"/>
      <c r="AX22" s="52"/>
      <c r="AY22" s="53"/>
      <c r="AZ22" s="53"/>
      <c r="BA22" s="53"/>
      <c r="BB22" s="54"/>
      <c r="BC22" s="45"/>
      <c r="BD22" s="45"/>
      <c r="BE22" s="45"/>
      <c r="BF22" s="52"/>
      <c r="BG22" s="53"/>
      <c r="BH22" s="53"/>
      <c r="BI22" s="53"/>
      <c r="BJ22" s="54"/>
      <c r="BK22" s="35"/>
      <c r="BL22" s="14"/>
      <c r="BM22" s="22"/>
      <c r="BN22" s="19"/>
      <c r="BO22" s="30"/>
      <c r="BQ22" s="11" t="s">
        <v>54</v>
      </c>
      <c r="BR22" s="12" t="s">
        <v>2</v>
      </c>
      <c r="BS22" s="12" t="s">
        <v>6</v>
      </c>
      <c r="BT22" s="12" t="s">
        <v>4</v>
      </c>
      <c r="BU22" s="16">
        <v>90</v>
      </c>
    </row>
    <row r="23" spans="2:73" ht="14.25" customHeight="1" thickBot="1">
      <c r="B23" s="10"/>
      <c r="D23" s="11"/>
      <c r="E23" s="12"/>
      <c r="F23" s="12"/>
      <c r="G23" s="12"/>
      <c r="H23" s="39"/>
      <c r="I23" s="27"/>
      <c r="J23" s="20"/>
      <c r="K23" s="41"/>
      <c r="L23" s="20"/>
      <c r="M23" s="14"/>
      <c r="R23" s="15"/>
      <c r="S23" s="15"/>
      <c r="T23" s="15"/>
      <c r="Y23" s="14"/>
      <c r="Z23" s="19"/>
      <c r="AA23" s="20"/>
      <c r="AB23" s="18"/>
      <c r="AC23" s="14"/>
      <c r="AD23" s="32"/>
      <c r="AF23" s="11"/>
      <c r="AG23" s="12"/>
      <c r="AH23" s="12"/>
      <c r="AI23" s="12"/>
      <c r="AJ23" s="16"/>
      <c r="AM23" s="16"/>
      <c r="AO23" s="11"/>
      <c r="AP23" s="12"/>
      <c r="AQ23" s="12"/>
      <c r="AR23" s="12"/>
      <c r="AS23" s="39"/>
      <c r="AT23" s="40"/>
      <c r="AU23" s="41"/>
      <c r="AV23" s="23"/>
      <c r="AW23" s="20"/>
      <c r="AX23" s="14"/>
      <c r="BC23" s="15"/>
      <c r="BD23" s="15"/>
      <c r="BE23" s="15"/>
      <c r="BJ23" s="14"/>
      <c r="BK23" s="22"/>
      <c r="BL23" s="14"/>
      <c r="BM23" s="18"/>
      <c r="BN23" s="14"/>
      <c r="BO23" s="32"/>
      <c r="BQ23" s="11"/>
      <c r="BR23" s="12"/>
      <c r="BS23" s="12"/>
      <c r="BT23" s="12"/>
      <c r="BU23" s="16"/>
    </row>
    <row r="24" spans="2:73" ht="14.25" customHeight="1" thickBot="1" thickTop="1">
      <c r="B24" s="10">
        <v>10</v>
      </c>
      <c r="D24" s="11" t="s">
        <v>43</v>
      </c>
      <c r="E24" s="12" t="s">
        <v>2</v>
      </c>
      <c r="F24" s="12" t="s">
        <v>31</v>
      </c>
      <c r="G24" s="12" t="s">
        <v>4</v>
      </c>
      <c r="H24" s="13"/>
      <c r="I24" s="37"/>
      <c r="J24" s="14"/>
      <c r="K24" s="41"/>
      <c r="L24" s="20"/>
      <c r="M24" s="14"/>
      <c r="R24" s="15"/>
      <c r="S24" s="15"/>
      <c r="T24" s="15"/>
      <c r="Y24" s="14"/>
      <c r="Z24" s="19"/>
      <c r="AA24" s="35"/>
      <c r="AB24" s="19"/>
      <c r="AC24" s="20"/>
      <c r="AD24" s="24"/>
      <c r="AF24" s="11" t="s">
        <v>55</v>
      </c>
      <c r="AG24" s="12" t="s">
        <v>2</v>
      </c>
      <c r="AH24" s="12" t="s">
        <v>12</v>
      </c>
      <c r="AI24" s="12" t="s">
        <v>4</v>
      </c>
      <c r="AJ24" s="16">
        <v>37</v>
      </c>
      <c r="AM24" s="16">
        <v>64</v>
      </c>
      <c r="AO24" s="11" t="s">
        <v>56</v>
      </c>
      <c r="AP24" s="12" t="s">
        <v>2</v>
      </c>
      <c r="AQ24" s="12" t="s">
        <v>8</v>
      </c>
      <c r="AR24" s="12" t="s">
        <v>4</v>
      </c>
      <c r="AS24" s="13"/>
      <c r="AT24" s="37"/>
      <c r="AU24" s="19"/>
      <c r="AV24" s="23"/>
      <c r="AW24" s="20"/>
      <c r="AX24" s="14"/>
      <c r="BC24" s="15"/>
      <c r="BD24" s="15"/>
      <c r="BE24" s="15"/>
      <c r="BJ24" s="14"/>
      <c r="BK24" s="22"/>
      <c r="BL24" s="19"/>
      <c r="BM24" s="23"/>
      <c r="BN24" s="20"/>
      <c r="BO24" s="13"/>
      <c r="BQ24" s="11" t="s">
        <v>57</v>
      </c>
      <c r="BR24" s="12" t="s">
        <v>2</v>
      </c>
      <c r="BS24" s="12" t="s">
        <v>16</v>
      </c>
      <c r="BT24" s="12" t="s">
        <v>4</v>
      </c>
      <c r="BU24" s="16">
        <v>91</v>
      </c>
    </row>
    <row r="25" spans="2:73" ht="14.25" customHeight="1" thickBot="1" thickTop="1">
      <c r="B25" s="10"/>
      <c r="D25" s="11"/>
      <c r="E25" s="12"/>
      <c r="F25" s="12"/>
      <c r="G25" s="12"/>
      <c r="H25" s="14"/>
      <c r="I25" s="14"/>
      <c r="J25" s="14"/>
      <c r="K25" s="25"/>
      <c r="L25" s="20"/>
      <c r="M25" s="14"/>
      <c r="R25" s="15"/>
      <c r="S25" s="15"/>
      <c r="T25" s="15"/>
      <c r="Y25" s="14"/>
      <c r="Z25" s="19"/>
      <c r="AA25" s="35"/>
      <c r="AB25" s="19"/>
      <c r="AC25" s="27"/>
      <c r="AD25" s="28"/>
      <c r="AF25" s="11"/>
      <c r="AG25" s="12"/>
      <c r="AH25" s="12"/>
      <c r="AI25" s="12"/>
      <c r="AJ25" s="16"/>
      <c r="AM25" s="16"/>
      <c r="AO25" s="11"/>
      <c r="AP25" s="12"/>
      <c r="AQ25" s="12"/>
      <c r="AR25" s="12"/>
      <c r="AS25" s="14"/>
      <c r="AT25" s="14"/>
      <c r="AU25" s="19"/>
      <c r="AV25" s="27"/>
      <c r="AW25" s="20"/>
      <c r="AX25" s="14"/>
      <c r="BC25" s="15"/>
      <c r="BD25" s="15"/>
      <c r="BE25" s="15"/>
      <c r="BJ25" s="14"/>
      <c r="BK25" s="22"/>
      <c r="BL25" s="19"/>
      <c r="BM25" s="23"/>
      <c r="BN25" s="26"/>
      <c r="BO25" s="14"/>
      <c r="BQ25" s="11"/>
      <c r="BR25" s="12"/>
      <c r="BS25" s="12"/>
      <c r="BT25" s="12"/>
      <c r="BU25" s="16"/>
    </row>
    <row r="26" spans="2:73" ht="14.25" customHeight="1" thickBot="1" thickTop="1">
      <c r="B26" s="10">
        <v>11</v>
      </c>
      <c r="D26" s="11" t="s">
        <v>58</v>
      </c>
      <c r="E26" s="12" t="s">
        <v>2</v>
      </c>
      <c r="F26" s="12" t="s">
        <v>59</v>
      </c>
      <c r="G26" s="12" t="s">
        <v>4</v>
      </c>
      <c r="H26" s="14"/>
      <c r="I26" s="14"/>
      <c r="J26" s="19"/>
      <c r="K26" s="14"/>
      <c r="L26" s="14"/>
      <c r="M26" s="14"/>
      <c r="R26" s="15"/>
      <c r="S26" s="15"/>
      <c r="T26" s="15"/>
      <c r="Y26" s="14"/>
      <c r="Z26" s="19"/>
      <c r="AA26" s="35"/>
      <c r="AB26" s="14"/>
      <c r="AC26" s="31"/>
      <c r="AD26" s="13"/>
      <c r="AF26" s="11" t="s">
        <v>60</v>
      </c>
      <c r="AG26" s="12" t="s">
        <v>2</v>
      </c>
      <c r="AH26" s="12" t="s">
        <v>59</v>
      </c>
      <c r="AI26" s="12" t="s">
        <v>4</v>
      </c>
      <c r="AJ26" s="16">
        <v>38</v>
      </c>
      <c r="AM26" s="16">
        <v>65</v>
      </c>
      <c r="AO26" s="11" t="s">
        <v>61</v>
      </c>
      <c r="AP26" s="12" t="s">
        <v>2</v>
      </c>
      <c r="AQ26" s="12" t="s">
        <v>25</v>
      </c>
      <c r="AR26" s="12" t="s">
        <v>4</v>
      </c>
      <c r="AS26" s="14"/>
      <c r="AT26" s="14"/>
      <c r="AU26" s="14"/>
      <c r="AV26" s="37"/>
      <c r="AW26" s="14"/>
      <c r="AX26" s="14"/>
      <c r="BC26" s="15"/>
      <c r="BD26" s="15"/>
      <c r="BE26" s="15"/>
      <c r="BJ26" s="14"/>
      <c r="BK26" s="22"/>
      <c r="BL26" s="19"/>
      <c r="BM26" s="20"/>
      <c r="BN26" s="19"/>
      <c r="BO26" s="30"/>
      <c r="BQ26" s="11" t="s">
        <v>62</v>
      </c>
      <c r="BR26" s="12" t="s">
        <v>2</v>
      </c>
      <c r="BS26" s="12" t="s">
        <v>31</v>
      </c>
      <c r="BT26" s="12" t="s">
        <v>4</v>
      </c>
      <c r="BU26" s="16">
        <v>92</v>
      </c>
    </row>
    <row r="27" spans="2:73" ht="14.25" customHeight="1" thickBot="1" thickTop="1">
      <c r="B27" s="10"/>
      <c r="D27" s="11"/>
      <c r="E27" s="12"/>
      <c r="F27" s="12"/>
      <c r="G27" s="12"/>
      <c r="H27" s="39"/>
      <c r="I27" s="40"/>
      <c r="J27" s="19"/>
      <c r="K27" s="14"/>
      <c r="L27" s="14"/>
      <c r="M27" s="14"/>
      <c r="Y27" s="14"/>
      <c r="Z27" s="19"/>
      <c r="AA27" s="26"/>
      <c r="AB27" s="14"/>
      <c r="AC27" s="14"/>
      <c r="AD27" s="14"/>
      <c r="AF27" s="11"/>
      <c r="AG27" s="12"/>
      <c r="AH27" s="12"/>
      <c r="AI27" s="12"/>
      <c r="AJ27" s="16"/>
      <c r="AM27" s="16"/>
      <c r="AO27" s="11"/>
      <c r="AP27" s="12"/>
      <c r="AQ27" s="12"/>
      <c r="AR27" s="12"/>
      <c r="AS27" s="39"/>
      <c r="AT27" s="40"/>
      <c r="AU27" s="14"/>
      <c r="AV27" s="21"/>
      <c r="AW27" s="14"/>
      <c r="AX27" s="14"/>
      <c r="BJ27" s="14"/>
      <c r="BK27" s="22"/>
      <c r="BL27" s="33"/>
      <c r="BM27" s="20"/>
      <c r="BN27" s="14"/>
      <c r="BO27" s="32"/>
      <c r="BQ27" s="11"/>
      <c r="BR27" s="12"/>
      <c r="BS27" s="12"/>
      <c r="BT27" s="12"/>
      <c r="BU27" s="16"/>
    </row>
    <row r="28" spans="2:73" ht="14.25" customHeight="1" thickBot="1" thickTop="1">
      <c r="B28" s="10">
        <v>12</v>
      </c>
      <c r="D28" s="11" t="s">
        <v>63</v>
      </c>
      <c r="E28" s="12" t="s">
        <v>2</v>
      </c>
      <c r="F28" s="12" t="s">
        <v>14</v>
      </c>
      <c r="G28" s="12" t="s">
        <v>4</v>
      </c>
      <c r="H28" s="13"/>
      <c r="I28" s="55"/>
      <c r="J28" s="23"/>
      <c r="K28" s="14"/>
      <c r="L28" s="14"/>
      <c r="M28" s="14"/>
      <c r="Q28" s="56"/>
      <c r="R28" s="57"/>
      <c r="T28" s="56"/>
      <c r="U28" s="57"/>
      <c r="Y28" s="14"/>
      <c r="Z28" s="14"/>
      <c r="AA28" s="19"/>
      <c r="AB28" s="14"/>
      <c r="AC28" s="14"/>
      <c r="AD28" s="24"/>
      <c r="AF28" s="11" t="s">
        <v>64</v>
      </c>
      <c r="AG28" s="12" t="s">
        <v>2</v>
      </c>
      <c r="AH28" s="12" t="s">
        <v>31</v>
      </c>
      <c r="AI28" s="12" t="s">
        <v>4</v>
      </c>
      <c r="AJ28" s="16">
        <v>39</v>
      </c>
      <c r="AM28" s="16">
        <v>66</v>
      </c>
      <c r="AO28" s="11" t="s">
        <v>65</v>
      </c>
      <c r="AP28" s="12" t="s">
        <v>2</v>
      </c>
      <c r="AQ28" s="12" t="s">
        <v>31</v>
      </c>
      <c r="AR28" s="12" t="s">
        <v>4</v>
      </c>
      <c r="AS28" s="13"/>
      <c r="AT28" s="55"/>
      <c r="AU28" s="20"/>
      <c r="AV28" s="21"/>
      <c r="AW28" s="14"/>
      <c r="AX28" s="14"/>
      <c r="BB28" s="56"/>
      <c r="BC28" s="57"/>
      <c r="BE28" s="56"/>
      <c r="BF28" s="57"/>
      <c r="BJ28" s="14"/>
      <c r="BK28" s="14"/>
      <c r="BL28" s="31"/>
      <c r="BM28" s="14"/>
      <c r="BN28" s="14"/>
      <c r="BO28" s="13"/>
      <c r="BQ28" s="11" t="s">
        <v>66</v>
      </c>
      <c r="BR28" s="12" t="s">
        <v>2</v>
      </c>
      <c r="BS28" s="12" t="s">
        <v>22</v>
      </c>
      <c r="BT28" s="12" t="s">
        <v>4</v>
      </c>
      <c r="BU28" s="16">
        <v>93</v>
      </c>
    </row>
    <row r="29" spans="2:73" ht="14.25" customHeight="1" thickBot="1" thickTop="1">
      <c r="B29" s="10"/>
      <c r="D29" s="11"/>
      <c r="E29" s="12"/>
      <c r="F29" s="12"/>
      <c r="G29" s="12"/>
      <c r="H29" s="14"/>
      <c r="I29" s="19"/>
      <c r="J29" s="27"/>
      <c r="K29" s="14"/>
      <c r="L29" s="14"/>
      <c r="M29" s="14"/>
      <c r="Q29" s="57"/>
      <c r="R29" s="57"/>
      <c r="T29" s="57"/>
      <c r="U29" s="57"/>
      <c r="Y29" s="14"/>
      <c r="Z29" s="14"/>
      <c r="AA29" s="19"/>
      <c r="AB29" s="14"/>
      <c r="AC29" s="33"/>
      <c r="AD29" s="28"/>
      <c r="AF29" s="11"/>
      <c r="AG29" s="12"/>
      <c r="AH29" s="12"/>
      <c r="AI29" s="12"/>
      <c r="AJ29" s="16"/>
      <c r="AM29" s="16"/>
      <c r="AO29" s="11"/>
      <c r="AP29" s="12"/>
      <c r="AQ29" s="12"/>
      <c r="AR29" s="12"/>
      <c r="AS29" s="14"/>
      <c r="AT29" s="19"/>
      <c r="AU29" s="40"/>
      <c r="AV29" s="21"/>
      <c r="AW29" s="14"/>
      <c r="AX29" s="14"/>
      <c r="BB29" s="57"/>
      <c r="BC29" s="57"/>
      <c r="BE29" s="57"/>
      <c r="BF29" s="57"/>
      <c r="BJ29" s="14"/>
      <c r="BK29" s="14"/>
      <c r="BL29" s="22"/>
      <c r="BM29" s="14"/>
      <c r="BN29" s="18"/>
      <c r="BO29" s="14"/>
      <c r="BQ29" s="11"/>
      <c r="BR29" s="12"/>
      <c r="BS29" s="12"/>
      <c r="BT29" s="12"/>
      <c r="BU29" s="16"/>
    </row>
    <row r="30" spans="2:73" ht="14.25" customHeight="1" thickBot="1" thickTop="1">
      <c r="B30" s="10">
        <v>13</v>
      </c>
      <c r="D30" s="11" t="s">
        <v>67</v>
      </c>
      <c r="E30" s="12" t="s">
        <v>2</v>
      </c>
      <c r="F30" s="12" t="s">
        <v>8</v>
      </c>
      <c r="G30" s="12" t="s">
        <v>4</v>
      </c>
      <c r="H30" s="13"/>
      <c r="I30" s="13"/>
      <c r="J30" s="37"/>
      <c r="K30" s="14"/>
      <c r="L30" s="14"/>
      <c r="M30" s="14"/>
      <c r="Q30" s="56"/>
      <c r="R30" s="57"/>
      <c r="T30" s="56"/>
      <c r="U30" s="57"/>
      <c r="Y30" s="14"/>
      <c r="Z30" s="14"/>
      <c r="AA30" s="19"/>
      <c r="AB30" s="19"/>
      <c r="AC30" s="34"/>
      <c r="AD30" s="13"/>
      <c r="AF30" s="11" t="s">
        <v>68</v>
      </c>
      <c r="AG30" s="12" t="s">
        <v>2</v>
      </c>
      <c r="AH30" s="12" t="s">
        <v>20</v>
      </c>
      <c r="AI30" s="12" t="s">
        <v>4</v>
      </c>
      <c r="AJ30" s="16">
        <v>40</v>
      </c>
      <c r="AM30" s="16">
        <v>67</v>
      </c>
      <c r="AO30" s="11" t="s">
        <v>69</v>
      </c>
      <c r="AP30" s="12" t="s">
        <v>2</v>
      </c>
      <c r="AQ30" s="12" t="s">
        <v>3</v>
      </c>
      <c r="AR30" s="12" t="s">
        <v>4</v>
      </c>
      <c r="AS30" s="13"/>
      <c r="AT30" s="13"/>
      <c r="AU30" s="37"/>
      <c r="AV30" s="14"/>
      <c r="AW30" s="14"/>
      <c r="AX30" s="14"/>
      <c r="BB30" s="56"/>
      <c r="BC30" s="57"/>
      <c r="BE30" s="56"/>
      <c r="BF30" s="57"/>
      <c r="BJ30" s="14"/>
      <c r="BK30" s="14"/>
      <c r="BL30" s="22"/>
      <c r="BM30" s="19"/>
      <c r="BN30" s="23"/>
      <c r="BO30" s="30"/>
      <c r="BQ30" s="11" t="s">
        <v>70</v>
      </c>
      <c r="BR30" s="12" t="s">
        <v>2</v>
      </c>
      <c r="BS30" s="12" t="s">
        <v>12</v>
      </c>
      <c r="BT30" s="12" t="s">
        <v>4</v>
      </c>
      <c r="BU30" s="16">
        <v>94</v>
      </c>
    </row>
    <row r="31" spans="2:73" ht="14.25" customHeight="1" thickBot="1" thickTop="1">
      <c r="B31" s="10"/>
      <c r="D31" s="11"/>
      <c r="E31" s="12"/>
      <c r="F31" s="12"/>
      <c r="G31" s="12"/>
      <c r="H31" s="14"/>
      <c r="I31" s="14"/>
      <c r="J31" s="14"/>
      <c r="K31" s="14"/>
      <c r="L31" s="14"/>
      <c r="M31" s="14"/>
      <c r="O31" s="58"/>
      <c r="P31" s="58"/>
      <c r="Q31" s="57"/>
      <c r="R31" s="57"/>
      <c r="T31" s="57"/>
      <c r="U31" s="57"/>
      <c r="V31" s="58"/>
      <c r="W31" s="58"/>
      <c r="Y31" s="14"/>
      <c r="Z31" s="14"/>
      <c r="AA31" s="19"/>
      <c r="AB31" s="33"/>
      <c r="AC31" s="20"/>
      <c r="AD31" s="14"/>
      <c r="AF31" s="11"/>
      <c r="AG31" s="12"/>
      <c r="AH31" s="12"/>
      <c r="AI31" s="12"/>
      <c r="AJ31" s="16"/>
      <c r="AM31" s="16"/>
      <c r="AO31" s="11"/>
      <c r="AP31" s="12"/>
      <c r="AQ31" s="12"/>
      <c r="AR31" s="12"/>
      <c r="AS31" s="14"/>
      <c r="AT31" s="14"/>
      <c r="AU31" s="14"/>
      <c r="AV31" s="14"/>
      <c r="AW31" s="14"/>
      <c r="AX31" s="14"/>
      <c r="AZ31" s="58"/>
      <c r="BA31" s="58"/>
      <c r="BB31" s="57"/>
      <c r="BC31" s="57"/>
      <c r="BE31" s="57"/>
      <c r="BF31" s="57"/>
      <c r="BG31" s="58"/>
      <c r="BH31" s="58"/>
      <c r="BJ31" s="14"/>
      <c r="BK31" s="14"/>
      <c r="BL31" s="22"/>
      <c r="BM31" s="33"/>
      <c r="BN31" s="20"/>
      <c r="BO31" s="32"/>
      <c r="BQ31" s="11"/>
      <c r="BR31" s="12"/>
      <c r="BS31" s="12"/>
      <c r="BT31" s="12"/>
      <c r="BU31" s="16"/>
    </row>
    <row r="32" spans="2:73" ht="14.25" customHeight="1" thickBot="1" thickTop="1">
      <c r="B32" s="10">
        <v>14</v>
      </c>
      <c r="D32" s="11" t="s">
        <v>71</v>
      </c>
      <c r="E32" s="12" t="s">
        <v>2</v>
      </c>
      <c r="F32" s="12" t="s">
        <v>72</v>
      </c>
      <c r="G32" s="12" t="s">
        <v>4</v>
      </c>
      <c r="H32" s="13"/>
      <c r="I32" s="13"/>
      <c r="J32" s="14"/>
      <c r="K32" s="14"/>
      <c r="L32" s="14"/>
      <c r="M32" s="14"/>
      <c r="O32" s="58"/>
      <c r="P32" s="58"/>
      <c r="Q32" s="56"/>
      <c r="R32" s="57"/>
      <c r="T32" s="56"/>
      <c r="U32" s="57"/>
      <c r="V32" s="58"/>
      <c r="W32" s="58"/>
      <c r="Y32" s="14"/>
      <c r="Z32" s="14"/>
      <c r="AA32" s="14"/>
      <c r="AB32" s="31"/>
      <c r="AC32" s="13"/>
      <c r="AD32" s="13"/>
      <c r="AF32" s="11" t="s">
        <v>73</v>
      </c>
      <c r="AG32" s="12" t="s">
        <v>2</v>
      </c>
      <c r="AH32" s="12" t="s">
        <v>3</v>
      </c>
      <c r="AI32" s="12" t="s">
        <v>4</v>
      </c>
      <c r="AJ32" s="16">
        <v>41</v>
      </c>
      <c r="AM32" s="16">
        <v>68</v>
      </c>
      <c r="AO32" s="11" t="s">
        <v>74</v>
      </c>
      <c r="AP32" s="12" t="s">
        <v>2</v>
      </c>
      <c r="AQ32" s="12" t="s">
        <v>10</v>
      </c>
      <c r="AR32" s="12" t="s">
        <v>4</v>
      </c>
      <c r="AS32" s="13"/>
      <c r="AT32" s="13"/>
      <c r="AU32" s="14"/>
      <c r="AV32" s="14"/>
      <c r="AW32" s="14"/>
      <c r="AX32" s="14"/>
      <c r="AZ32" s="58"/>
      <c r="BA32" s="58"/>
      <c r="BB32" s="56"/>
      <c r="BC32" s="57"/>
      <c r="BE32" s="56"/>
      <c r="BF32" s="57"/>
      <c r="BG32" s="58"/>
      <c r="BH32" s="58"/>
      <c r="BJ32" s="14"/>
      <c r="BK32" s="14"/>
      <c r="BL32" s="14"/>
      <c r="BM32" s="31"/>
      <c r="BN32" s="13"/>
      <c r="BO32" s="13"/>
      <c r="BQ32" s="11" t="s">
        <v>135</v>
      </c>
      <c r="BR32" s="12" t="s">
        <v>2</v>
      </c>
      <c r="BS32" s="12" t="s">
        <v>3</v>
      </c>
      <c r="BT32" s="12" t="s">
        <v>4</v>
      </c>
      <c r="BU32" s="16">
        <v>95</v>
      </c>
    </row>
    <row r="33" spans="2:73" ht="14.25" customHeight="1" thickBot="1" thickTop="1">
      <c r="B33" s="10"/>
      <c r="D33" s="11"/>
      <c r="E33" s="12"/>
      <c r="F33" s="12"/>
      <c r="G33" s="12"/>
      <c r="H33" s="14"/>
      <c r="I33" s="14"/>
      <c r="J33" s="17"/>
      <c r="K33" s="14"/>
      <c r="L33" s="14"/>
      <c r="M33" s="14"/>
      <c r="O33" s="58"/>
      <c r="P33" s="58"/>
      <c r="Q33" s="57"/>
      <c r="R33" s="57"/>
      <c r="T33" s="57"/>
      <c r="U33" s="57"/>
      <c r="V33" s="58"/>
      <c r="W33" s="58"/>
      <c r="Y33" s="14"/>
      <c r="Z33" s="14"/>
      <c r="AA33" s="14"/>
      <c r="AB33" s="14"/>
      <c r="AC33" s="14"/>
      <c r="AD33" s="14"/>
      <c r="AF33" s="11"/>
      <c r="AG33" s="12"/>
      <c r="AH33" s="12"/>
      <c r="AI33" s="12"/>
      <c r="AJ33" s="16"/>
      <c r="AM33" s="16"/>
      <c r="AO33" s="11"/>
      <c r="AP33" s="12"/>
      <c r="AQ33" s="12"/>
      <c r="AR33" s="12"/>
      <c r="AS33" s="14"/>
      <c r="AT33" s="14"/>
      <c r="AU33" s="17"/>
      <c r="AV33" s="14"/>
      <c r="AW33" s="14"/>
      <c r="AX33" s="14"/>
      <c r="AZ33" s="58"/>
      <c r="BA33" s="58"/>
      <c r="BB33" s="57"/>
      <c r="BC33" s="57"/>
      <c r="BE33" s="57"/>
      <c r="BF33" s="57"/>
      <c r="BG33" s="58"/>
      <c r="BH33" s="58"/>
      <c r="BJ33" s="14"/>
      <c r="BK33" s="14"/>
      <c r="BL33" s="14"/>
      <c r="BM33" s="14"/>
      <c r="BN33" s="14"/>
      <c r="BO33" s="14"/>
      <c r="BQ33" s="11"/>
      <c r="BR33" s="12"/>
      <c r="BS33" s="12"/>
      <c r="BT33" s="12"/>
      <c r="BU33" s="16"/>
    </row>
    <row r="34" spans="2:73" ht="14.25" customHeight="1" thickBot="1" thickTop="1">
      <c r="B34" s="10">
        <v>15</v>
      </c>
      <c r="D34" s="11" t="s">
        <v>71</v>
      </c>
      <c r="E34" s="12" t="s">
        <v>2</v>
      </c>
      <c r="F34" s="12" t="s">
        <v>36</v>
      </c>
      <c r="G34" s="12" t="s">
        <v>4</v>
      </c>
      <c r="H34" s="14"/>
      <c r="I34" s="19"/>
      <c r="J34" s="20"/>
      <c r="K34" s="21"/>
      <c r="L34" s="14"/>
      <c r="M34" s="14"/>
      <c r="O34" s="58"/>
      <c r="P34" s="58"/>
      <c r="Q34" s="56"/>
      <c r="R34" s="57"/>
      <c r="T34" s="56"/>
      <c r="U34" s="57"/>
      <c r="V34" s="58"/>
      <c r="W34" s="58"/>
      <c r="Y34" s="14"/>
      <c r="Z34" s="14"/>
      <c r="AA34" s="14"/>
      <c r="AB34" s="14"/>
      <c r="AC34" s="13"/>
      <c r="AD34" s="13"/>
      <c r="AF34" s="11" t="s">
        <v>75</v>
      </c>
      <c r="AG34" s="12" t="s">
        <v>2</v>
      </c>
      <c r="AH34" s="12" t="s">
        <v>40</v>
      </c>
      <c r="AI34" s="12" t="s">
        <v>4</v>
      </c>
      <c r="AJ34" s="16">
        <v>42</v>
      </c>
      <c r="AM34" s="16">
        <v>69</v>
      </c>
      <c r="AO34" s="11" t="s">
        <v>76</v>
      </c>
      <c r="AP34" s="12" t="s">
        <v>2</v>
      </c>
      <c r="AQ34" s="12" t="s">
        <v>3</v>
      </c>
      <c r="AR34" s="12" t="s">
        <v>4</v>
      </c>
      <c r="AS34" s="14"/>
      <c r="AT34" s="19"/>
      <c r="AU34" s="20"/>
      <c r="AV34" s="21"/>
      <c r="AW34" s="14"/>
      <c r="AX34" s="14"/>
      <c r="AZ34" s="58"/>
      <c r="BA34" s="58"/>
      <c r="BB34" s="56"/>
      <c r="BC34" s="57"/>
      <c r="BE34" s="56"/>
      <c r="BF34" s="57"/>
      <c r="BG34" s="58"/>
      <c r="BH34" s="58"/>
      <c r="BJ34" s="14"/>
      <c r="BK34" s="14"/>
      <c r="BL34" s="14"/>
      <c r="BM34" s="14"/>
      <c r="BN34" s="13"/>
      <c r="BO34" s="13"/>
      <c r="BQ34" s="11" t="s">
        <v>77</v>
      </c>
      <c r="BR34" s="12" t="s">
        <v>2</v>
      </c>
      <c r="BS34" s="12" t="s">
        <v>3</v>
      </c>
      <c r="BT34" s="12" t="s">
        <v>4</v>
      </c>
      <c r="BU34" s="16">
        <v>96</v>
      </c>
    </row>
    <row r="35" spans="2:73" ht="14.25" customHeight="1" thickBot="1" thickTop="1">
      <c r="B35" s="10"/>
      <c r="D35" s="11"/>
      <c r="E35" s="12"/>
      <c r="F35" s="12"/>
      <c r="G35" s="12"/>
      <c r="H35" s="39"/>
      <c r="I35" s="27"/>
      <c r="J35" s="20"/>
      <c r="K35" s="21"/>
      <c r="L35" s="14"/>
      <c r="M35" s="14"/>
      <c r="Q35" s="57"/>
      <c r="R35" s="57"/>
      <c r="T35" s="57"/>
      <c r="U35" s="57"/>
      <c r="Y35" s="14"/>
      <c r="Z35" s="14"/>
      <c r="AA35" s="14"/>
      <c r="AB35" s="18"/>
      <c r="AC35" s="14"/>
      <c r="AD35" s="14"/>
      <c r="AF35" s="11"/>
      <c r="AG35" s="12"/>
      <c r="AH35" s="12"/>
      <c r="AI35" s="12"/>
      <c r="AJ35" s="16"/>
      <c r="AM35" s="16"/>
      <c r="AO35" s="11"/>
      <c r="AP35" s="12"/>
      <c r="AQ35" s="12"/>
      <c r="AR35" s="12"/>
      <c r="AS35" s="39"/>
      <c r="AT35" s="27"/>
      <c r="AU35" s="20"/>
      <c r="AV35" s="21"/>
      <c r="AW35" s="14"/>
      <c r="AX35" s="14"/>
      <c r="BB35" s="57"/>
      <c r="BC35" s="57"/>
      <c r="BE35" s="57"/>
      <c r="BF35" s="57"/>
      <c r="BJ35" s="14"/>
      <c r="BK35" s="14"/>
      <c r="BL35" s="14"/>
      <c r="BM35" s="18"/>
      <c r="BN35" s="14"/>
      <c r="BO35" s="14"/>
      <c r="BQ35" s="11"/>
      <c r="BR35" s="12"/>
      <c r="BS35" s="12"/>
      <c r="BT35" s="12"/>
      <c r="BU35" s="16"/>
    </row>
    <row r="36" spans="2:73" ht="14.25" customHeight="1" thickBot="1" thickTop="1">
      <c r="B36" s="10">
        <v>16</v>
      </c>
      <c r="D36" s="11" t="s">
        <v>78</v>
      </c>
      <c r="E36" s="12" t="s">
        <v>2</v>
      </c>
      <c r="F36" s="12" t="s">
        <v>16</v>
      </c>
      <c r="G36" s="12" t="s">
        <v>4</v>
      </c>
      <c r="H36" s="13"/>
      <c r="I36" s="37"/>
      <c r="J36" s="14"/>
      <c r="K36" s="21"/>
      <c r="L36" s="14"/>
      <c r="M36" s="14"/>
      <c r="Q36" s="56"/>
      <c r="R36" s="57"/>
      <c r="T36" s="56"/>
      <c r="U36" s="57"/>
      <c r="Y36" s="14"/>
      <c r="Z36" s="14"/>
      <c r="AA36" s="22"/>
      <c r="AB36" s="19"/>
      <c r="AC36" s="20"/>
      <c r="AD36" s="24"/>
      <c r="AF36" s="11" t="s">
        <v>79</v>
      </c>
      <c r="AG36" s="12" t="s">
        <v>2</v>
      </c>
      <c r="AH36" s="12" t="s">
        <v>31</v>
      </c>
      <c r="AI36" s="12" t="s">
        <v>4</v>
      </c>
      <c r="AJ36" s="16">
        <v>43</v>
      </c>
      <c r="AM36" s="16">
        <v>70</v>
      </c>
      <c r="AO36" s="11" t="s">
        <v>80</v>
      </c>
      <c r="AP36" s="12" t="s">
        <v>2</v>
      </c>
      <c r="AQ36" s="12" t="s">
        <v>14</v>
      </c>
      <c r="AR36" s="12" t="s">
        <v>4</v>
      </c>
      <c r="AS36" s="13"/>
      <c r="AT36" s="37"/>
      <c r="AU36" s="14"/>
      <c r="AV36" s="21"/>
      <c r="AW36" s="14"/>
      <c r="AX36" s="14"/>
      <c r="BB36" s="56"/>
      <c r="BC36" s="57"/>
      <c r="BE36" s="56"/>
      <c r="BF36" s="57"/>
      <c r="BJ36" s="14"/>
      <c r="BK36" s="14"/>
      <c r="BL36" s="22"/>
      <c r="BM36" s="19"/>
      <c r="BN36" s="20"/>
      <c r="BO36" s="24"/>
      <c r="BQ36" s="11" t="s">
        <v>81</v>
      </c>
      <c r="BR36" s="12" t="s">
        <v>2</v>
      </c>
      <c r="BS36" s="12" t="s">
        <v>36</v>
      </c>
      <c r="BT36" s="12" t="s">
        <v>4</v>
      </c>
      <c r="BU36" s="16">
        <v>97</v>
      </c>
    </row>
    <row r="37" spans="2:73" ht="14.25" customHeight="1" thickBot="1" thickTop="1">
      <c r="B37" s="10"/>
      <c r="D37" s="11"/>
      <c r="E37" s="12"/>
      <c r="F37" s="12"/>
      <c r="G37" s="12"/>
      <c r="H37" s="14"/>
      <c r="I37" s="14"/>
      <c r="J37" s="14"/>
      <c r="K37" s="17"/>
      <c r="L37" s="14"/>
      <c r="M37" s="14"/>
      <c r="Q37" s="57"/>
      <c r="R37" s="57"/>
      <c r="T37" s="57"/>
      <c r="U37" s="57"/>
      <c r="Y37" s="14"/>
      <c r="Z37" s="14"/>
      <c r="AA37" s="22"/>
      <c r="AB37" s="19"/>
      <c r="AC37" s="27"/>
      <c r="AD37" s="28"/>
      <c r="AF37" s="11"/>
      <c r="AG37" s="12"/>
      <c r="AH37" s="12"/>
      <c r="AI37" s="12"/>
      <c r="AJ37" s="16"/>
      <c r="AM37" s="16"/>
      <c r="AO37" s="11"/>
      <c r="AP37" s="12"/>
      <c r="AQ37" s="12"/>
      <c r="AR37" s="12"/>
      <c r="AS37" s="14"/>
      <c r="AT37" s="14"/>
      <c r="AU37" s="14"/>
      <c r="AV37" s="17"/>
      <c r="AW37" s="14"/>
      <c r="AX37" s="14"/>
      <c r="BB37" s="57"/>
      <c r="BC37" s="57"/>
      <c r="BE37" s="57"/>
      <c r="BF37" s="57"/>
      <c r="BJ37" s="14"/>
      <c r="BK37" s="14"/>
      <c r="BL37" s="22"/>
      <c r="BM37" s="19"/>
      <c r="BN37" s="27"/>
      <c r="BO37" s="28"/>
      <c r="BQ37" s="11"/>
      <c r="BR37" s="12"/>
      <c r="BS37" s="12"/>
      <c r="BT37" s="12"/>
      <c r="BU37" s="16"/>
    </row>
    <row r="38" spans="2:73" ht="14.25" customHeight="1" thickBot="1" thickTop="1">
      <c r="B38" s="10">
        <v>17</v>
      </c>
      <c r="D38" s="11" t="s">
        <v>55</v>
      </c>
      <c r="E38" s="12" t="s">
        <v>2</v>
      </c>
      <c r="F38" s="12" t="s">
        <v>18</v>
      </c>
      <c r="G38" s="12" t="s">
        <v>4</v>
      </c>
      <c r="H38" s="14"/>
      <c r="I38" s="14"/>
      <c r="J38" s="19"/>
      <c r="K38" s="23"/>
      <c r="L38" s="20"/>
      <c r="M38" s="14"/>
      <c r="Y38" s="14"/>
      <c r="Z38" s="14"/>
      <c r="AA38" s="22"/>
      <c r="AB38" s="14"/>
      <c r="AC38" s="31"/>
      <c r="AD38" s="13"/>
      <c r="AF38" s="11" t="s">
        <v>82</v>
      </c>
      <c r="AG38" s="12" t="s">
        <v>2</v>
      </c>
      <c r="AH38" s="12" t="s">
        <v>12</v>
      </c>
      <c r="AI38" s="12" t="s">
        <v>4</v>
      </c>
      <c r="AJ38" s="16">
        <v>44</v>
      </c>
      <c r="AM38" s="16">
        <v>71</v>
      </c>
      <c r="AO38" s="11" t="s">
        <v>83</v>
      </c>
      <c r="AP38" s="12" t="s">
        <v>2</v>
      </c>
      <c r="AQ38" s="12" t="s">
        <v>12</v>
      </c>
      <c r="AR38" s="12" t="s">
        <v>4</v>
      </c>
      <c r="AS38" s="13"/>
      <c r="AT38" s="14"/>
      <c r="AU38" s="19"/>
      <c r="AV38" s="23"/>
      <c r="AW38" s="20"/>
      <c r="AX38" s="14"/>
      <c r="BJ38" s="14"/>
      <c r="BK38" s="14"/>
      <c r="BL38" s="22"/>
      <c r="BM38" s="14"/>
      <c r="BN38" s="31"/>
      <c r="BO38" s="13"/>
      <c r="BQ38" s="11" t="s">
        <v>84</v>
      </c>
      <c r="BR38" s="12" t="s">
        <v>2</v>
      </c>
      <c r="BS38" s="12" t="s">
        <v>8</v>
      </c>
      <c r="BT38" s="12" t="s">
        <v>4</v>
      </c>
      <c r="BU38" s="16">
        <v>98</v>
      </c>
    </row>
    <row r="39" spans="2:73" ht="14.25" customHeight="1" thickBot="1" thickTop="1">
      <c r="B39" s="10"/>
      <c r="D39" s="11"/>
      <c r="E39" s="12"/>
      <c r="F39" s="12"/>
      <c r="G39" s="12"/>
      <c r="H39" s="39"/>
      <c r="I39" s="40"/>
      <c r="J39" s="19"/>
      <c r="K39" s="23"/>
      <c r="L39" s="20"/>
      <c r="M39" s="14"/>
      <c r="Y39" s="14"/>
      <c r="Z39" s="14"/>
      <c r="AA39" s="18"/>
      <c r="AB39" s="14"/>
      <c r="AC39" s="14"/>
      <c r="AD39" s="14"/>
      <c r="AF39" s="11"/>
      <c r="AG39" s="12"/>
      <c r="AH39" s="12"/>
      <c r="AI39" s="12"/>
      <c r="AJ39" s="16"/>
      <c r="AM39" s="16"/>
      <c r="AO39" s="11"/>
      <c r="AP39" s="12"/>
      <c r="AQ39" s="12"/>
      <c r="AR39" s="12"/>
      <c r="AS39" s="14"/>
      <c r="AT39" s="17"/>
      <c r="AU39" s="19"/>
      <c r="AV39" s="23"/>
      <c r="AW39" s="20"/>
      <c r="AX39" s="14"/>
      <c r="BJ39" s="14"/>
      <c r="BK39" s="14"/>
      <c r="BL39" s="18"/>
      <c r="BM39" s="14"/>
      <c r="BN39" s="14"/>
      <c r="BO39" s="14"/>
      <c r="BQ39" s="11"/>
      <c r="BR39" s="12"/>
      <c r="BS39" s="12"/>
      <c r="BT39" s="12"/>
      <c r="BU39" s="16"/>
    </row>
    <row r="40" spans="2:73" ht="14.25" customHeight="1" thickBot="1" thickTop="1">
      <c r="B40" s="10">
        <v>18</v>
      </c>
      <c r="D40" s="11" t="s">
        <v>85</v>
      </c>
      <c r="E40" s="12" t="s">
        <v>2</v>
      </c>
      <c r="F40" s="12" t="s">
        <v>8</v>
      </c>
      <c r="G40" s="12" t="s">
        <v>4</v>
      </c>
      <c r="H40" s="13"/>
      <c r="I40" s="37"/>
      <c r="J40" s="41"/>
      <c r="K40" s="23"/>
      <c r="L40" s="20"/>
      <c r="M40" s="14"/>
      <c r="Y40" s="14"/>
      <c r="Z40" s="19"/>
      <c r="AA40" s="23"/>
      <c r="AB40" s="20"/>
      <c r="AC40" s="14"/>
      <c r="AD40" s="13"/>
      <c r="AF40" s="11" t="s">
        <v>86</v>
      </c>
      <c r="AG40" s="12" t="s">
        <v>2</v>
      </c>
      <c r="AH40" s="12" t="s">
        <v>18</v>
      </c>
      <c r="AI40" s="12" t="s">
        <v>4</v>
      </c>
      <c r="AJ40" s="16">
        <v>45</v>
      </c>
      <c r="AM40" s="16">
        <v>72</v>
      </c>
      <c r="AO40" s="11" t="s">
        <v>1</v>
      </c>
      <c r="AP40" s="12" t="s">
        <v>2</v>
      </c>
      <c r="AQ40" s="12" t="s">
        <v>25</v>
      </c>
      <c r="AR40" s="12" t="s">
        <v>4</v>
      </c>
      <c r="AS40" s="29"/>
      <c r="AT40" s="23"/>
      <c r="AU40" s="23"/>
      <c r="AV40" s="23"/>
      <c r="AW40" s="20"/>
      <c r="AX40" s="14"/>
      <c r="BJ40" s="14"/>
      <c r="BK40" s="22"/>
      <c r="BL40" s="19"/>
      <c r="BM40" s="20"/>
      <c r="BN40" s="14"/>
      <c r="BO40" s="24"/>
      <c r="BQ40" s="11" t="s">
        <v>87</v>
      </c>
      <c r="BR40" s="12" t="s">
        <v>2</v>
      </c>
      <c r="BS40" s="12" t="s">
        <v>18</v>
      </c>
      <c r="BT40" s="12" t="s">
        <v>4</v>
      </c>
      <c r="BU40" s="16">
        <v>99</v>
      </c>
    </row>
    <row r="41" spans="2:73" ht="14.25" customHeight="1" thickBot="1" thickTop="1">
      <c r="B41" s="10"/>
      <c r="D41" s="11"/>
      <c r="E41" s="12"/>
      <c r="F41" s="12"/>
      <c r="G41" s="12"/>
      <c r="H41" s="14"/>
      <c r="I41" s="14"/>
      <c r="J41" s="25"/>
      <c r="K41" s="23"/>
      <c r="L41" s="20"/>
      <c r="M41" s="14"/>
      <c r="Y41" s="14"/>
      <c r="Z41" s="19"/>
      <c r="AA41" s="23"/>
      <c r="AB41" s="20"/>
      <c r="AC41" s="18"/>
      <c r="AD41" s="14"/>
      <c r="AF41" s="11"/>
      <c r="AG41" s="12"/>
      <c r="AH41" s="12"/>
      <c r="AI41" s="12"/>
      <c r="AJ41" s="16"/>
      <c r="AM41" s="16"/>
      <c r="AO41" s="11"/>
      <c r="AP41" s="12"/>
      <c r="AQ41" s="12"/>
      <c r="AR41" s="12"/>
      <c r="AS41" s="14"/>
      <c r="AT41" s="19"/>
      <c r="AU41" s="27"/>
      <c r="AV41" s="23"/>
      <c r="AW41" s="20"/>
      <c r="AX41" s="14"/>
      <c r="BJ41" s="14"/>
      <c r="BK41" s="22"/>
      <c r="BL41" s="19"/>
      <c r="BM41" s="20"/>
      <c r="BN41" s="33"/>
      <c r="BO41" s="28"/>
      <c r="BQ41" s="11"/>
      <c r="BR41" s="12"/>
      <c r="BS41" s="12"/>
      <c r="BT41" s="12"/>
      <c r="BU41" s="16"/>
    </row>
    <row r="42" spans="2:73" ht="14.25" customHeight="1" thickBot="1" thickTop="1">
      <c r="B42" s="10">
        <v>19</v>
      </c>
      <c r="D42" s="11" t="s">
        <v>88</v>
      </c>
      <c r="E42" s="12" t="s">
        <v>2</v>
      </c>
      <c r="F42" s="12" t="s">
        <v>14</v>
      </c>
      <c r="G42" s="12" t="s">
        <v>4</v>
      </c>
      <c r="H42" s="14"/>
      <c r="I42" s="19"/>
      <c r="J42" s="14"/>
      <c r="K42" s="19"/>
      <c r="L42" s="20"/>
      <c r="M42" s="14"/>
      <c r="Y42" s="14"/>
      <c r="Z42" s="19"/>
      <c r="AA42" s="23"/>
      <c r="AB42" s="23"/>
      <c r="AC42" s="23"/>
      <c r="AD42" s="30"/>
      <c r="AF42" s="11" t="s">
        <v>89</v>
      </c>
      <c r="AG42" s="12" t="s">
        <v>2</v>
      </c>
      <c r="AH42" s="12" t="s">
        <v>90</v>
      </c>
      <c r="AI42" s="12" t="s">
        <v>4</v>
      </c>
      <c r="AJ42" s="16">
        <v>46</v>
      </c>
      <c r="AM42" s="16">
        <v>73</v>
      </c>
      <c r="AO42" s="11" t="s">
        <v>91</v>
      </c>
      <c r="AP42" s="12" t="s">
        <v>2</v>
      </c>
      <c r="AQ42" s="12" t="s">
        <v>90</v>
      </c>
      <c r="AR42" s="12" t="s">
        <v>4</v>
      </c>
      <c r="AS42" s="14"/>
      <c r="AT42" s="14"/>
      <c r="AU42" s="37"/>
      <c r="AV42" s="19"/>
      <c r="AW42" s="20"/>
      <c r="AX42" s="14"/>
      <c r="BJ42" s="14"/>
      <c r="BK42" s="22"/>
      <c r="BL42" s="19"/>
      <c r="BM42" s="23"/>
      <c r="BN42" s="34"/>
      <c r="BO42" s="13"/>
      <c r="BQ42" s="11" t="s">
        <v>92</v>
      </c>
      <c r="BR42" s="12" t="s">
        <v>2</v>
      </c>
      <c r="BS42" s="12" t="s">
        <v>51</v>
      </c>
      <c r="BT42" s="12" t="s">
        <v>4</v>
      </c>
      <c r="BU42" s="16">
        <v>100</v>
      </c>
    </row>
    <row r="43" spans="2:73" ht="14.25" customHeight="1" thickBot="1" thickTop="1">
      <c r="B43" s="10"/>
      <c r="D43" s="11"/>
      <c r="E43" s="12"/>
      <c r="F43" s="12"/>
      <c r="G43" s="12"/>
      <c r="H43" s="39"/>
      <c r="I43" s="27"/>
      <c r="J43" s="14"/>
      <c r="K43" s="19"/>
      <c r="L43" s="20"/>
      <c r="M43" s="42">
        <v>8</v>
      </c>
      <c r="N43" s="43"/>
      <c r="O43" s="43"/>
      <c r="P43" s="43"/>
      <c r="Q43" s="44"/>
      <c r="R43" s="45"/>
      <c r="S43" s="45"/>
      <c r="T43" s="45"/>
      <c r="U43" s="42">
        <v>4</v>
      </c>
      <c r="V43" s="43"/>
      <c r="W43" s="43"/>
      <c r="X43" s="43"/>
      <c r="Y43" s="44"/>
      <c r="Z43" s="19"/>
      <c r="AA43" s="23"/>
      <c r="AB43" s="27"/>
      <c r="AC43" s="20"/>
      <c r="AD43" s="32"/>
      <c r="AF43" s="11"/>
      <c r="AG43" s="12"/>
      <c r="AH43" s="12"/>
      <c r="AI43" s="12"/>
      <c r="AJ43" s="16"/>
      <c r="AM43" s="16"/>
      <c r="AO43" s="11"/>
      <c r="AP43" s="12"/>
      <c r="AQ43" s="12"/>
      <c r="AR43" s="12"/>
      <c r="AS43" s="39"/>
      <c r="AT43" s="40"/>
      <c r="AU43" s="21"/>
      <c r="AV43" s="19"/>
      <c r="AW43" s="20"/>
      <c r="AX43" s="42">
        <v>6</v>
      </c>
      <c r="AY43" s="43"/>
      <c r="AZ43" s="43"/>
      <c r="BA43" s="43"/>
      <c r="BB43" s="44"/>
      <c r="BC43" s="45"/>
      <c r="BD43" s="45"/>
      <c r="BE43" s="45"/>
      <c r="BF43" s="42">
        <v>2</v>
      </c>
      <c r="BG43" s="43"/>
      <c r="BH43" s="43"/>
      <c r="BI43" s="43"/>
      <c r="BJ43" s="44"/>
      <c r="BK43" s="35"/>
      <c r="BL43" s="19"/>
      <c r="BM43" s="27"/>
      <c r="BN43" s="20"/>
      <c r="BO43" s="14"/>
      <c r="BQ43" s="11"/>
      <c r="BR43" s="12"/>
      <c r="BS43" s="12"/>
      <c r="BT43" s="12"/>
      <c r="BU43" s="16"/>
    </row>
    <row r="44" spans="2:73" ht="14.25" customHeight="1" thickBot="1" thickTop="1">
      <c r="B44" s="10">
        <v>20</v>
      </c>
      <c r="D44" s="11" t="s">
        <v>93</v>
      </c>
      <c r="E44" s="12" t="s">
        <v>2</v>
      </c>
      <c r="F44" s="12" t="s">
        <v>3</v>
      </c>
      <c r="G44" s="12" t="s">
        <v>4</v>
      </c>
      <c r="H44" s="13"/>
      <c r="I44" s="37"/>
      <c r="J44" s="14"/>
      <c r="K44" s="19"/>
      <c r="L44" s="20"/>
      <c r="M44" s="46" t="s">
        <v>136</v>
      </c>
      <c r="N44" s="47"/>
      <c r="O44" s="47"/>
      <c r="P44" s="47"/>
      <c r="Q44" s="48"/>
      <c r="R44" s="45"/>
      <c r="S44" s="45"/>
      <c r="T44" s="45"/>
      <c r="U44" s="46" t="s">
        <v>137</v>
      </c>
      <c r="V44" s="47"/>
      <c r="W44" s="47"/>
      <c r="X44" s="47"/>
      <c r="Y44" s="48"/>
      <c r="Z44" s="19"/>
      <c r="AA44" s="20"/>
      <c r="AB44" s="31"/>
      <c r="AC44" s="13"/>
      <c r="AD44" s="13"/>
      <c r="AF44" s="11" t="s">
        <v>94</v>
      </c>
      <c r="AG44" s="12" t="s">
        <v>2</v>
      </c>
      <c r="AH44" s="12" t="s">
        <v>20</v>
      </c>
      <c r="AI44" s="12" t="s">
        <v>4</v>
      </c>
      <c r="AJ44" s="16">
        <v>47</v>
      </c>
      <c r="AM44" s="16">
        <v>74</v>
      </c>
      <c r="AO44" s="11" t="s">
        <v>95</v>
      </c>
      <c r="AP44" s="12" t="s">
        <v>2</v>
      </c>
      <c r="AQ44" s="12" t="s">
        <v>8</v>
      </c>
      <c r="AR44" s="12" t="s">
        <v>4</v>
      </c>
      <c r="AS44" s="13"/>
      <c r="AT44" s="37"/>
      <c r="AU44" s="14"/>
      <c r="AV44" s="19"/>
      <c r="AW44" s="20"/>
      <c r="AX44" s="46" t="s">
        <v>138</v>
      </c>
      <c r="AY44" s="47"/>
      <c r="AZ44" s="47"/>
      <c r="BA44" s="47"/>
      <c r="BB44" s="48"/>
      <c r="BC44" s="45"/>
      <c r="BD44" s="45"/>
      <c r="BE44" s="45"/>
      <c r="BF44" s="46" t="s">
        <v>139</v>
      </c>
      <c r="BG44" s="47"/>
      <c r="BH44" s="47"/>
      <c r="BI44" s="47"/>
      <c r="BJ44" s="48"/>
      <c r="BK44" s="35"/>
      <c r="BL44" s="14"/>
      <c r="BM44" s="31"/>
      <c r="BN44" s="13"/>
      <c r="BO44" s="13"/>
      <c r="BQ44" s="11" t="s">
        <v>43</v>
      </c>
      <c r="BR44" s="12" t="s">
        <v>2</v>
      </c>
      <c r="BS44" s="12" t="s">
        <v>96</v>
      </c>
      <c r="BT44" s="12" t="s">
        <v>4</v>
      </c>
      <c r="BU44" s="16">
        <v>101</v>
      </c>
    </row>
    <row r="45" spans="2:73" ht="14.25" customHeight="1" thickBot="1" thickTop="1">
      <c r="B45" s="10"/>
      <c r="D45" s="11"/>
      <c r="E45" s="12"/>
      <c r="F45" s="12"/>
      <c r="G45" s="12"/>
      <c r="H45" s="14"/>
      <c r="I45" s="14"/>
      <c r="J45" s="14"/>
      <c r="K45" s="19"/>
      <c r="L45" s="27"/>
      <c r="M45" s="46"/>
      <c r="N45" s="47"/>
      <c r="O45" s="47"/>
      <c r="P45" s="47"/>
      <c r="Q45" s="48"/>
      <c r="R45" s="45"/>
      <c r="S45" s="45"/>
      <c r="T45" s="45"/>
      <c r="U45" s="46"/>
      <c r="V45" s="47"/>
      <c r="W45" s="47"/>
      <c r="X45" s="47"/>
      <c r="Y45" s="48"/>
      <c r="Z45" s="27"/>
      <c r="AA45" s="20"/>
      <c r="AB45" s="14"/>
      <c r="AC45" s="14"/>
      <c r="AD45" s="14"/>
      <c r="AF45" s="11"/>
      <c r="AG45" s="12"/>
      <c r="AH45" s="12"/>
      <c r="AI45" s="12"/>
      <c r="AJ45" s="16"/>
      <c r="AM45" s="16"/>
      <c r="AO45" s="11"/>
      <c r="AP45" s="12"/>
      <c r="AQ45" s="12"/>
      <c r="AR45" s="12"/>
      <c r="AS45" s="14"/>
      <c r="AT45" s="14"/>
      <c r="AU45" s="14"/>
      <c r="AV45" s="19"/>
      <c r="AW45" s="27"/>
      <c r="AX45" s="46"/>
      <c r="AY45" s="47"/>
      <c r="AZ45" s="47"/>
      <c r="BA45" s="47"/>
      <c r="BB45" s="48"/>
      <c r="BC45" s="45"/>
      <c r="BD45" s="45"/>
      <c r="BE45" s="45"/>
      <c r="BF45" s="46"/>
      <c r="BG45" s="47"/>
      <c r="BH45" s="47"/>
      <c r="BI45" s="47"/>
      <c r="BJ45" s="48"/>
      <c r="BK45" s="26"/>
      <c r="BL45" s="14"/>
      <c r="BM45" s="14"/>
      <c r="BN45" s="14"/>
      <c r="BO45" s="14"/>
      <c r="BQ45" s="11"/>
      <c r="BR45" s="12"/>
      <c r="BS45" s="12"/>
      <c r="BT45" s="12"/>
      <c r="BU45" s="16"/>
    </row>
    <row r="46" spans="2:73" ht="14.25" customHeight="1" thickBot="1" thickTop="1">
      <c r="B46" s="10">
        <v>21</v>
      </c>
      <c r="D46" s="11" t="s">
        <v>97</v>
      </c>
      <c r="E46" s="12" t="s">
        <v>2</v>
      </c>
      <c r="F46" s="12" t="s">
        <v>8</v>
      </c>
      <c r="G46" s="12" t="s">
        <v>4</v>
      </c>
      <c r="H46" s="13"/>
      <c r="I46" s="14"/>
      <c r="J46" s="14"/>
      <c r="K46" s="14"/>
      <c r="L46" s="55"/>
      <c r="M46" s="46"/>
      <c r="N46" s="47"/>
      <c r="O46" s="47"/>
      <c r="P46" s="47"/>
      <c r="Q46" s="48"/>
      <c r="R46" s="45"/>
      <c r="S46" s="45"/>
      <c r="T46" s="45"/>
      <c r="U46" s="46"/>
      <c r="V46" s="47"/>
      <c r="W46" s="47"/>
      <c r="X46" s="47"/>
      <c r="Y46" s="48"/>
      <c r="Z46" s="34"/>
      <c r="AA46" s="14"/>
      <c r="AB46" s="14"/>
      <c r="AC46" s="14"/>
      <c r="AD46" s="13"/>
      <c r="AF46" s="11" t="s">
        <v>98</v>
      </c>
      <c r="AG46" s="12" t="s">
        <v>2</v>
      </c>
      <c r="AH46" s="12" t="s">
        <v>8</v>
      </c>
      <c r="AI46" s="12" t="s">
        <v>4</v>
      </c>
      <c r="AJ46" s="16">
        <v>48</v>
      </c>
      <c r="AM46" s="16">
        <v>75</v>
      </c>
      <c r="AO46" s="11" t="s">
        <v>99</v>
      </c>
      <c r="AP46" s="12" t="s">
        <v>2</v>
      </c>
      <c r="AQ46" s="12" t="s">
        <v>40</v>
      </c>
      <c r="AR46" s="12" t="s">
        <v>4</v>
      </c>
      <c r="AS46" s="13"/>
      <c r="AT46" s="14"/>
      <c r="AU46" s="14"/>
      <c r="AV46" s="14"/>
      <c r="AW46" s="55"/>
      <c r="AX46" s="46"/>
      <c r="AY46" s="47"/>
      <c r="AZ46" s="47"/>
      <c r="BA46" s="47"/>
      <c r="BB46" s="48"/>
      <c r="BC46" s="45"/>
      <c r="BD46" s="45"/>
      <c r="BE46" s="45"/>
      <c r="BF46" s="46"/>
      <c r="BG46" s="47"/>
      <c r="BH46" s="47"/>
      <c r="BI46" s="47"/>
      <c r="BJ46" s="48"/>
      <c r="BK46" s="19"/>
      <c r="BL46" s="20"/>
      <c r="BM46" s="14"/>
      <c r="BN46" s="14"/>
      <c r="BO46" s="13"/>
      <c r="BQ46" s="11" t="s">
        <v>100</v>
      </c>
      <c r="BR46" s="12" t="s">
        <v>2</v>
      </c>
      <c r="BS46" s="12" t="s">
        <v>8</v>
      </c>
      <c r="BT46" s="12" t="s">
        <v>4</v>
      </c>
      <c r="BU46" s="16">
        <v>102</v>
      </c>
    </row>
    <row r="47" spans="2:73" ht="14.25" customHeight="1" thickBot="1" thickTop="1">
      <c r="B47" s="10"/>
      <c r="D47" s="11"/>
      <c r="E47" s="12"/>
      <c r="F47" s="12"/>
      <c r="G47" s="12"/>
      <c r="H47" s="14"/>
      <c r="I47" s="17"/>
      <c r="J47" s="14"/>
      <c r="K47" s="14"/>
      <c r="L47" s="41"/>
      <c r="M47" s="49" t="s">
        <v>140</v>
      </c>
      <c r="N47" s="50"/>
      <c r="O47" s="50"/>
      <c r="P47" s="50"/>
      <c r="Q47" s="51"/>
      <c r="R47" s="45"/>
      <c r="S47" s="45"/>
      <c r="T47" s="45"/>
      <c r="U47" s="49" t="s">
        <v>132</v>
      </c>
      <c r="V47" s="50"/>
      <c r="W47" s="50"/>
      <c r="X47" s="50"/>
      <c r="Y47" s="51"/>
      <c r="Z47" s="35"/>
      <c r="AA47" s="14"/>
      <c r="AB47" s="14"/>
      <c r="AC47" s="18"/>
      <c r="AD47" s="14"/>
      <c r="AF47" s="11"/>
      <c r="AG47" s="12"/>
      <c r="AH47" s="12"/>
      <c r="AI47" s="12"/>
      <c r="AJ47" s="16"/>
      <c r="AM47" s="16"/>
      <c r="AO47" s="11"/>
      <c r="AP47" s="12"/>
      <c r="AQ47" s="12"/>
      <c r="AR47" s="12"/>
      <c r="AS47" s="14"/>
      <c r="AT47" s="17"/>
      <c r="AU47" s="14"/>
      <c r="AV47" s="14"/>
      <c r="AW47" s="41"/>
      <c r="AX47" s="49" t="s">
        <v>132</v>
      </c>
      <c r="AY47" s="50"/>
      <c r="AZ47" s="50"/>
      <c r="BA47" s="50"/>
      <c r="BB47" s="51"/>
      <c r="BC47" s="45"/>
      <c r="BD47" s="45"/>
      <c r="BE47" s="45"/>
      <c r="BF47" s="49" t="s">
        <v>132</v>
      </c>
      <c r="BG47" s="50"/>
      <c r="BH47" s="50"/>
      <c r="BI47" s="50"/>
      <c r="BJ47" s="51"/>
      <c r="BK47" s="14"/>
      <c r="BL47" s="20"/>
      <c r="BM47" s="14"/>
      <c r="BN47" s="18"/>
      <c r="BO47" s="14"/>
      <c r="BQ47" s="11"/>
      <c r="BR47" s="12"/>
      <c r="BS47" s="12"/>
      <c r="BT47" s="12"/>
      <c r="BU47" s="16"/>
    </row>
    <row r="48" spans="2:73" ht="14.25" customHeight="1" thickTop="1">
      <c r="B48" s="10">
        <v>22</v>
      </c>
      <c r="D48" s="11" t="s">
        <v>141</v>
      </c>
      <c r="E48" s="12" t="s">
        <v>2</v>
      </c>
      <c r="F48" s="12" t="s">
        <v>3</v>
      </c>
      <c r="G48" s="12" t="s">
        <v>4</v>
      </c>
      <c r="H48" s="29"/>
      <c r="I48" s="23"/>
      <c r="J48" s="14"/>
      <c r="K48" s="14"/>
      <c r="L48" s="41"/>
      <c r="M48" s="52"/>
      <c r="N48" s="53"/>
      <c r="O48" s="53"/>
      <c r="P48" s="53"/>
      <c r="Q48" s="54"/>
      <c r="R48" s="45"/>
      <c r="S48" s="45"/>
      <c r="T48" s="45"/>
      <c r="U48" s="52"/>
      <c r="V48" s="53"/>
      <c r="W48" s="53"/>
      <c r="X48" s="53"/>
      <c r="Y48" s="54"/>
      <c r="Z48" s="35"/>
      <c r="AA48" s="14"/>
      <c r="AB48" s="22"/>
      <c r="AC48" s="19"/>
      <c r="AD48" s="30"/>
      <c r="AF48" s="11" t="s">
        <v>101</v>
      </c>
      <c r="AG48" s="12" t="s">
        <v>2</v>
      </c>
      <c r="AH48" s="12" t="s">
        <v>22</v>
      </c>
      <c r="AI48" s="12" t="s">
        <v>4</v>
      </c>
      <c r="AJ48" s="16">
        <v>49</v>
      </c>
      <c r="AM48" s="16">
        <v>76</v>
      </c>
      <c r="AO48" s="11" t="s">
        <v>102</v>
      </c>
      <c r="AP48" s="12" t="s">
        <v>2</v>
      </c>
      <c r="AQ48" s="12" t="s">
        <v>8</v>
      </c>
      <c r="AR48" s="12" t="s">
        <v>4</v>
      </c>
      <c r="AS48" s="29"/>
      <c r="AT48" s="20"/>
      <c r="AU48" s="21"/>
      <c r="AV48" s="14"/>
      <c r="AW48" s="41"/>
      <c r="AX48" s="52"/>
      <c r="AY48" s="53"/>
      <c r="AZ48" s="53"/>
      <c r="BA48" s="53"/>
      <c r="BB48" s="54"/>
      <c r="BC48" s="45"/>
      <c r="BD48" s="45"/>
      <c r="BE48" s="45"/>
      <c r="BF48" s="52"/>
      <c r="BG48" s="53"/>
      <c r="BH48" s="53"/>
      <c r="BI48" s="53"/>
      <c r="BJ48" s="54"/>
      <c r="BK48" s="14"/>
      <c r="BL48" s="20"/>
      <c r="BM48" s="22"/>
      <c r="BN48" s="19"/>
      <c r="BO48" s="30"/>
      <c r="BQ48" s="11" t="s">
        <v>103</v>
      </c>
      <c r="BR48" s="12" t="s">
        <v>2</v>
      </c>
      <c r="BS48" s="12" t="s">
        <v>59</v>
      </c>
      <c r="BT48" s="12" t="s">
        <v>4</v>
      </c>
      <c r="BU48" s="16">
        <v>103</v>
      </c>
    </row>
    <row r="49" spans="2:73" ht="14.25" customHeight="1" thickBot="1">
      <c r="B49" s="10"/>
      <c r="D49" s="11"/>
      <c r="E49" s="12"/>
      <c r="F49" s="12"/>
      <c r="G49" s="12"/>
      <c r="H49" s="14"/>
      <c r="I49" s="19"/>
      <c r="J49" s="40"/>
      <c r="K49" s="14"/>
      <c r="L49" s="21"/>
      <c r="M49" s="14"/>
      <c r="O49" s="59"/>
      <c r="P49" s="59"/>
      <c r="Q49" s="56"/>
      <c r="R49" s="57"/>
      <c r="T49" s="56"/>
      <c r="U49" s="57"/>
      <c r="V49" s="59"/>
      <c r="W49" s="59"/>
      <c r="Y49" s="14"/>
      <c r="Z49" s="22"/>
      <c r="AA49" s="14"/>
      <c r="AB49" s="18"/>
      <c r="AC49" s="14"/>
      <c r="AD49" s="32"/>
      <c r="AF49" s="11"/>
      <c r="AG49" s="12"/>
      <c r="AH49" s="12"/>
      <c r="AI49" s="12"/>
      <c r="AJ49" s="16"/>
      <c r="AM49" s="16"/>
      <c r="AO49" s="11"/>
      <c r="AP49" s="12"/>
      <c r="AQ49" s="12"/>
      <c r="AR49" s="12"/>
      <c r="AS49" s="14"/>
      <c r="AT49" s="14"/>
      <c r="AU49" s="17"/>
      <c r="AV49" s="14"/>
      <c r="AW49" s="21"/>
      <c r="AX49" s="14"/>
      <c r="AZ49" s="59"/>
      <c r="BA49" s="59"/>
      <c r="BB49" s="57"/>
      <c r="BC49" s="57"/>
      <c r="BE49" s="57"/>
      <c r="BF49" s="57"/>
      <c r="BG49" s="59"/>
      <c r="BH49" s="59"/>
      <c r="BJ49" s="14"/>
      <c r="BK49" s="14"/>
      <c r="BL49" s="20"/>
      <c r="BM49" s="18"/>
      <c r="BN49" s="14"/>
      <c r="BO49" s="32"/>
      <c r="BQ49" s="11"/>
      <c r="BR49" s="12"/>
      <c r="BS49" s="12"/>
      <c r="BT49" s="12"/>
      <c r="BU49" s="16"/>
    </row>
    <row r="50" spans="2:73" ht="14.25" customHeight="1" thickBot="1" thickTop="1">
      <c r="B50" s="10">
        <v>23</v>
      </c>
      <c r="D50" s="11" t="s">
        <v>104</v>
      </c>
      <c r="E50" s="12" t="s">
        <v>2</v>
      </c>
      <c r="F50" s="12" t="s">
        <v>51</v>
      </c>
      <c r="G50" s="12" t="s">
        <v>4</v>
      </c>
      <c r="H50" s="14"/>
      <c r="I50" s="14"/>
      <c r="J50" s="55"/>
      <c r="K50" s="20"/>
      <c r="L50" s="21"/>
      <c r="M50" s="14"/>
      <c r="O50" s="59"/>
      <c r="P50" s="59"/>
      <c r="Q50" s="57"/>
      <c r="R50" s="57"/>
      <c r="T50" s="57"/>
      <c r="U50" s="57"/>
      <c r="V50" s="59"/>
      <c r="W50" s="59"/>
      <c r="Y50" s="14"/>
      <c r="Z50" s="22"/>
      <c r="AA50" s="19"/>
      <c r="AB50" s="23"/>
      <c r="AC50" s="20"/>
      <c r="AD50" s="13"/>
      <c r="AF50" s="11" t="s">
        <v>105</v>
      </c>
      <c r="AG50" s="12" t="s">
        <v>2</v>
      </c>
      <c r="AH50" s="12" t="s">
        <v>6</v>
      </c>
      <c r="AI50" s="12" t="s">
        <v>4</v>
      </c>
      <c r="AJ50" s="16">
        <v>50</v>
      </c>
      <c r="AM50" s="16">
        <v>77</v>
      </c>
      <c r="AO50" s="11" t="s">
        <v>106</v>
      </c>
      <c r="AP50" s="12" t="s">
        <v>2</v>
      </c>
      <c r="AQ50" s="12" t="s">
        <v>31</v>
      </c>
      <c r="AR50" s="12" t="s">
        <v>4</v>
      </c>
      <c r="AS50" s="13"/>
      <c r="AT50" s="19"/>
      <c r="AU50" s="23"/>
      <c r="AV50" s="20"/>
      <c r="AW50" s="21"/>
      <c r="AX50" s="14"/>
      <c r="AZ50" s="59"/>
      <c r="BA50" s="59"/>
      <c r="BB50" s="56"/>
      <c r="BC50" s="57"/>
      <c r="BE50" s="56"/>
      <c r="BF50" s="57"/>
      <c r="BG50" s="59"/>
      <c r="BH50" s="59"/>
      <c r="BJ50" s="14"/>
      <c r="BK50" s="14"/>
      <c r="BL50" s="23"/>
      <c r="BM50" s="23"/>
      <c r="BN50" s="20"/>
      <c r="BO50" s="24"/>
      <c r="BQ50" s="11" t="s">
        <v>107</v>
      </c>
      <c r="BR50" s="12" t="s">
        <v>2</v>
      </c>
      <c r="BS50" s="12" t="s">
        <v>14</v>
      </c>
      <c r="BT50" s="12" t="s">
        <v>4</v>
      </c>
      <c r="BU50" s="16">
        <v>104</v>
      </c>
    </row>
    <row r="51" spans="2:73" ht="14.25" customHeight="1" thickBot="1" thickTop="1">
      <c r="B51" s="10"/>
      <c r="D51" s="11"/>
      <c r="E51" s="12"/>
      <c r="F51" s="12"/>
      <c r="G51" s="12"/>
      <c r="H51" s="39"/>
      <c r="I51" s="40"/>
      <c r="J51" s="41"/>
      <c r="K51" s="20"/>
      <c r="L51" s="21"/>
      <c r="M51" s="14"/>
      <c r="O51" s="59"/>
      <c r="P51" s="59"/>
      <c r="Q51" s="56"/>
      <c r="R51" s="57"/>
      <c r="T51" s="56"/>
      <c r="U51" s="57"/>
      <c r="V51" s="59"/>
      <c r="W51" s="59"/>
      <c r="Y51" s="14"/>
      <c r="Z51" s="22"/>
      <c r="AA51" s="19"/>
      <c r="AB51" s="23"/>
      <c r="AC51" s="26"/>
      <c r="AD51" s="14"/>
      <c r="AF51" s="11"/>
      <c r="AG51" s="12"/>
      <c r="AH51" s="12"/>
      <c r="AI51" s="12"/>
      <c r="AJ51" s="16"/>
      <c r="AM51" s="16"/>
      <c r="AO51" s="11"/>
      <c r="AP51" s="12"/>
      <c r="AQ51" s="12"/>
      <c r="AR51" s="12"/>
      <c r="AS51" s="14"/>
      <c r="AT51" s="25"/>
      <c r="AU51" s="23"/>
      <c r="AV51" s="20"/>
      <c r="AW51" s="21"/>
      <c r="AX51" s="14"/>
      <c r="AZ51" s="59"/>
      <c r="BA51" s="59"/>
      <c r="BB51" s="57"/>
      <c r="BC51" s="57"/>
      <c r="BE51" s="57"/>
      <c r="BF51" s="57"/>
      <c r="BG51" s="59"/>
      <c r="BH51" s="59"/>
      <c r="BJ51" s="14"/>
      <c r="BK51" s="14"/>
      <c r="BL51" s="23"/>
      <c r="BM51" s="23"/>
      <c r="BN51" s="27"/>
      <c r="BO51" s="28"/>
      <c r="BQ51" s="11"/>
      <c r="BR51" s="12"/>
      <c r="BS51" s="12"/>
      <c r="BT51" s="12"/>
      <c r="BU51" s="16"/>
    </row>
    <row r="52" spans="2:73" ht="14.25" customHeight="1" thickBot="1" thickTop="1">
      <c r="B52" s="10">
        <v>24</v>
      </c>
      <c r="D52" s="11" t="s">
        <v>108</v>
      </c>
      <c r="E52" s="12" t="s">
        <v>2</v>
      </c>
      <c r="F52" s="12" t="s">
        <v>22</v>
      </c>
      <c r="G52" s="12" t="s">
        <v>4</v>
      </c>
      <c r="H52" s="13"/>
      <c r="I52" s="37"/>
      <c r="J52" s="19"/>
      <c r="K52" s="20"/>
      <c r="L52" s="21"/>
      <c r="M52" s="14"/>
      <c r="O52" s="59"/>
      <c r="P52" s="59"/>
      <c r="Q52" s="57"/>
      <c r="R52" s="57"/>
      <c r="T52" s="57"/>
      <c r="U52" s="57"/>
      <c r="V52" s="59"/>
      <c r="W52" s="59"/>
      <c r="Y52" s="14"/>
      <c r="Z52" s="22"/>
      <c r="AA52" s="19"/>
      <c r="AB52" s="20"/>
      <c r="AC52" s="19"/>
      <c r="AD52" s="30"/>
      <c r="AF52" s="11" t="s">
        <v>109</v>
      </c>
      <c r="AG52" s="12" t="s">
        <v>2</v>
      </c>
      <c r="AH52" s="12" t="s">
        <v>14</v>
      </c>
      <c r="AI52" s="12" t="s">
        <v>4</v>
      </c>
      <c r="AJ52" s="16">
        <v>51</v>
      </c>
      <c r="AM52" s="16">
        <v>78</v>
      </c>
      <c r="AO52" s="11" t="s">
        <v>110</v>
      </c>
      <c r="AP52" s="12" t="s">
        <v>2</v>
      </c>
      <c r="AQ52" s="12" t="s">
        <v>36</v>
      </c>
      <c r="AR52" s="12" t="s">
        <v>4</v>
      </c>
      <c r="AS52" s="29"/>
      <c r="AT52" s="14"/>
      <c r="AU52" s="19"/>
      <c r="AV52" s="20"/>
      <c r="AW52" s="21"/>
      <c r="AX52" s="14"/>
      <c r="AZ52" s="59"/>
      <c r="BA52" s="59"/>
      <c r="BB52" s="56"/>
      <c r="BC52" s="57"/>
      <c r="BE52" s="56"/>
      <c r="BF52" s="57"/>
      <c r="BG52" s="59"/>
      <c r="BH52" s="59"/>
      <c r="BJ52" s="14"/>
      <c r="BK52" s="14"/>
      <c r="BL52" s="23"/>
      <c r="BM52" s="20"/>
      <c r="BN52" s="31"/>
      <c r="BO52" s="13"/>
      <c r="BQ52" s="11" t="s">
        <v>111</v>
      </c>
      <c r="BR52" s="12" t="s">
        <v>2</v>
      </c>
      <c r="BS52" s="12" t="s">
        <v>20</v>
      </c>
      <c r="BT52" s="12" t="s">
        <v>4</v>
      </c>
      <c r="BU52" s="16">
        <v>105</v>
      </c>
    </row>
    <row r="53" spans="2:73" ht="14.25" customHeight="1" thickBot="1" thickTop="1">
      <c r="B53" s="10"/>
      <c r="D53" s="11"/>
      <c r="E53" s="12"/>
      <c r="F53" s="12"/>
      <c r="G53" s="12"/>
      <c r="H53" s="14"/>
      <c r="I53" s="14"/>
      <c r="J53" s="19"/>
      <c r="K53" s="40"/>
      <c r="L53" s="21"/>
      <c r="M53" s="14"/>
      <c r="O53" s="58"/>
      <c r="P53" s="58"/>
      <c r="Q53" s="56"/>
      <c r="R53" s="57"/>
      <c r="T53" s="56"/>
      <c r="U53" s="57"/>
      <c r="V53" s="58"/>
      <c r="W53" s="58"/>
      <c r="Y53" s="14"/>
      <c r="Z53" s="22"/>
      <c r="AA53" s="33"/>
      <c r="AB53" s="20"/>
      <c r="AC53" s="14"/>
      <c r="AD53" s="32"/>
      <c r="AF53" s="11"/>
      <c r="AG53" s="12"/>
      <c r="AH53" s="12"/>
      <c r="AI53" s="12"/>
      <c r="AJ53" s="16"/>
      <c r="AM53" s="16"/>
      <c r="AO53" s="11"/>
      <c r="AP53" s="12"/>
      <c r="AQ53" s="12"/>
      <c r="AR53" s="12"/>
      <c r="AS53" s="14"/>
      <c r="AT53" s="14"/>
      <c r="AU53" s="19"/>
      <c r="AV53" s="40"/>
      <c r="AW53" s="21"/>
      <c r="AX53" s="14"/>
      <c r="AZ53" s="59"/>
      <c r="BA53" s="59"/>
      <c r="BB53" s="57"/>
      <c r="BC53" s="57"/>
      <c r="BE53" s="57"/>
      <c r="BF53" s="57"/>
      <c r="BG53" s="59"/>
      <c r="BH53" s="59"/>
      <c r="BJ53" s="14"/>
      <c r="BK53" s="14"/>
      <c r="BL53" s="27"/>
      <c r="BM53" s="20"/>
      <c r="BN53" s="14"/>
      <c r="BO53" s="14"/>
      <c r="BQ53" s="11"/>
      <c r="BR53" s="12"/>
      <c r="BS53" s="12"/>
      <c r="BT53" s="12"/>
      <c r="BU53" s="16"/>
    </row>
    <row r="54" spans="2:73" ht="14.25" customHeight="1" thickBot="1" thickTop="1">
      <c r="B54" s="10">
        <v>25</v>
      </c>
      <c r="D54" s="11" t="s">
        <v>112</v>
      </c>
      <c r="E54" s="12" t="s">
        <v>2</v>
      </c>
      <c r="F54" s="12" t="s">
        <v>31</v>
      </c>
      <c r="G54" s="12" t="s">
        <v>4</v>
      </c>
      <c r="H54" s="14"/>
      <c r="I54" s="14"/>
      <c r="J54" s="14"/>
      <c r="K54" s="37"/>
      <c r="L54" s="14"/>
      <c r="M54" s="14"/>
      <c r="O54" s="58"/>
      <c r="P54" s="58"/>
      <c r="Q54" s="57"/>
      <c r="R54" s="57"/>
      <c r="T54" s="57"/>
      <c r="U54" s="57"/>
      <c r="V54" s="58"/>
      <c r="W54" s="58"/>
      <c r="Y54" s="14"/>
      <c r="Z54" s="14"/>
      <c r="AA54" s="31"/>
      <c r="AB54" s="14"/>
      <c r="AC54" s="14"/>
      <c r="AD54" s="24"/>
      <c r="AF54" s="11" t="s">
        <v>113</v>
      </c>
      <c r="AG54" s="12" t="s">
        <v>2</v>
      </c>
      <c r="AH54" s="12" t="s">
        <v>51</v>
      </c>
      <c r="AI54" s="12" t="s">
        <v>4</v>
      </c>
      <c r="AJ54" s="16">
        <v>52</v>
      </c>
      <c r="AM54" s="16">
        <v>79</v>
      </c>
      <c r="AO54" s="11" t="s">
        <v>114</v>
      </c>
      <c r="AP54" s="12" t="s">
        <v>2</v>
      </c>
      <c r="AQ54" s="12" t="s">
        <v>59</v>
      </c>
      <c r="AR54" s="12" t="s">
        <v>4</v>
      </c>
      <c r="AS54" s="13"/>
      <c r="AT54" s="14"/>
      <c r="AU54" s="14"/>
      <c r="AV54" s="37"/>
      <c r="AW54" s="14"/>
      <c r="AX54" s="14"/>
      <c r="AZ54" s="58"/>
      <c r="BA54" s="58"/>
      <c r="BB54" s="56"/>
      <c r="BC54" s="57"/>
      <c r="BE54" s="56"/>
      <c r="BF54" s="57"/>
      <c r="BG54" s="58"/>
      <c r="BH54" s="58"/>
      <c r="BJ54" s="14"/>
      <c r="BK54" s="14"/>
      <c r="BL54" s="31"/>
      <c r="BM54" s="14"/>
      <c r="BN54" s="14"/>
      <c r="BO54" s="13"/>
      <c r="BQ54" s="11" t="s">
        <v>115</v>
      </c>
      <c r="BR54" s="12" t="s">
        <v>2</v>
      </c>
      <c r="BS54" s="12" t="s">
        <v>31</v>
      </c>
      <c r="BT54" s="12" t="s">
        <v>4</v>
      </c>
      <c r="BU54" s="16">
        <v>106</v>
      </c>
    </row>
    <row r="55" spans="2:73" ht="14.25" customHeight="1" thickBot="1" thickTop="1">
      <c r="B55" s="10"/>
      <c r="D55" s="11"/>
      <c r="E55" s="12"/>
      <c r="F55" s="12"/>
      <c r="G55" s="12"/>
      <c r="H55" s="39"/>
      <c r="I55" s="40"/>
      <c r="J55" s="14"/>
      <c r="K55" s="21"/>
      <c r="L55" s="14"/>
      <c r="M55" s="14"/>
      <c r="Q55" s="56"/>
      <c r="R55" s="57"/>
      <c r="T55" s="56"/>
      <c r="U55" s="57"/>
      <c r="Y55" s="14"/>
      <c r="Z55" s="14"/>
      <c r="AA55" s="22"/>
      <c r="AB55" s="14"/>
      <c r="AC55" s="33"/>
      <c r="AD55" s="28"/>
      <c r="AF55" s="11"/>
      <c r="AG55" s="12"/>
      <c r="AH55" s="12"/>
      <c r="AI55" s="12"/>
      <c r="AJ55" s="16"/>
      <c r="AM55" s="16"/>
      <c r="AO55" s="11"/>
      <c r="AP55" s="12"/>
      <c r="AQ55" s="12"/>
      <c r="AR55" s="12"/>
      <c r="AS55" s="14"/>
      <c r="AT55" s="17"/>
      <c r="AU55" s="14"/>
      <c r="AV55" s="21"/>
      <c r="AW55" s="14"/>
      <c r="AX55" s="14"/>
      <c r="AZ55" s="58"/>
      <c r="BA55" s="58"/>
      <c r="BB55" s="57"/>
      <c r="BC55" s="57"/>
      <c r="BE55" s="57"/>
      <c r="BF55" s="57"/>
      <c r="BG55" s="58"/>
      <c r="BH55" s="58"/>
      <c r="BJ55" s="14"/>
      <c r="BK55" s="14"/>
      <c r="BL55" s="22"/>
      <c r="BM55" s="14"/>
      <c r="BN55" s="18"/>
      <c r="BO55" s="14"/>
      <c r="BQ55" s="11"/>
      <c r="BR55" s="12"/>
      <c r="BS55" s="12"/>
      <c r="BT55" s="12"/>
      <c r="BU55" s="16"/>
    </row>
    <row r="56" spans="2:73" ht="14.25" customHeight="1" thickBot="1" thickTop="1">
      <c r="B56" s="10">
        <v>26</v>
      </c>
      <c r="D56" s="11" t="s">
        <v>116</v>
      </c>
      <c r="E56" s="12" t="s">
        <v>2</v>
      </c>
      <c r="F56" s="12" t="s">
        <v>6</v>
      </c>
      <c r="G56" s="12" t="s">
        <v>4</v>
      </c>
      <c r="H56" s="13"/>
      <c r="I56" s="55"/>
      <c r="J56" s="20"/>
      <c r="K56" s="21"/>
      <c r="L56" s="14"/>
      <c r="M56" s="14"/>
      <c r="Q56" s="57"/>
      <c r="R56" s="57"/>
      <c r="T56" s="57"/>
      <c r="U56" s="57"/>
      <c r="Y56" s="14"/>
      <c r="Z56" s="14"/>
      <c r="AA56" s="22"/>
      <c r="AB56" s="19"/>
      <c r="AC56" s="34"/>
      <c r="AD56" s="13"/>
      <c r="AF56" s="11" t="s">
        <v>117</v>
      </c>
      <c r="AG56" s="12" t="s">
        <v>2</v>
      </c>
      <c r="AH56" s="12" t="s">
        <v>36</v>
      </c>
      <c r="AI56" s="12" t="s">
        <v>4</v>
      </c>
      <c r="AJ56" s="16">
        <v>53</v>
      </c>
      <c r="AM56" s="16">
        <v>80</v>
      </c>
      <c r="AO56" s="11" t="s">
        <v>118</v>
      </c>
      <c r="AP56" s="12" t="s">
        <v>2</v>
      </c>
      <c r="AQ56" s="12" t="s">
        <v>20</v>
      </c>
      <c r="AR56" s="12" t="s">
        <v>4</v>
      </c>
      <c r="AS56" s="29"/>
      <c r="AT56" s="23"/>
      <c r="AU56" s="20"/>
      <c r="AV56" s="21"/>
      <c r="AW56" s="14"/>
      <c r="AX56" s="14"/>
      <c r="BB56" s="56"/>
      <c r="BC56" s="57"/>
      <c r="BE56" s="56"/>
      <c r="BF56" s="57"/>
      <c r="BJ56" s="14"/>
      <c r="BK56" s="14"/>
      <c r="BL56" s="22"/>
      <c r="BM56" s="19"/>
      <c r="BN56" s="23"/>
      <c r="BO56" s="30"/>
      <c r="BQ56" s="11" t="s">
        <v>119</v>
      </c>
      <c r="BR56" s="12" t="s">
        <v>2</v>
      </c>
      <c r="BS56" s="12" t="s">
        <v>90</v>
      </c>
      <c r="BT56" s="12" t="s">
        <v>4</v>
      </c>
      <c r="BU56" s="16">
        <v>107</v>
      </c>
    </row>
    <row r="57" spans="2:73" ht="14.25" customHeight="1" thickBot="1" thickTop="1">
      <c r="B57" s="10"/>
      <c r="D57" s="11"/>
      <c r="E57" s="12"/>
      <c r="F57" s="12"/>
      <c r="G57" s="12"/>
      <c r="H57" s="14"/>
      <c r="I57" s="19"/>
      <c r="J57" s="40"/>
      <c r="K57" s="21"/>
      <c r="L57" s="14"/>
      <c r="M57" s="14"/>
      <c r="Y57" s="14"/>
      <c r="Z57" s="14"/>
      <c r="AA57" s="22"/>
      <c r="AB57" s="33"/>
      <c r="AC57" s="20"/>
      <c r="AD57" s="14"/>
      <c r="AF57" s="11"/>
      <c r="AG57" s="12"/>
      <c r="AH57" s="12"/>
      <c r="AI57" s="12"/>
      <c r="AJ57" s="16"/>
      <c r="AM57" s="16"/>
      <c r="AO57" s="11"/>
      <c r="AP57" s="12"/>
      <c r="AQ57" s="12"/>
      <c r="AR57" s="12"/>
      <c r="AS57" s="14"/>
      <c r="AT57" s="19"/>
      <c r="AU57" s="40"/>
      <c r="AV57" s="21"/>
      <c r="AW57" s="14"/>
      <c r="AX57" s="14"/>
      <c r="BB57" s="57"/>
      <c r="BC57" s="57"/>
      <c r="BE57" s="57"/>
      <c r="BF57" s="57"/>
      <c r="BJ57" s="14"/>
      <c r="BK57" s="14"/>
      <c r="BL57" s="22"/>
      <c r="BM57" s="33"/>
      <c r="BN57" s="20"/>
      <c r="BO57" s="32"/>
      <c r="BQ57" s="11"/>
      <c r="BR57" s="12"/>
      <c r="BS57" s="12"/>
      <c r="BT57" s="12"/>
      <c r="BU57" s="16"/>
    </row>
    <row r="58" spans="2:73" ht="14.25" customHeight="1" thickBot="1" thickTop="1">
      <c r="B58" s="10">
        <v>27</v>
      </c>
      <c r="D58" s="11" t="s">
        <v>120</v>
      </c>
      <c r="E58" s="12" t="s">
        <v>2</v>
      </c>
      <c r="F58" s="12" t="s">
        <v>142</v>
      </c>
      <c r="G58" s="12" t="s">
        <v>4</v>
      </c>
      <c r="H58" s="13"/>
      <c r="I58" s="13"/>
      <c r="J58" s="37"/>
      <c r="K58" s="14"/>
      <c r="L58" s="14"/>
      <c r="M58" s="14"/>
      <c r="O58" s="60"/>
      <c r="P58" s="61"/>
      <c r="Q58" s="61"/>
      <c r="R58" s="61"/>
      <c r="S58" s="61"/>
      <c r="T58" s="61"/>
      <c r="U58" s="61"/>
      <c r="V58" s="61"/>
      <c r="W58" s="60"/>
      <c r="Y58" s="14"/>
      <c r="Z58" s="14"/>
      <c r="AA58" s="14"/>
      <c r="AB58" s="31"/>
      <c r="AC58" s="13"/>
      <c r="AD58" s="13"/>
      <c r="AF58" s="11" t="s">
        <v>121</v>
      </c>
      <c r="AG58" s="12" t="s">
        <v>2</v>
      </c>
      <c r="AH58" s="12" t="s">
        <v>3</v>
      </c>
      <c r="AI58" s="12" t="s">
        <v>4</v>
      </c>
      <c r="AJ58" s="16">
        <v>54</v>
      </c>
      <c r="AM58" s="16">
        <v>81</v>
      </c>
      <c r="AO58" s="11" t="s">
        <v>122</v>
      </c>
      <c r="AP58" s="12" t="s">
        <v>2</v>
      </c>
      <c r="AQ58" s="12" t="s">
        <v>3</v>
      </c>
      <c r="AR58" s="12" t="s">
        <v>4</v>
      </c>
      <c r="AS58" s="13"/>
      <c r="AT58" s="13"/>
      <c r="AU58" s="37"/>
      <c r="AV58" s="14"/>
      <c r="AW58" s="14"/>
      <c r="AX58" s="14"/>
      <c r="BJ58" s="14"/>
      <c r="BK58" s="14"/>
      <c r="BL58" s="14"/>
      <c r="BM58" s="31"/>
      <c r="BN58" s="13"/>
      <c r="BO58" s="13"/>
      <c r="BQ58" s="11" t="s">
        <v>123</v>
      </c>
      <c r="BR58" s="12" t="s">
        <v>2</v>
      </c>
      <c r="BS58" s="12" t="s">
        <v>10</v>
      </c>
      <c r="BT58" s="12" t="s">
        <v>4</v>
      </c>
      <c r="BU58" s="16">
        <v>108</v>
      </c>
    </row>
    <row r="59" spans="2:73" ht="14.25" customHeight="1" thickTop="1">
      <c r="B59" s="10"/>
      <c r="D59" s="11"/>
      <c r="E59" s="12"/>
      <c r="F59" s="12"/>
      <c r="G59" s="12"/>
      <c r="H59" s="14"/>
      <c r="I59" s="14"/>
      <c r="J59" s="14"/>
      <c r="K59" s="14"/>
      <c r="L59" s="14"/>
      <c r="M59" s="14"/>
      <c r="O59" s="60"/>
      <c r="P59" s="61"/>
      <c r="Q59" s="61"/>
      <c r="R59" s="61"/>
      <c r="S59" s="61"/>
      <c r="T59" s="61"/>
      <c r="U59" s="61"/>
      <c r="V59" s="61"/>
      <c r="W59" s="60"/>
      <c r="Y59" s="14"/>
      <c r="Z59" s="14"/>
      <c r="AA59" s="14"/>
      <c r="AB59" s="14"/>
      <c r="AC59" s="14"/>
      <c r="AD59" s="14"/>
      <c r="AF59" s="11"/>
      <c r="AG59" s="12"/>
      <c r="AH59" s="12"/>
      <c r="AI59" s="12"/>
      <c r="AJ59" s="16"/>
      <c r="AM59" s="16"/>
      <c r="AO59" s="11"/>
      <c r="AP59" s="12"/>
      <c r="AQ59" s="12"/>
      <c r="AR59" s="12"/>
      <c r="AS59" s="14"/>
      <c r="AT59" s="14"/>
      <c r="AU59" s="14"/>
      <c r="AV59" s="14"/>
      <c r="AW59" s="14"/>
      <c r="AX59" s="14"/>
      <c r="AZ59" s="60"/>
      <c r="BA59" s="61"/>
      <c r="BB59" s="61"/>
      <c r="BC59" s="61"/>
      <c r="BD59" s="61"/>
      <c r="BE59" s="61"/>
      <c r="BF59" s="61"/>
      <c r="BG59" s="61"/>
      <c r="BH59" s="60"/>
      <c r="BJ59" s="14"/>
      <c r="BK59" s="14"/>
      <c r="BL59" s="14"/>
      <c r="BM59" s="14"/>
      <c r="BN59" s="14"/>
      <c r="BO59" s="14"/>
      <c r="BQ59" s="11"/>
      <c r="BR59" s="12"/>
      <c r="BS59" s="12"/>
      <c r="BT59" s="12"/>
      <c r="BU59" s="16"/>
    </row>
    <row r="60" spans="50:62" ht="14.25" customHeight="1">
      <c r="AX60" s="14"/>
      <c r="AZ60" s="60"/>
      <c r="BA60" s="61"/>
      <c r="BB60" s="61"/>
      <c r="BC60" s="61"/>
      <c r="BD60" s="61"/>
      <c r="BE60" s="61"/>
      <c r="BF60" s="61"/>
      <c r="BG60" s="61"/>
      <c r="BH60" s="60"/>
      <c r="BJ60" s="14"/>
    </row>
    <row r="61" ht="14.25" customHeight="1"/>
    <row r="62" ht="14.25" customHeight="1"/>
    <row r="63" ht="14.25" customHeight="1"/>
    <row r="64" ht="14.25" customHeight="1"/>
  </sheetData>
  <mergeCells count="560">
    <mergeCell ref="M18:Q20"/>
    <mergeCell ref="U44:Y46"/>
    <mergeCell ref="U47:Y48"/>
    <mergeCell ref="M44:Q46"/>
    <mergeCell ref="M47:Q48"/>
    <mergeCell ref="U18:Y20"/>
    <mergeCell ref="U21:Y22"/>
    <mergeCell ref="M21:Q22"/>
    <mergeCell ref="AO48:AO49"/>
    <mergeCell ref="AP48:AP49"/>
    <mergeCell ref="AO50:AO51"/>
    <mergeCell ref="AP50:AP51"/>
    <mergeCell ref="AQ50:AQ51"/>
    <mergeCell ref="AR50:AR51"/>
    <mergeCell ref="D1:BR1"/>
    <mergeCell ref="BM3:BU3"/>
    <mergeCell ref="BM4:BU4"/>
    <mergeCell ref="AE3:AQ3"/>
    <mergeCell ref="BS50:BS51"/>
    <mergeCell ref="BT50:BT51"/>
    <mergeCell ref="BQ50:BQ51"/>
    <mergeCell ref="BR50:BR51"/>
    <mergeCell ref="BQ58:BQ59"/>
    <mergeCell ref="BR58:BR59"/>
    <mergeCell ref="BS58:BS59"/>
    <mergeCell ref="BT58:BT59"/>
    <mergeCell ref="BQ56:BQ57"/>
    <mergeCell ref="BR56:BR57"/>
    <mergeCell ref="BS56:BS57"/>
    <mergeCell ref="BT56:BT57"/>
    <mergeCell ref="BQ54:BQ55"/>
    <mergeCell ref="BR54:BR55"/>
    <mergeCell ref="BS54:BS55"/>
    <mergeCell ref="BT54:BT55"/>
    <mergeCell ref="BQ52:BQ53"/>
    <mergeCell ref="BR52:BR53"/>
    <mergeCell ref="BS52:BS53"/>
    <mergeCell ref="BT52:BT53"/>
    <mergeCell ref="BS46:BS47"/>
    <mergeCell ref="BT46:BT47"/>
    <mergeCell ref="BQ48:BQ49"/>
    <mergeCell ref="BR48:BR49"/>
    <mergeCell ref="BS48:BS49"/>
    <mergeCell ref="BT48:BT49"/>
    <mergeCell ref="BQ46:BQ47"/>
    <mergeCell ref="BR46:BR47"/>
    <mergeCell ref="BT42:BT43"/>
    <mergeCell ref="BQ44:BQ45"/>
    <mergeCell ref="BR44:BR45"/>
    <mergeCell ref="BS44:BS45"/>
    <mergeCell ref="BT44:BT45"/>
    <mergeCell ref="BS42:BS43"/>
    <mergeCell ref="BQ42:BQ43"/>
    <mergeCell ref="BR42:BR43"/>
    <mergeCell ref="BT38:BT39"/>
    <mergeCell ref="BQ40:BQ41"/>
    <mergeCell ref="BR40:BR41"/>
    <mergeCell ref="BS40:BS41"/>
    <mergeCell ref="BT40:BT41"/>
    <mergeCell ref="BS38:BS39"/>
    <mergeCell ref="BQ38:BQ39"/>
    <mergeCell ref="BR38:BR39"/>
    <mergeCell ref="BQ36:BQ37"/>
    <mergeCell ref="BR36:BR37"/>
    <mergeCell ref="BS36:BS37"/>
    <mergeCell ref="BT36:BT37"/>
    <mergeCell ref="BQ34:BQ35"/>
    <mergeCell ref="BR34:BR35"/>
    <mergeCell ref="BS34:BS35"/>
    <mergeCell ref="BT34:BT35"/>
    <mergeCell ref="BQ32:BQ33"/>
    <mergeCell ref="BR32:BR33"/>
    <mergeCell ref="BS32:BS33"/>
    <mergeCell ref="BT32:BT33"/>
    <mergeCell ref="BQ30:BQ31"/>
    <mergeCell ref="BR30:BR31"/>
    <mergeCell ref="BS30:BS31"/>
    <mergeCell ref="BT30:BT31"/>
    <mergeCell ref="BQ28:BQ29"/>
    <mergeCell ref="BR28:BR29"/>
    <mergeCell ref="BS28:BS29"/>
    <mergeCell ref="BT28:BT29"/>
    <mergeCell ref="BQ26:BQ27"/>
    <mergeCell ref="BR26:BR27"/>
    <mergeCell ref="BS26:BS27"/>
    <mergeCell ref="BT26:BT27"/>
    <mergeCell ref="BQ24:BQ25"/>
    <mergeCell ref="BR24:BR25"/>
    <mergeCell ref="BS24:BS25"/>
    <mergeCell ref="BT24:BT25"/>
    <mergeCell ref="BQ22:BQ23"/>
    <mergeCell ref="BR22:BR23"/>
    <mergeCell ref="BS22:BS23"/>
    <mergeCell ref="BT22:BT23"/>
    <mergeCell ref="BQ20:BQ21"/>
    <mergeCell ref="BR20:BR21"/>
    <mergeCell ref="BS20:BS21"/>
    <mergeCell ref="BT20:BT21"/>
    <mergeCell ref="BQ18:BQ19"/>
    <mergeCell ref="BR18:BR19"/>
    <mergeCell ref="BS18:BS19"/>
    <mergeCell ref="BT18:BT19"/>
    <mergeCell ref="BQ16:BQ17"/>
    <mergeCell ref="BR16:BR17"/>
    <mergeCell ref="BS16:BS17"/>
    <mergeCell ref="BT16:BT17"/>
    <mergeCell ref="BQ14:BQ15"/>
    <mergeCell ref="BR14:BR15"/>
    <mergeCell ref="BS14:BS15"/>
    <mergeCell ref="BT14:BT15"/>
    <mergeCell ref="BQ12:BQ13"/>
    <mergeCell ref="BR12:BR13"/>
    <mergeCell ref="BS12:BS13"/>
    <mergeCell ref="BT12:BT13"/>
    <mergeCell ref="BQ10:BQ11"/>
    <mergeCell ref="BR10:BR11"/>
    <mergeCell ref="BS10:BS11"/>
    <mergeCell ref="BT10:BT11"/>
    <mergeCell ref="BQ8:BQ9"/>
    <mergeCell ref="BR8:BR9"/>
    <mergeCell ref="BS8:BS9"/>
    <mergeCell ref="BT8:BT9"/>
    <mergeCell ref="BQ6:BQ7"/>
    <mergeCell ref="BR6:BR7"/>
    <mergeCell ref="BS6:BS7"/>
    <mergeCell ref="BT6:BT7"/>
    <mergeCell ref="AO58:AO59"/>
    <mergeCell ref="AP58:AP59"/>
    <mergeCell ref="AQ58:AQ59"/>
    <mergeCell ref="AR58:AR59"/>
    <mergeCell ref="AO56:AO57"/>
    <mergeCell ref="AP56:AP57"/>
    <mergeCell ref="AQ56:AQ57"/>
    <mergeCell ref="AR56:AR57"/>
    <mergeCell ref="AO54:AO55"/>
    <mergeCell ref="AP54:AP55"/>
    <mergeCell ref="AQ54:AQ55"/>
    <mergeCell ref="AR54:AR55"/>
    <mergeCell ref="AO52:AO53"/>
    <mergeCell ref="AP52:AP53"/>
    <mergeCell ref="AQ52:AQ53"/>
    <mergeCell ref="AR52:AR53"/>
    <mergeCell ref="AQ48:AQ49"/>
    <mergeCell ref="AR48:AR49"/>
    <mergeCell ref="AO44:AO45"/>
    <mergeCell ref="AP44:AP45"/>
    <mergeCell ref="AQ44:AQ45"/>
    <mergeCell ref="AR44:AR45"/>
    <mergeCell ref="AO46:AO47"/>
    <mergeCell ref="AP46:AP47"/>
    <mergeCell ref="AQ46:AQ47"/>
    <mergeCell ref="AR46:AR47"/>
    <mergeCell ref="AO42:AO43"/>
    <mergeCell ref="AP42:AP43"/>
    <mergeCell ref="AQ42:AQ43"/>
    <mergeCell ref="AR42:AR43"/>
    <mergeCell ref="AO40:AO41"/>
    <mergeCell ref="AP40:AP41"/>
    <mergeCell ref="AQ40:AQ41"/>
    <mergeCell ref="AR40:AR41"/>
    <mergeCell ref="AO38:AO39"/>
    <mergeCell ref="AP38:AP39"/>
    <mergeCell ref="AQ38:AQ39"/>
    <mergeCell ref="AR38:AR39"/>
    <mergeCell ref="AO36:AO37"/>
    <mergeCell ref="AP36:AP37"/>
    <mergeCell ref="AQ36:AQ37"/>
    <mergeCell ref="AR36:AR37"/>
    <mergeCell ref="AO34:AO35"/>
    <mergeCell ref="AP34:AP35"/>
    <mergeCell ref="AQ34:AQ35"/>
    <mergeCell ref="AR34:AR35"/>
    <mergeCell ref="AO32:AO33"/>
    <mergeCell ref="AP32:AP33"/>
    <mergeCell ref="AQ32:AQ33"/>
    <mergeCell ref="AR32:AR33"/>
    <mergeCell ref="AO30:AO31"/>
    <mergeCell ref="AP30:AP31"/>
    <mergeCell ref="AQ30:AQ31"/>
    <mergeCell ref="AR30:AR31"/>
    <mergeCell ref="AO28:AO29"/>
    <mergeCell ref="AP28:AP29"/>
    <mergeCell ref="AQ28:AQ29"/>
    <mergeCell ref="AR28:AR29"/>
    <mergeCell ref="AO26:AO27"/>
    <mergeCell ref="AP26:AP27"/>
    <mergeCell ref="AQ26:AQ27"/>
    <mergeCell ref="AR26:AR27"/>
    <mergeCell ref="AO24:AO25"/>
    <mergeCell ref="AP24:AP25"/>
    <mergeCell ref="AQ24:AQ25"/>
    <mergeCell ref="AR24:AR25"/>
    <mergeCell ref="AO22:AO23"/>
    <mergeCell ref="AP22:AP23"/>
    <mergeCell ref="AQ22:AQ23"/>
    <mergeCell ref="AR22:AR23"/>
    <mergeCell ref="AO20:AO21"/>
    <mergeCell ref="AP20:AP21"/>
    <mergeCell ref="AQ20:AQ21"/>
    <mergeCell ref="AR20:AR21"/>
    <mergeCell ref="AO18:AO19"/>
    <mergeCell ref="AP18:AP19"/>
    <mergeCell ref="AQ18:AQ19"/>
    <mergeCell ref="AR18:AR19"/>
    <mergeCell ref="AO16:AO17"/>
    <mergeCell ref="AP16:AP17"/>
    <mergeCell ref="AQ16:AQ17"/>
    <mergeCell ref="AR16:AR17"/>
    <mergeCell ref="AO14:AO15"/>
    <mergeCell ref="AP14:AP15"/>
    <mergeCell ref="AQ14:AQ15"/>
    <mergeCell ref="AR14:AR15"/>
    <mergeCell ref="AO12:AO13"/>
    <mergeCell ref="AP12:AP13"/>
    <mergeCell ref="AQ12:AQ13"/>
    <mergeCell ref="AR12:AR13"/>
    <mergeCell ref="AO10:AO11"/>
    <mergeCell ref="AP10:AP11"/>
    <mergeCell ref="AQ10:AQ11"/>
    <mergeCell ref="AR10:AR11"/>
    <mergeCell ref="AO8:AO9"/>
    <mergeCell ref="AP8:AP9"/>
    <mergeCell ref="AQ8:AQ9"/>
    <mergeCell ref="AR8:AR9"/>
    <mergeCell ref="AO6:AO7"/>
    <mergeCell ref="AP6:AP7"/>
    <mergeCell ref="AQ6:AQ7"/>
    <mergeCell ref="AR6:AR7"/>
    <mergeCell ref="AF58:AF59"/>
    <mergeCell ref="AG58:AG59"/>
    <mergeCell ref="AH58:AH59"/>
    <mergeCell ref="AI58:AI59"/>
    <mergeCell ref="AI54:AI55"/>
    <mergeCell ref="AF56:AF57"/>
    <mergeCell ref="AG56:AG57"/>
    <mergeCell ref="AH56:AH57"/>
    <mergeCell ref="AI56:AI57"/>
    <mergeCell ref="AH54:AH55"/>
    <mergeCell ref="F56:F57"/>
    <mergeCell ref="G56:G57"/>
    <mergeCell ref="D58:D59"/>
    <mergeCell ref="E58:E59"/>
    <mergeCell ref="F58:F59"/>
    <mergeCell ref="G58:G59"/>
    <mergeCell ref="BU52:BU53"/>
    <mergeCell ref="BU54:BU55"/>
    <mergeCell ref="BU56:BU57"/>
    <mergeCell ref="BU58:BU59"/>
    <mergeCell ref="BU44:BU45"/>
    <mergeCell ref="BU46:BU47"/>
    <mergeCell ref="BU48:BU49"/>
    <mergeCell ref="BU50:BU51"/>
    <mergeCell ref="BU36:BU37"/>
    <mergeCell ref="BU38:BU39"/>
    <mergeCell ref="BU40:BU41"/>
    <mergeCell ref="BU42:BU43"/>
    <mergeCell ref="BU28:BU29"/>
    <mergeCell ref="BU30:BU31"/>
    <mergeCell ref="BU32:BU33"/>
    <mergeCell ref="BU34:BU35"/>
    <mergeCell ref="BU20:BU21"/>
    <mergeCell ref="BU22:BU23"/>
    <mergeCell ref="BU24:BU25"/>
    <mergeCell ref="BU26:BU27"/>
    <mergeCell ref="AM54:AM55"/>
    <mergeCell ref="AM56:AM57"/>
    <mergeCell ref="AM58:AM59"/>
    <mergeCell ref="BU6:BU7"/>
    <mergeCell ref="BU8:BU9"/>
    <mergeCell ref="BU10:BU11"/>
    <mergeCell ref="BU12:BU13"/>
    <mergeCell ref="BU14:BU15"/>
    <mergeCell ref="BU16:BU17"/>
    <mergeCell ref="BU18:BU19"/>
    <mergeCell ref="AM28:AM29"/>
    <mergeCell ref="AM30:AM31"/>
    <mergeCell ref="AM32:AM33"/>
    <mergeCell ref="AM34:AM35"/>
    <mergeCell ref="AM20:AM21"/>
    <mergeCell ref="AM22:AM23"/>
    <mergeCell ref="AM24:AM25"/>
    <mergeCell ref="AM26:AM27"/>
    <mergeCell ref="B58:B59"/>
    <mergeCell ref="AJ54:AJ55"/>
    <mergeCell ref="AJ56:AJ57"/>
    <mergeCell ref="AJ58:AJ59"/>
    <mergeCell ref="D54:D55"/>
    <mergeCell ref="E54:E55"/>
    <mergeCell ref="F54:F55"/>
    <mergeCell ref="G54:G55"/>
    <mergeCell ref="D56:D57"/>
    <mergeCell ref="E56:E57"/>
    <mergeCell ref="B54:B55"/>
    <mergeCell ref="F52:F53"/>
    <mergeCell ref="G52:G53"/>
    <mergeCell ref="E50:E51"/>
    <mergeCell ref="F50:F51"/>
    <mergeCell ref="G50:G51"/>
    <mergeCell ref="E48:E49"/>
    <mergeCell ref="B56:B57"/>
    <mergeCell ref="AF54:AF55"/>
    <mergeCell ref="AG54:AG55"/>
    <mergeCell ref="E52:E53"/>
    <mergeCell ref="F48:F49"/>
    <mergeCell ref="G48:G49"/>
    <mergeCell ref="D48:D49"/>
    <mergeCell ref="D50:D51"/>
    <mergeCell ref="D52:D53"/>
    <mergeCell ref="AG48:AG49"/>
    <mergeCell ref="AI48:AI49"/>
    <mergeCell ref="AG44:AG45"/>
    <mergeCell ref="AI44:AI45"/>
    <mergeCell ref="AG46:AG47"/>
    <mergeCell ref="AI46:AI47"/>
    <mergeCell ref="AH46:AH47"/>
    <mergeCell ref="AH44:AH45"/>
    <mergeCell ref="AH40:AH41"/>
    <mergeCell ref="AJ28:AJ29"/>
    <mergeCell ref="AJ42:AJ43"/>
    <mergeCell ref="AG38:AG39"/>
    <mergeCell ref="AI38:AI39"/>
    <mergeCell ref="AJ32:AJ33"/>
    <mergeCell ref="AI42:AI43"/>
    <mergeCell ref="AG42:AG43"/>
    <mergeCell ref="AI22:AI23"/>
    <mergeCell ref="AI34:AI35"/>
    <mergeCell ref="AH28:AH29"/>
    <mergeCell ref="AH22:AH23"/>
    <mergeCell ref="AH24:AH25"/>
    <mergeCell ref="AI26:AI27"/>
    <mergeCell ref="AI24:AI25"/>
    <mergeCell ref="AI28:AI29"/>
    <mergeCell ref="AH30:AH31"/>
    <mergeCell ref="AH32:AH33"/>
    <mergeCell ref="AG22:AG23"/>
    <mergeCell ref="AH36:AH37"/>
    <mergeCell ref="AG34:AG35"/>
    <mergeCell ref="AG30:AG31"/>
    <mergeCell ref="AG26:AG27"/>
    <mergeCell ref="AG24:AG25"/>
    <mergeCell ref="AH34:AH35"/>
    <mergeCell ref="AH26:AH27"/>
    <mergeCell ref="AG28:AG29"/>
    <mergeCell ref="AG32:AG33"/>
    <mergeCell ref="AI18:AI19"/>
    <mergeCell ref="AG20:AG21"/>
    <mergeCell ref="AI20:AI21"/>
    <mergeCell ref="AH20:AH21"/>
    <mergeCell ref="AH18:AH19"/>
    <mergeCell ref="AG18:AG19"/>
    <mergeCell ref="AG16:AG17"/>
    <mergeCell ref="AI16:AI17"/>
    <mergeCell ref="AH14:AH15"/>
    <mergeCell ref="AH16:AH17"/>
    <mergeCell ref="AI12:AI13"/>
    <mergeCell ref="AG14:AG15"/>
    <mergeCell ref="AI14:AI15"/>
    <mergeCell ref="AH12:AH13"/>
    <mergeCell ref="AG12:AG13"/>
    <mergeCell ref="AG10:AG11"/>
    <mergeCell ref="AI10:AI11"/>
    <mergeCell ref="AH6:AH7"/>
    <mergeCell ref="AH8:AH9"/>
    <mergeCell ref="AH10:AH11"/>
    <mergeCell ref="AG6:AG7"/>
    <mergeCell ref="AI6:AI7"/>
    <mergeCell ref="AG8:AG9"/>
    <mergeCell ref="AI8:AI9"/>
    <mergeCell ref="E46:E47"/>
    <mergeCell ref="F46:F47"/>
    <mergeCell ref="G46:G47"/>
    <mergeCell ref="E44:E45"/>
    <mergeCell ref="F44:F45"/>
    <mergeCell ref="G44:G45"/>
    <mergeCell ref="E42:E43"/>
    <mergeCell ref="F42:F43"/>
    <mergeCell ref="G42:G43"/>
    <mergeCell ref="E40:E41"/>
    <mergeCell ref="F40:F41"/>
    <mergeCell ref="G40:G41"/>
    <mergeCell ref="E38:E39"/>
    <mergeCell ref="F38:F39"/>
    <mergeCell ref="G38:G39"/>
    <mergeCell ref="E36:E37"/>
    <mergeCell ref="F36:F37"/>
    <mergeCell ref="G36:G37"/>
    <mergeCell ref="F34:F35"/>
    <mergeCell ref="G34:G35"/>
    <mergeCell ref="E32:E33"/>
    <mergeCell ref="F32:F33"/>
    <mergeCell ref="G32:G33"/>
    <mergeCell ref="E34:E35"/>
    <mergeCell ref="F30:F31"/>
    <mergeCell ref="G30:G31"/>
    <mergeCell ref="E28:E29"/>
    <mergeCell ref="F28:F29"/>
    <mergeCell ref="G28:G29"/>
    <mergeCell ref="E30:E31"/>
    <mergeCell ref="F26:F27"/>
    <mergeCell ref="G26:G27"/>
    <mergeCell ref="E24:E25"/>
    <mergeCell ref="F24:F25"/>
    <mergeCell ref="G24:G25"/>
    <mergeCell ref="E26:E27"/>
    <mergeCell ref="F22:F23"/>
    <mergeCell ref="G22:G23"/>
    <mergeCell ref="E20:E21"/>
    <mergeCell ref="F20:F21"/>
    <mergeCell ref="G20:G21"/>
    <mergeCell ref="E22:E23"/>
    <mergeCell ref="F18:F19"/>
    <mergeCell ref="G18:G19"/>
    <mergeCell ref="E16:E17"/>
    <mergeCell ref="F16:F17"/>
    <mergeCell ref="G16:G17"/>
    <mergeCell ref="E18:E19"/>
    <mergeCell ref="F14:F15"/>
    <mergeCell ref="G14:G15"/>
    <mergeCell ref="E10:E11"/>
    <mergeCell ref="F10:F11"/>
    <mergeCell ref="G10:G11"/>
    <mergeCell ref="E12:E13"/>
    <mergeCell ref="F12:F13"/>
    <mergeCell ref="G12:G13"/>
    <mergeCell ref="E14:E15"/>
    <mergeCell ref="F6:F7"/>
    <mergeCell ref="G6:G7"/>
    <mergeCell ref="E8:E9"/>
    <mergeCell ref="F8:F9"/>
    <mergeCell ref="G8:G9"/>
    <mergeCell ref="E6:E7"/>
    <mergeCell ref="D40:D41"/>
    <mergeCell ref="D42:D43"/>
    <mergeCell ref="D44:D45"/>
    <mergeCell ref="D46:D47"/>
    <mergeCell ref="D36:D37"/>
    <mergeCell ref="D38:D39"/>
    <mergeCell ref="D6:D7"/>
    <mergeCell ref="D8:D9"/>
    <mergeCell ref="D10:D11"/>
    <mergeCell ref="D12:D13"/>
    <mergeCell ref="D14:D15"/>
    <mergeCell ref="D16:D17"/>
    <mergeCell ref="D18:D19"/>
    <mergeCell ref="D24:D25"/>
    <mergeCell ref="AF22:AF23"/>
    <mergeCell ref="AF36:AF37"/>
    <mergeCell ref="AF38:AF39"/>
    <mergeCell ref="AF48:AF49"/>
    <mergeCell ref="AF40:AF41"/>
    <mergeCell ref="AF42:AF43"/>
    <mergeCell ref="AF44:AF45"/>
    <mergeCell ref="AF46:AF47"/>
    <mergeCell ref="AJ6:AJ7"/>
    <mergeCell ref="AJ8:AJ9"/>
    <mergeCell ref="AJ10:AJ11"/>
    <mergeCell ref="AJ12:AJ13"/>
    <mergeCell ref="B48:B49"/>
    <mergeCell ref="B50:B51"/>
    <mergeCell ref="B52:B53"/>
    <mergeCell ref="AJ20:AJ21"/>
    <mergeCell ref="AF24:AF25"/>
    <mergeCell ref="AF26:AF27"/>
    <mergeCell ref="AF28:AF29"/>
    <mergeCell ref="AF30:AF31"/>
    <mergeCell ref="AF32:AF33"/>
    <mergeCell ref="AF34:AF35"/>
    <mergeCell ref="B40:B41"/>
    <mergeCell ref="B42:B43"/>
    <mergeCell ref="B44:B45"/>
    <mergeCell ref="B46:B47"/>
    <mergeCell ref="B36:B37"/>
    <mergeCell ref="B38:B39"/>
    <mergeCell ref="B18:B19"/>
    <mergeCell ref="B20:B21"/>
    <mergeCell ref="B22:B23"/>
    <mergeCell ref="B24:B25"/>
    <mergeCell ref="B26:B27"/>
    <mergeCell ref="B28:B29"/>
    <mergeCell ref="B30:B31"/>
    <mergeCell ref="B32:B33"/>
    <mergeCell ref="B34:B35"/>
    <mergeCell ref="D20:D21"/>
    <mergeCell ref="D22:D23"/>
    <mergeCell ref="D28:D29"/>
    <mergeCell ref="D30:D31"/>
    <mergeCell ref="D26:D27"/>
    <mergeCell ref="D32:D33"/>
    <mergeCell ref="D34:D35"/>
    <mergeCell ref="B6:B7"/>
    <mergeCell ref="B16:B17"/>
    <mergeCell ref="B8:B9"/>
    <mergeCell ref="B10:B11"/>
    <mergeCell ref="B12:B13"/>
    <mergeCell ref="B14:B15"/>
    <mergeCell ref="AF16:AF17"/>
    <mergeCell ref="AF18:AF19"/>
    <mergeCell ref="AF20:AF21"/>
    <mergeCell ref="AF6:AF7"/>
    <mergeCell ref="AF8:AF9"/>
    <mergeCell ref="AF10:AF11"/>
    <mergeCell ref="AF12:AF13"/>
    <mergeCell ref="AF14:AF15"/>
    <mergeCell ref="AJ22:AJ23"/>
    <mergeCell ref="AJ24:AJ25"/>
    <mergeCell ref="AJ26:AJ27"/>
    <mergeCell ref="AJ14:AJ15"/>
    <mergeCell ref="AJ16:AJ17"/>
    <mergeCell ref="AJ18:AJ19"/>
    <mergeCell ref="AM36:AM37"/>
    <mergeCell ref="AM38:AM39"/>
    <mergeCell ref="AJ44:AJ45"/>
    <mergeCell ref="AJ46:AJ47"/>
    <mergeCell ref="AM40:AM41"/>
    <mergeCell ref="AM42:AM43"/>
    <mergeCell ref="AM44:AM45"/>
    <mergeCell ref="AM46:AM47"/>
    <mergeCell ref="AJ38:AJ39"/>
    <mergeCell ref="AJ40:AJ41"/>
    <mergeCell ref="AM14:AM15"/>
    <mergeCell ref="AM16:AM17"/>
    <mergeCell ref="AM18:AM19"/>
    <mergeCell ref="AM6:AM7"/>
    <mergeCell ref="AM8:AM9"/>
    <mergeCell ref="AM10:AM11"/>
    <mergeCell ref="AM12:AM13"/>
    <mergeCell ref="AF52:AF53"/>
    <mergeCell ref="AG36:AG37"/>
    <mergeCell ref="AI36:AI37"/>
    <mergeCell ref="AG52:AG53"/>
    <mergeCell ref="AI52:AI53"/>
    <mergeCell ref="AH52:AH53"/>
    <mergeCell ref="AI50:AI51"/>
    <mergeCell ref="AH38:AH39"/>
    <mergeCell ref="AI40:AI41"/>
    <mergeCell ref="AH42:AH43"/>
    <mergeCell ref="AJ52:AJ53"/>
    <mergeCell ref="AM48:AM49"/>
    <mergeCell ref="AM50:AM51"/>
    <mergeCell ref="AM52:AM53"/>
    <mergeCell ref="AJ48:AJ49"/>
    <mergeCell ref="AJ50:AJ51"/>
    <mergeCell ref="AH50:AH51"/>
    <mergeCell ref="AF50:AF51"/>
    <mergeCell ref="AJ30:AJ31"/>
    <mergeCell ref="AJ34:AJ35"/>
    <mergeCell ref="AJ36:AJ37"/>
    <mergeCell ref="AI30:AI31"/>
    <mergeCell ref="AI32:AI33"/>
    <mergeCell ref="AG50:AG51"/>
    <mergeCell ref="AH48:AH49"/>
    <mergeCell ref="AG40:AG41"/>
    <mergeCell ref="AX44:BB46"/>
    <mergeCell ref="AX47:BB48"/>
    <mergeCell ref="AX18:BB20"/>
    <mergeCell ref="AX21:BB22"/>
    <mergeCell ref="BF18:BJ20"/>
    <mergeCell ref="BF21:BJ22"/>
    <mergeCell ref="BF44:BJ46"/>
    <mergeCell ref="BF47:BJ48"/>
  </mergeCells>
  <printOptions horizontalCentered="1" verticalCentered="1"/>
  <pageMargins left="0.1968503937007874" right="0.1968503937007874" top="0.3937007874015748" bottom="0.1968503937007874" header="0.5118110236220472" footer="0.5118110236220472"/>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AV74"/>
  <sheetViews>
    <sheetView workbookViewId="0" topLeftCell="C7">
      <pane xSplit="2" ySplit="2" topLeftCell="E9" activePane="bottomRight" state="frozen"/>
      <selection pane="topLeft" activeCell="O59" sqref="O59:S59"/>
      <selection pane="topRight" activeCell="O59" sqref="O59:S59"/>
      <selection pane="bottomLeft" activeCell="O59" sqref="O59:S59"/>
      <selection pane="bottomRight" activeCell="O59" sqref="O59:S59"/>
    </sheetView>
  </sheetViews>
  <sheetFormatPr defaultColWidth="8.75390625" defaultRowHeight="15" customHeight="1"/>
  <cols>
    <col min="1" max="2" width="8.75390625" style="62" hidden="1" customWidth="1"/>
    <col min="3" max="3" width="3.625" style="62" bestFit="1" customWidth="1"/>
    <col min="4" max="4" width="10.625" style="62" customWidth="1"/>
    <col min="5" max="8" width="2.625" style="62" customWidth="1"/>
    <col min="9" max="9" width="2.625" style="201" customWidth="1"/>
    <col min="10" max="13" width="2.625" style="62" customWidth="1"/>
    <col min="14" max="14" width="2.625" style="201" customWidth="1"/>
    <col min="15" max="18" width="2.625" style="62" customWidth="1"/>
    <col min="19" max="19" width="2.625" style="201" customWidth="1"/>
    <col min="20" max="23" width="2.625" style="62" customWidth="1"/>
    <col min="24" max="24" width="2.625" style="201" customWidth="1"/>
    <col min="25" max="28" width="2.625" style="62" customWidth="1"/>
    <col min="29" max="29" width="2.625" style="201" customWidth="1"/>
    <col min="30" max="33" width="2.625" style="62" customWidth="1"/>
    <col min="34" max="34" width="2.625" style="201" customWidth="1"/>
    <col min="35" max="38" width="2.625" style="62" customWidth="1"/>
    <col min="39" max="39" width="2.625" style="201" customWidth="1"/>
    <col min="40" max="43" width="2.625" style="62" customWidth="1"/>
    <col min="44" max="44" width="2.625" style="201" customWidth="1"/>
    <col min="45" max="46" width="4.625" style="62" bestFit="1" customWidth="1"/>
    <col min="47" max="47" width="8.875" style="62" bestFit="1" customWidth="1"/>
    <col min="48" max="48" width="6.75390625" style="62" bestFit="1" customWidth="1"/>
    <col min="49" max="16384" width="8.75390625" style="62" customWidth="1"/>
  </cols>
  <sheetData>
    <row r="1" spans="3:48" ht="32.25">
      <c r="C1" s="63" t="s">
        <v>143</v>
      </c>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row>
    <row r="2" spans="4:44" s="64" customFormat="1" ht="15" customHeight="1">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row>
    <row r="3" spans="4:34" s="64" customFormat="1" ht="21" customHeight="1">
      <c r="D3" s="65"/>
      <c r="R3" s="65"/>
      <c r="S3" s="65"/>
      <c r="T3" s="8" t="s">
        <v>126</v>
      </c>
      <c r="U3" s="4"/>
      <c r="V3" s="4"/>
      <c r="W3" s="4"/>
      <c r="X3" s="4"/>
      <c r="Y3" s="4"/>
      <c r="Z3" s="4"/>
      <c r="AA3" s="4"/>
      <c r="AB3" s="4"/>
      <c r="AC3" s="4"/>
      <c r="AD3" s="4"/>
      <c r="AE3" s="4"/>
      <c r="AF3" s="4"/>
      <c r="AG3" s="65"/>
      <c r="AH3" s="65"/>
    </row>
    <row r="4" spans="4:44" s="64" customFormat="1" ht="15" customHeight="1" thickBot="1">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row>
    <row r="5" spans="4:44" s="64" customFormat="1" ht="27" customHeight="1" hidden="1">
      <c r="D5" s="66"/>
      <c r="E5" s="66">
        <v>1</v>
      </c>
      <c r="F5" s="66">
        <v>1</v>
      </c>
      <c r="G5" s="66">
        <v>1</v>
      </c>
      <c r="H5" s="66">
        <v>1</v>
      </c>
      <c r="I5" s="66">
        <v>1</v>
      </c>
      <c r="J5" s="66">
        <f aca="true" t="shared" si="0" ref="J5:AR5">E5+1</f>
        <v>2</v>
      </c>
      <c r="K5" s="66">
        <f t="shared" si="0"/>
        <v>2</v>
      </c>
      <c r="L5" s="66">
        <f t="shared" si="0"/>
        <v>2</v>
      </c>
      <c r="M5" s="66">
        <f t="shared" si="0"/>
        <v>2</v>
      </c>
      <c r="N5" s="66">
        <f t="shared" si="0"/>
        <v>2</v>
      </c>
      <c r="O5" s="66">
        <f t="shared" si="0"/>
        <v>3</v>
      </c>
      <c r="P5" s="66">
        <f t="shared" si="0"/>
        <v>3</v>
      </c>
      <c r="Q5" s="66">
        <f t="shared" si="0"/>
        <v>3</v>
      </c>
      <c r="R5" s="66">
        <f t="shared" si="0"/>
        <v>3</v>
      </c>
      <c r="S5" s="66">
        <f t="shared" si="0"/>
        <v>3</v>
      </c>
      <c r="T5" s="66">
        <f t="shared" si="0"/>
        <v>4</v>
      </c>
      <c r="U5" s="66">
        <f t="shared" si="0"/>
        <v>4</v>
      </c>
      <c r="V5" s="66">
        <f t="shared" si="0"/>
        <v>4</v>
      </c>
      <c r="W5" s="66">
        <f t="shared" si="0"/>
        <v>4</v>
      </c>
      <c r="X5" s="66">
        <f t="shared" si="0"/>
        <v>4</v>
      </c>
      <c r="Y5" s="66">
        <f t="shared" si="0"/>
        <v>5</v>
      </c>
      <c r="Z5" s="66">
        <f t="shared" si="0"/>
        <v>5</v>
      </c>
      <c r="AA5" s="66">
        <f t="shared" si="0"/>
        <v>5</v>
      </c>
      <c r="AB5" s="66">
        <f t="shared" si="0"/>
        <v>5</v>
      </c>
      <c r="AC5" s="66">
        <f t="shared" si="0"/>
        <v>5</v>
      </c>
      <c r="AD5" s="66">
        <f t="shared" si="0"/>
        <v>6</v>
      </c>
      <c r="AE5" s="66">
        <f t="shared" si="0"/>
        <v>6</v>
      </c>
      <c r="AF5" s="66">
        <f t="shared" si="0"/>
        <v>6</v>
      </c>
      <c r="AG5" s="66">
        <f t="shared" si="0"/>
        <v>6</v>
      </c>
      <c r="AH5" s="66">
        <f t="shared" si="0"/>
        <v>6</v>
      </c>
      <c r="AI5" s="66">
        <f t="shared" si="0"/>
        <v>7</v>
      </c>
      <c r="AJ5" s="66">
        <f t="shared" si="0"/>
        <v>7</v>
      </c>
      <c r="AK5" s="66">
        <f t="shared" si="0"/>
        <v>7</v>
      </c>
      <c r="AL5" s="66">
        <f t="shared" si="0"/>
        <v>7</v>
      </c>
      <c r="AM5" s="66">
        <f t="shared" si="0"/>
        <v>7</v>
      </c>
      <c r="AN5" s="66">
        <f t="shared" si="0"/>
        <v>8</v>
      </c>
      <c r="AO5" s="66">
        <f t="shared" si="0"/>
        <v>8</v>
      </c>
      <c r="AP5" s="66">
        <f t="shared" si="0"/>
        <v>8</v>
      </c>
      <c r="AQ5" s="66">
        <f t="shared" si="0"/>
        <v>8</v>
      </c>
      <c r="AR5" s="66">
        <f t="shared" si="0"/>
        <v>8</v>
      </c>
    </row>
    <row r="6" spans="4:44" s="64" customFormat="1" ht="14.25" hidden="1" thickBot="1">
      <c r="D6" s="67"/>
      <c r="E6" s="68">
        <v>1</v>
      </c>
      <c r="F6" s="68">
        <v>2</v>
      </c>
      <c r="G6" s="68">
        <v>3</v>
      </c>
      <c r="H6" s="68">
        <v>4</v>
      </c>
      <c r="I6" s="68">
        <v>5</v>
      </c>
      <c r="J6" s="68">
        <f aca="true" t="shared" si="1" ref="J6:AR6">E6</f>
        <v>1</v>
      </c>
      <c r="K6" s="68">
        <f t="shared" si="1"/>
        <v>2</v>
      </c>
      <c r="L6" s="68">
        <f t="shared" si="1"/>
        <v>3</v>
      </c>
      <c r="M6" s="68">
        <f t="shared" si="1"/>
        <v>4</v>
      </c>
      <c r="N6" s="68">
        <f t="shared" si="1"/>
        <v>5</v>
      </c>
      <c r="O6" s="68">
        <f t="shared" si="1"/>
        <v>1</v>
      </c>
      <c r="P6" s="68">
        <f t="shared" si="1"/>
        <v>2</v>
      </c>
      <c r="Q6" s="68">
        <f t="shared" si="1"/>
        <v>3</v>
      </c>
      <c r="R6" s="68">
        <f t="shared" si="1"/>
        <v>4</v>
      </c>
      <c r="S6" s="68">
        <f t="shared" si="1"/>
        <v>5</v>
      </c>
      <c r="T6" s="68">
        <f t="shared" si="1"/>
        <v>1</v>
      </c>
      <c r="U6" s="68">
        <f t="shared" si="1"/>
        <v>2</v>
      </c>
      <c r="V6" s="68">
        <f t="shared" si="1"/>
        <v>3</v>
      </c>
      <c r="W6" s="68">
        <f t="shared" si="1"/>
        <v>4</v>
      </c>
      <c r="X6" s="68">
        <f t="shared" si="1"/>
        <v>5</v>
      </c>
      <c r="Y6" s="68">
        <f t="shared" si="1"/>
        <v>1</v>
      </c>
      <c r="Z6" s="68">
        <f t="shared" si="1"/>
        <v>2</v>
      </c>
      <c r="AA6" s="68">
        <f t="shared" si="1"/>
        <v>3</v>
      </c>
      <c r="AB6" s="68">
        <f t="shared" si="1"/>
        <v>4</v>
      </c>
      <c r="AC6" s="68">
        <f t="shared" si="1"/>
        <v>5</v>
      </c>
      <c r="AD6" s="68">
        <f t="shared" si="1"/>
        <v>1</v>
      </c>
      <c r="AE6" s="68">
        <f t="shared" si="1"/>
        <v>2</v>
      </c>
      <c r="AF6" s="68">
        <f t="shared" si="1"/>
        <v>3</v>
      </c>
      <c r="AG6" s="68">
        <f t="shared" si="1"/>
        <v>4</v>
      </c>
      <c r="AH6" s="68">
        <f t="shared" si="1"/>
        <v>5</v>
      </c>
      <c r="AI6" s="68">
        <f t="shared" si="1"/>
        <v>1</v>
      </c>
      <c r="AJ6" s="68">
        <f t="shared" si="1"/>
        <v>2</v>
      </c>
      <c r="AK6" s="68">
        <f t="shared" si="1"/>
        <v>3</v>
      </c>
      <c r="AL6" s="68">
        <f t="shared" si="1"/>
        <v>4</v>
      </c>
      <c r="AM6" s="68">
        <f t="shared" si="1"/>
        <v>5</v>
      </c>
      <c r="AN6" s="68">
        <f t="shared" si="1"/>
        <v>1</v>
      </c>
      <c r="AO6" s="68">
        <f t="shared" si="1"/>
        <v>2</v>
      </c>
      <c r="AP6" s="68">
        <f t="shared" si="1"/>
        <v>3</v>
      </c>
      <c r="AQ6" s="68">
        <f t="shared" si="1"/>
        <v>4</v>
      </c>
      <c r="AR6" s="68">
        <f t="shared" si="1"/>
        <v>5</v>
      </c>
    </row>
    <row r="7" spans="3:48" s="64" customFormat="1" ht="15">
      <c r="C7" s="69"/>
      <c r="D7" s="70"/>
      <c r="E7" s="71">
        <v>1</v>
      </c>
      <c r="F7" s="72"/>
      <c r="G7" s="72"/>
      <c r="H7" s="72"/>
      <c r="I7" s="73"/>
      <c r="J7" s="74">
        <v>2</v>
      </c>
      <c r="K7" s="72"/>
      <c r="L7" s="72"/>
      <c r="M7" s="72"/>
      <c r="N7" s="73"/>
      <c r="O7" s="74">
        <v>3</v>
      </c>
      <c r="P7" s="72"/>
      <c r="Q7" s="72"/>
      <c r="R7" s="72"/>
      <c r="S7" s="73"/>
      <c r="T7" s="74">
        <v>4</v>
      </c>
      <c r="U7" s="72"/>
      <c r="V7" s="72"/>
      <c r="W7" s="72"/>
      <c r="X7" s="73"/>
      <c r="Y7" s="74">
        <v>5</v>
      </c>
      <c r="Z7" s="72"/>
      <c r="AA7" s="72"/>
      <c r="AB7" s="72"/>
      <c r="AC7" s="73"/>
      <c r="AD7" s="74">
        <v>6</v>
      </c>
      <c r="AE7" s="72"/>
      <c r="AF7" s="72"/>
      <c r="AG7" s="72"/>
      <c r="AH7" s="73"/>
      <c r="AI7" s="74">
        <v>7</v>
      </c>
      <c r="AJ7" s="72"/>
      <c r="AK7" s="72"/>
      <c r="AL7" s="72"/>
      <c r="AM7" s="73"/>
      <c r="AN7" s="74">
        <v>8</v>
      </c>
      <c r="AO7" s="72"/>
      <c r="AP7" s="72"/>
      <c r="AQ7" s="72"/>
      <c r="AR7" s="75"/>
      <c r="AS7" s="76" t="s">
        <v>144</v>
      </c>
      <c r="AT7" s="77" t="s">
        <v>145</v>
      </c>
      <c r="AU7" s="78" t="s">
        <v>146</v>
      </c>
      <c r="AV7" s="79" t="s">
        <v>147</v>
      </c>
    </row>
    <row r="8" spans="3:48" ht="29.25" customHeight="1" thickBot="1">
      <c r="C8" s="80"/>
      <c r="D8" s="81"/>
      <c r="E8" s="82" t="str">
        <f>IF(VLOOKUP(E5,$A$9:$D$48,4,FALSE)="","",VLOOKUP(E5,$A$9:$D$48,4,FALSE))</f>
        <v>岩　﨑</v>
      </c>
      <c r="F8" s="83"/>
      <c r="G8" s="83"/>
      <c r="H8" s="83"/>
      <c r="I8" s="83"/>
      <c r="J8" s="84" t="str">
        <f>IF(VLOOKUP(J5,$A$9:$D$48,4,FALSE)="","",VLOOKUP(J5,$A$9:$D$48,4,FALSE))</f>
        <v>四　宮</v>
      </c>
      <c r="K8" s="83"/>
      <c r="L8" s="83"/>
      <c r="M8" s="83"/>
      <c r="N8" s="83"/>
      <c r="O8" s="83" t="str">
        <f>IF(VLOOKUP(O5,$A$9:$D$48,4,FALSE)="","",VLOOKUP(O5,$A$9:$D$48,4,FALSE))</f>
        <v>宮　花</v>
      </c>
      <c r="P8" s="83"/>
      <c r="Q8" s="83"/>
      <c r="R8" s="83"/>
      <c r="S8" s="83"/>
      <c r="T8" s="83" t="str">
        <f>IF(VLOOKUP(T5,$A$9:$D$48,4,FALSE)="","",VLOOKUP(T5,$A$9:$D$48,4,FALSE))</f>
        <v>岡　田</v>
      </c>
      <c r="U8" s="83"/>
      <c r="V8" s="83"/>
      <c r="W8" s="83"/>
      <c r="X8" s="83"/>
      <c r="Y8" s="83" t="str">
        <f>IF(VLOOKUP(Y5,$A$9:$D$48,4,FALSE)="","",VLOOKUP(Y5,$A$9:$D$48,4,FALSE))</f>
        <v>奈　尾</v>
      </c>
      <c r="Z8" s="83"/>
      <c r="AA8" s="83"/>
      <c r="AB8" s="83"/>
      <c r="AC8" s="83"/>
      <c r="AD8" s="83" t="str">
        <f>IF(VLOOKUP(AD5,$A$9:$D$48,4,FALSE)="","",VLOOKUP(AD5,$A$9:$D$48,4,FALSE))</f>
        <v>佐々木</v>
      </c>
      <c r="AE8" s="83"/>
      <c r="AF8" s="83"/>
      <c r="AG8" s="83"/>
      <c r="AH8" s="83"/>
      <c r="AI8" s="83" t="s">
        <v>148</v>
      </c>
      <c r="AJ8" s="83"/>
      <c r="AK8" s="83"/>
      <c r="AL8" s="83"/>
      <c r="AM8" s="83"/>
      <c r="AN8" s="83" t="str">
        <f>IF(VLOOKUP(AN5,$A$9:$D$48,4,FALSE)="","",VLOOKUP(AN5,$A$9:$D$48,4,FALSE))</f>
        <v>松　本</v>
      </c>
      <c r="AO8" s="83"/>
      <c r="AP8" s="83"/>
      <c r="AQ8" s="83"/>
      <c r="AR8" s="85"/>
      <c r="AS8" s="86"/>
      <c r="AT8" s="87"/>
      <c r="AU8" s="87"/>
      <c r="AV8" s="88"/>
    </row>
    <row r="9" spans="1:48" ht="12" customHeight="1">
      <c r="A9" s="62">
        <v>1</v>
      </c>
      <c r="B9" s="62">
        <v>1</v>
      </c>
      <c r="C9" s="89">
        <v>1</v>
      </c>
      <c r="D9" s="90" t="s">
        <v>149</v>
      </c>
      <c r="E9" s="91">
        <f>IF(E10="","",IF(E10&gt;I10,"○","×"))</f>
      </c>
      <c r="F9" s="92"/>
      <c r="G9" s="92"/>
      <c r="H9" s="92"/>
      <c r="I9" s="93"/>
      <c r="J9" s="94" t="str">
        <f>IF(J10="","",IF(J10="W","○",IF(J10="L","×",IF(J10&gt;N10,"○","×"))))</f>
        <v>○</v>
      </c>
      <c r="K9" s="95">
        <v>11</v>
      </c>
      <c r="L9" s="96" t="s">
        <v>124</v>
      </c>
      <c r="M9" s="95">
        <v>7</v>
      </c>
      <c r="N9" s="97"/>
      <c r="O9" s="98" t="str">
        <f>IF(O10="","",IF(O10="W","○",IF(O10="L","×",IF(O10&gt;S10,"○","×"))))</f>
        <v>×</v>
      </c>
      <c r="P9" s="99">
        <v>9</v>
      </c>
      <c r="Q9" s="100" t="s">
        <v>124</v>
      </c>
      <c r="R9" s="99">
        <v>11</v>
      </c>
      <c r="S9" s="101"/>
      <c r="T9" s="94" t="str">
        <f>IF(T10="","",IF(T10="W","○",IF(T10="L","×",IF(T10&gt;X10,"○","×"))))</f>
        <v>○</v>
      </c>
      <c r="U9" s="95">
        <v>11</v>
      </c>
      <c r="V9" s="96" t="s">
        <v>124</v>
      </c>
      <c r="W9" s="95">
        <v>4</v>
      </c>
      <c r="X9" s="97"/>
      <c r="Y9" s="94" t="str">
        <f>IF(Y10="","",IF(Y10="W","○",IF(Y10="L","×",IF(Y10&gt;AC10,"○","×"))))</f>
        <v>○</v>
      </c>
      <c r="Z9" s="95">
        <v>11</v>
      </c>
      <c r="AA9" s="96" t="s">
        <v>124</v>
      </c>
      <c r="AB9" s="95">
        <v>2</v>
      </c>
      <c r="AC9" s="97"/>
      <c r="AD9" s="94" t="str">
        <f>IF(AD10="","",IF(AD10="W","○",IF(AD10="L","×",IF(AD10&gt;AH10,"○","×"))))</f>
        <v>○</v>
      </c>
      <c r="AE9" s="95">
        <v>11</v>
      </c>
      <c r="AF9" s="96" t="s">
        <v>124</v>
      </c>
      <c r="AG9" s="95">
        <v>8</v>
      </c>
      <c r="AH9" s="97"/>
      <c r="AI9" s="94" t="str">
        <f>IF(AI10="","",IF(AI10="W","○",IF(AI10="L","×",IF(AI10&gt;AM10,"○","×"))))</f>
        <v>○</v>
      </c>
      <c r="AJ9" s="95">
        <v>11</v>
      </c>
      <c r="AK9" s="96" t="s">
        <v>124</v>
      </c>
      <c r="AL9" s="95">
        <v>6</v>
      </c>
      <c r="AM9" s="97"/>
      <c r="AN9" s="98" t="str">
        <f>IF(AN10="","",IF(AN10="W","○",IF(AN10="L","×",IF(AN10&gt;AR10,"○","×"))))</f>
        <v>○</v>
      </c>
      <c r="AO9" s="99">
        <v>7</v>
      </c>
      <c r="AP9" s="100" t="s">
        <v>124</v>
      </c>
      <c r="AQ9" s="99">
        <v>11</v>
      </c>
      <c r="AR9" s="102"/>
      <c r="AS9" s="103">
        <f>IF($D9="","",COUNTIF($E9:$AR13,"○"))</f>
        <v>6</v>
      </c>
      <c r="AT9" s="104">
        <f>IF($D9="","",COUNTIF($E9:$AR13,"×"))</f>
        <v>1</v>
      </c>
      <c r="AU9" s="105">
        <f>IF($D9="","",AS9*2+AT9)</f>
        <v>13</v>
      </c>
      <c r="AV9" s="106">
        <v>3</v>
      </c>
    </row>
    <row r="10" spans="1:48" ht="12" customHeight="1">
      <c r="A10" s="62">
        <v>1</v>
      </c>
      <c r="B10" s="62">
        <v>2</v>
      </c>
      <c r="C10" s="107"/>
      <c r="D10" s="108"/>
      <c r="E10" s="91"/>
      <c r="F10" s="92"/>
      <c r="G10" s="92"/>
      <c r="H10" s="92"/>
      <c r="I10" s="93"/>
      <c r="J10" s="109">
        <f>IF(K9="","",IF(K9&gt;M9,1,0)+IF(K10&gt;M10,1,0)+IF(K11&gt;M11,1,0)+IF(K12&gt;M12,1,0)+IF(K13&gt;M13,1,0))</f>
        <v>3</v>
      </c>
      <c r="K10" s="110">
        <v>12</v>
      </c>
      <c r="L10" s="111" t="s">
        <v>124</v>
      </c>
      <c r="M10" s="110">
        <v>10</v>
      </c>
      <c r="N10" s="112">
        <f>IF(OR(J10="L",J10="W"),"",IF(K9="","",IF(K9&lt;M9,1,0)+IF(K10&lt;M10,1,0)+IF(K11&lt;M11,1,0)+IF(K12&lt;M12,1,0)+IF(K13&lt;M13,1,0)))</f>
        <v>0</v>
      </c>
      <c r="O10" s="113">
        <f>IF(P9="","",IF(P9&gt;R9,1,0)+IF(P10&gt;R10,1,0)+IF(P11&gt;R11,1,0)+IF(P12&gt;R12,1,0)+IF(P13&gt;R13,1,0))</f>
        <v>1</v>
      </c>
      <c r="P10" s="114">
        <v>11</v>
      </c>
      <c r="Q10" s="115" t="s">
        <v>124</v>
      </c>
      <c r="R10" s="114">
        <v>8</v>
      </c>
      <c r="S10" s="116">
        <f>IF(OR(O10="L",O10="W"),"",IF(P9="","",IF(P9&lt;R9,1,0)+IF(P10&lt;R10,1,0)+IF(P11&lt;R11,1,0)+IF(P12&lt;R12,1,0)+IF(P13&lt;R13,1,0)))</f>
        <v>3</v>
      </c>
      <c r="T10" s="109">
        <f>IF(U9="","",IF(U9&gt;W9,1,0)+IF(U10&gt;W10,1,0)+IF(U11&gt;W11,1,0)+IF(U12&gt;W12,1,0)+IF(U13&gt;W13,1,0))</f>
        <v>3</v>
      </c>
      <c r="U10" s="110">
        <v>11</v>
      </c>
      <c r="V10" s="111" t="s">
        <v>124</v>
      </c>
      <c r="W10" s="110">
        <v>4</v>
      </c>
      <c r="X10" s="112">
        <f>IF(OR(T10="L",T10="W"),"",IF(U9="","",IF(U9&lt;W9,1,0)+IF(U10&lt;W10,1,0)+IF(U11&lt;W11,1,0)+IF(U12&lt;W12,1,0)+IF(U13&lt;W13,1,0)))</f>
        <v>0</v>
      </c>
      <c r="Y10" s="109">
        <f>IF(Z9="","",IF(Z9&gt;AB9,1,0)+IF(Z10&gt;AB10,1,0)+IF(Z11&gt;AB11,1,0)+IF(Z12&gt;AB12,1,0)+IF(Z13&gt;AB13,1,0))</f>
        <v>3</v>
      </c>
      <c r="Z10" s="110">
        <v>11</v>
      </c>
      <c r="AA10" s="111" t="s">
        <v>124</v>
      </c>
      <c r="AB10" s="110">
        <v>3</v>
      </c>
      <c r="AC10" s="112">
        <f>IF(OR(Y10="L",Y10="W"),"",IF(Z9="","",IF(Z9&lt;AB9,1,0)+IF(Z10&lt;AB10,1,0)+IF(Z11&lt;AB11,1,0)+IF(Z12&lt;AB12,1,0)+IF(Z13&lt;AB13,1,0)))</f>
        <v>0</v>
      </c>
      <c r="AD10" s="109">
        <f>IF(AE9="","",IF(AE9&gt;AG9,1,0)+IF(AE10&gt;AG10,1,0)+IF(AE11&gt;AG11,1,0)+IF(AE12&gt;AG12,1,0)+IF(AE13&gt;AG13,1,0))</f>
        <v>3</v>
      </c>
      <c r="AE10" s="110">
        <v>11</v>
      </c>
      <c r="AF10" s="111" t="s">
        <v>124</v>
      </c>
      <c r="AG10" s="110">
        <v>7</v>
      </c>
      <c r="AH10" s="112">
        <f>IF(OR(AD10="L",AD10="W"),"",IF(AE9="","",IF(AE9&lt;AG9,1,0)+IF(AE10&lt;AG10,1,0)+IF(AE11&lt;AG11,1,0)+IF(AE12&lt;AG12,1,0)+IF(AE13&lt;AG13,1,0)))</f>
        <v>0</v>
      </c>
      <c r="AI10" s="109">
        <f>IF(AJ9="","",IF(AJ9&gt;AL9,1,0)+IF(AJ10&gt;AL10,1,0)+IF(AJ11&gt;AL11,1,0)+IF(AJ12&gt;AL12,1,0)+IF(AJ13&gt;AL13,1,0))</f>
        <v>3</v>
      </c>
      <c r="AJ10" s="110">
        <v>8</v>
      </c>
      <c r="AK10" s="111" t="s">
        <v>124</v>
      </c>
      <c r="AL10" s="110">
        <v>11</v>
      </c>
      <c r="AM10" s="112">
        <f>IF(OR(AI10="L",AI10="W"),"",IF(AJ9="","",IF(AJ9&lt;AL9,1,0)+IF(AJ10&lt;AL10,1,0)+IF(AJ11&lt;AL11,1,0)+IF(AJ12&lt;AL12,1,0)+IF(AJ13&lt;AL13,1,0)))</f>
        <v>1</v>
      </c>
      <c r="AN10" s="113">
        <f>IF(AO9="","",IF(AO9&gt;AQ9,1,0)+IF(AO10&gt;AQ10,1,0)+IF(AO11&gt;AQ11,1,0)+IF(AO12&gt;AQ12,1,0)+IF(AO13&gt;AQ13,1,0))</f>
        <v>3</v>
      </c>
      <c r="AO10" s="114">
        <v>9</v>
      </c>
      <c r="AP10" s="115" t="s">
        <v>124</v>
      </c>
      <c r="AQ10" s="114">
        <v>11</v>
      </c>
      <c r="AR10" s="117">
        <f>IF(OR(AN10="L",AN10="W"),"",IF(AO9="","",IF(AO9&lt;AQ9,1,0)+IF(AO10&lt;AQ10,1,0)+IF(AO11&lt;AQ11,1,0)+IF(AO12&lt;AQ12,1,0)+IF(AO13&lt;AQ13,1,0)))</f>
        <v>2</v>
      </c>
      <c r="AS10" s="118"/>
      <c r="AT10" s="119"/>
      <c r="AU10" s="120"/>
      <c r="AV10" s="121"/>
    </row>
    <row r="11" spans="1:48" ht="12" customHeight="1">
      <c r="A11" s="62">
        <v>1</v>
      </c>
      <c r="B11" s="62">
        <v>3</v>
      </c>
      <c r="C11" s="107"/>
      <c r="D11" s="108"/>
      <c r="E11" s="91"/>
      <c r="F11" s="92"/>
      <c r="G11" s="92"/>
      <c r="H11" s="92"/>
      <c r="I11" s="93"/>
      <c r="J11" s="109"/>
      <c r="K11" s="110">
        <v>11</v>
      </c>
      <c r="L11" s="111" t="s">
        <v>124</v>
      </c>
      <c r="M11" s="110">
        <v>8</v>
      </c>
      <c r="N11" s="112"/>
      <c r="O11" s="113"/>
      <c r="P11" s="114">
        <v>9</v>
      </c>
      <c r="Q11" s="115" t="s">
        <v>124</v>
      </c>
      <c r="R11" s="114">
        <v>11</v>
      </c>
      <c r="S11" s="116"/>
      <c r="T11" s="109"/>
      <c r="U11" s="110">
        <v>11</v>
      </c>
      <c r="V11" s="111" t="s">
        <v>124</v>
      </c>
      <c r="W11" s="110">
        <v>5</v>
      </c>
      <c r="X11" s="112"/>
      <c r="Y11" s="109"/>
      <c r="Z11" s="110">
        <v>11</v>
      </c>
      <c r="AA11" s="111" t="s">
        <v>124</v>
      </c>
      <c r="AB11" s="110">
        <v>6</v>
      </c>
      <c r="AC11" s="112"/>
      <c r="AD11" s="109"/>
      <c r="AE11" s="110">
        <v>11</v>
      </c>
      <c r="AF11" s="111" t="s">
        <v>124</v>
      </c>
      <c r="AG11" s="110">
        <v>2</v>
      </c>
      <c r="AH11" s="112"/>
      <c r="AI11" s="109"/>
      <c r="AJ11" s="110">
        <v>11</v>
      </c>
      <c r="AK11" s="111" t="s">
        <v>124</v>
      </c>
      <c r="AL11" s="110">
        <v>5</v>
      </c>
      <c r="AM11" s="112"/>
      <c r="AN11" s="113"/>
      <c r="AO11" s="114">
        <v>11</v>
      </c>
      <c r="AP11" s="115" t="s">
        <v>124</v>
      </c>
      <c r="AQ11" s="114">
        <v>6</v>
      </c>
      <c r="AR11" s="117"/>
      <c r="AS11" s="118"/>
      <c r="AT11" s="119"/>
      <c r="AU11" s="120"/>
      <c r="AV11" s="121"/>
    </row>
    <row r="12" spans="1:48" ht="12" customHeight="1">
      <c r="A12" s="62">
        <v>1</v>
      </c>
      <c r="B12" s="62">
        <v>4</v>
      </c>
      <c r="C12" s="107"/>
      <c r="D12" s="122" t="s">
        <v>150</v>
      </c>
      <c r="E12" s="91"/>
      <c r="F12" s="92"/>
      <c r="G12" s="92"/>
      <c r="H12" s="92"/>
      <c r="I12" s="93"/>
      <c r="J12" s="109"/>
      <c r="K12" s="110"/>
      <c r="L12" s="111" t="s">
        <v>124</v>
      </c>
      <c r="M12" s="110"/>
      <c r="N12" s="112"/>
      <c r="O12" s="113"/>
      <c r="P12" s="114">
        <v>3</v>
      </c>
      <c r="Q12" s="115" t="s">
        <v>124</v>
      </c>
      <c r="R12" s="114">
        <v>11</v>
      </c>
      <c r="S12" s="116"/>
      <c r="T12" s="109"/>
      <c r="U12" s="110"/>
      <c r="V12" s="111" t="s">
        <v>124</v>
      </c>
      <c r="W12" s="110"/>
      <c r="X12" s="112"/>
      <c r="Y12" s="109"/>
      <c r="Z12" s="110"/>
      <c r="AA12" s="111" t="s">
        <v>124</v>
      </c>
      <c r="AB12" s="110"/>
      <c r="AC12" s="112"/>
      <c r="AD12" s="109"/>
      <c r="AE12" s="110"/>
      <c r="AF12" s="111" t="s">
        <v>124</v>
      </c>
      <c r="AG12" s="110"/>
      <c r="AH12" s="112"/>
      <c r="AI12" s="109"/>
      <c r="AJ12" s="110">
        <v>11</v>
      </c>
      <c r="AK12" s="111" t="s">
        <v>124</v>
      </c>
      <c r="AL12" s="110">
        <v>4</v>
      </c>
      <c r="AM12" s="112"/>
      <c r="AN12" s="113"/>
      <c r="AO12" s="114">
        <v>11</v>
      </c>
      <c r="AP12" s="115" t="s">
        <v>124</v>
      </c>
      <c r="AQ12" s="114">
        <v>6</v>
      </c>
      <c r="AR12" s="117"/>
      <c r="AS12" s="118"/>
      <c r="AT12" s="119"/>
      <c r="AU12" s="123" t="s">
        <v>151</v>
      </c>
      <c r="AV12" s="121"/>
    </row>
    <row r="13" spans="1:48" ht="12" customHeight="1">
      <c r="A13" s="62">
        <v>1</v>
      </c>
      <c r="B13" s="62">
        <v>5</v>
      </c>
      <c r="C13" s="124"/>
      <c r="D13" s="122"/>
      <c r="E13" s="125"/>
      <c r="F13" s="126"/>
      <c r="G13" s="126"/>
      <c r="H13" s="126"/>
      <c r="I13" s="127"/>
      <c r="J13" s="128"/>
      <c r="K13" s="129"/>
      <c r="L13" s="130" t="s">
        <v>124</v>
      </c>
      <c r="M13" s="129"/>
      <c r="N13" s="131"/>
      <c r="O13" s="132"/>
      <c r="P13" s="133"/>
      <c r="Q13" s="134" t="s">
        <v>124</v>
      </c>
      <c r="R13" s="133"/>
      <c r="S13" s="135"/>
      <c r="T13" s="128"/>
      <c r="U13" s="129"/>
      <c r="V13" s="130" t="s">
        <v>124</v>
      </c>
      <c r="W13" s="129"/>
      <c r="X13" s="131"/>
      <c r="Y13" s="128"/>
      <c r="Z13" s="129"/>
      <c r="AA13" s="130" t="s">
        <v>124</v>
      </c>
      <c r="AB13" s="129"/>
      <c r="AC13" s="131"/>
      <c r="AD13" s="128"/>
      <c r="AE13" s="129"/>
      <c r="AF13" s="130" t="s">
        <v>124</v>
      </c>
      <c r="AG13" s="129"/>
      <c r="AH13" s="131"/>
      <c r="AI13" s="128"/>
      <c r="AJ13" s="129"/>
      <c r="AK13" s="130" t="s">
        <v>124</v>
      </c>
      <c r="AL13" s="129"/>
      <c r="AM13" s="131"/>
      <c r="AN13" s="132"/>
      <c r="AO13" s="133">
        <v>11</v>
      </c>
      <c r="AP13" s="134" t="s">
        <v>124</v>
      </c>
      <c r="AQ13" s="133">
        <v>9</v>
      </c>
      <c r="AR13" s="136"/>
      <c r="AS13" s="118"/>
      <c r="AT13" s="119"/>
      <c r="AU13" s="104"/>
      <c r="AV13" s="121"/>
    </row>
    <row r="14" spans="1:48" ht="12" customHeight="1">
      <c r="A14" s="62">
        <f aca="true" t="shared" si="2" ref="A14:A48">A9+1</f>
        <v>2</v>
      </c>
      <c r="B14" s="62">
        <f aca="true" t="shared" si="3" ref="B14:B48">B9</f>
        <v>1</v>
      </c>
      <c r="C14" s="137">
        <v>2</v>
      </c>
      <c r="D14" s="138" t="s">
        <v>152</v>
      </c>
      <c r="E14" s="94" t="str">
        <f>IF(J9="","",IF(J9="○","×","○"))</f>
        <v>×</v>
      </c>
      <c r="F14" s="139">
        <f aca="true" t="shared" si="4" ref="F14:F48">IF(INDEX($E$9:$AR$48,(F$5-1)*5+$B14,($A14-1)*5+4)="","",INDEX($E$9:$AR$48,(F$5-1)*5+$B14,($A14-1)*5+4))</f>
        <v>7</v>
      </c>
      <c r="G14" s="140" t="s">
        <v>124</v>
      </c>
      <c r="H14" s="141">
        <f aca="true" t="shared" si="5" ref="H14:H48">IF(INDEX($E$9:$AR$48,(H$5-1)*5+$B14,($A14-1)*5+2)="","",INDEX($E$9:$AR$48,(H$5-1)*5+$B14,($A14-1)*5+2))</f>
        <v>11</v>
      </c>
      <c r="I14" s="142"/>
      <c r="J14" s="143">
        <f>IF(J15="","",IF(J15&gt;N15,"○","×"))</f>
      </c>
      <c r="K14" s="144"/>
      <c r="L14" s="144"/>
      <c r="M14" s="144"/>
      <c r="N14" s="145"/>
      <c r="O14" s="94" t="str">
        <f>IF(O15="","",IF(O15="W","○",IF(O15="L","×",IF(O15&gt;S15,"○","×"))))</f>
        <v>×</v>
      </c>
      <c r="P14" s="95">
        <v>4</v>
      </c>
      <c r="Q14" s="96" t="s">
        <v>124</v>
      </c>
      <c r="R14" s="95">
        <v>11</v>
      </c>
      <c r="S14" s="97"/>
      <c r="T14" s="94" t="str">
        <f>IF(T15="","",IF(T15="W","○",IF(T15="L","×",IF(T15&gt;X15,"○","×"))))</f>
        <v>○</v>
      </c>
      <c r="U14" s="95">
        <v>11</v>
      </c>
      <c r="V14" s="96" t="s">
        <v>124</v>
      </c>
      <c r="W14" s="95">
        <v>7</v>
      </c>
      <c r="X14" s="97"/>
      <c r="Y14" s="94" t="str">
        <f>IF(Y15="","",IF(Y15="W","○",IF(Y15="L","×",IF(Y15&gt;AC15,"○","×"))))</f>
        <v>○</v>
      </c>
      <c r="Z14" s="95">
        <v>11</v>
      </c>
      <c r="AA14" s="96" t="s">
        <v>124</v>
      </c>
      <c r="AB14" s="95">
        <v>8</v>
      </c>
      <c r="AC14" s="97"/>
      <c r="AD14" s="94" t="str">
        <f>IF(AD15="","",IF(AD15="W","○",IF(AD15="L","×",IF(AD15&gt;AH15,"○","×"))))</f>
        <v>○</v>
      </c>
      <c r="AE14" s="95">
        <v>11</v>
      </c>
      <c r="AF14" s="96" t="s">
        <v>124</v>
      </c>
      <c r="AG14" s="95">
        <v>6</v>
      </c>
      <c r="AH14" s="97"/>
      <c r="AI14" s="94" t="str">
        <f>IF(AI15="","",IF(AI15="W","○",IF(AI15="L","×",IF(AI15&gt;AM15,"○","×"))))</f>
        <v>×</v>
      </c>
      <c r="AJ14" s="95">
        <v>7</v>
      </c>
      <c r="AK14" s="96" t="s">
        <v>124</v>
      </c>
      <c r="AL14" s="95">
        <v>11</v>
      </c>
      <c r="AM14" s="97"/>
      <c r="AN14" s="94" t="str">
        <f>IF(AN15="","",IF(AN15="W","○",IF(AN15="L","×",IF(AN15&gt;AR15,"○","×"))))</f>
        <v>×</v>
      </c>
      <c r="AO14" s="95">
        <v>6</v>
      </c>
      <c r="AP14" s="96" t="s">
        <v>124</v>
      </c>
      <c r="AQ14" s="95">
        <v>11</v>
      </c>
      <c r="AR14" s="146"/>
      <c r="AS14" s="103">
        <f>IF($D14="","",COUNTIF($E14:$AR18,"○"))</f>
        <v>3</v>
      </c>
      <c r="AT14" s="104">
        <f>IF($D14="","",COUNTIF($E14:$AR18,"×"))</f>
        <v>4</v>
      </c>
      <c r="AU14" s="147">
        <f>IF($D14="","",AS14*2+AT14)</f>
        <v>10</v>
      </c>
      <c r="AV14" s="106">
        <f>IF($D14="","",RANK(AU14,$AU$9:$AU$48))</f>
        <v>5</v>
      </c>
    </row>
    <row r="15" spans="1:48" ht="12" customHeight="1">
      <c r="A15" s="62">
        <f t="shared" si="2"/>
        <v>2</v>
      </c>
      <c r="B15" s="62">
        <f t="shared" si="3"/>
        <v>2</v>
      </c>
      <c r="C15" s="107"/>
      <c r="D15" s="108"/>
      <c r="E15" s="148">
        <f>IF(J10="W","L",IF(J10="L","W",IF(J10="","",N10)))</f>
        <v>0</v>
      </c>
      <c r="F15" s="149">
        <f t="shared" si="4"/>
        <v>10</v>
      </c>
      <c r="G15" s="150" t="s">
        <v>124</v>
      </c>
      <c r="H15" s="151">
        <f t="shared" si="5"/>
        <v>12</v>
      </c>
      <c r="I15" s="112">
        <f>IF(OR(E15="L",E15="W"),"",J10)</f>
        <v>3</v>
      </c>
      <c r="J15" s="152"/>
      <c r="K15" s="92"/>
      <c r="L15" s="92"/>
      <c r="M15" s="92"/>
      <c r="N15" s="93"/>
      <c r="O15" s="109">
        <f>IF(P14="","",IF(P14&gt;R14,1,0)+IF(P15&gt;R15,1,0)+IF(P16&gt;R16,1,0)+IF(P17&gt;R17,1,0)+IF(P18&gt;R18,1,0))</f>
        <v>0</v>
      </c>
      <c r="P15" s="110">
        <v>4</v>
      </c>
      <c r="Q15" s="111" t="s">
        <v>124</v>
      </c>
      <c r="R15" s="110">
        <v>11</v>
      </c>
      <c r="S15" s="112">
        <f>IF(OR(O15="L",O15="W"),"",IF(P14="","",IF(P14&lt;R14,1,0)+IF(P15&lt;R15,1,0)+IF(P16&lt;R16,1,0)+IF(P17&lt;R17,1,0)+IF(P18&lt;R18,1,0)))</f>
        <v>3</v>
      </c>
      <c r="T15" s="109">
        <f>IF(U14="","",IF(U14&gt;W14,1,0)+IF(U15&gt;W15,1,0)+IF(U16&gt;W16,1,0)+IF(U17&gt;W17,1,0)+IF(U18&gt;W18,1,0))</f>
        <v>3</v>
      </c>
      <c r="U15" s="110">
        <v>11</v>
      </c>
      <c r="V15" s="111" t="s">
        <v>124</v>
      </c>
      <c r="W15" s="110">
        <v>4</v>
      </c>
      <c r="X15" s="112">
        <f>IF(OR(T15="L",T15="W"),"",IF(U14="","",IF(U14&lt;W14,1,0)+IF(U15&lt;W15,1,0)+IF(U16&lt;W16,1,0)+IF(U17&lt;W17,1,0)+IF(U18&lt;W18,1,0)))</f>
        <v>1</v>
      </c>
      <c r="Y15" s="109">
        <f>IF(Z14="","",IF(Z14&gt;AB14,1,0)+IF(Z15&gt;AB15,1,0)+IF(Z16&gt;AB16,1,0)+IF(Z17&gt;AB17,1,0)+IF(Z18&gt;AB18,1,0))</f>
        <v>3</v>
      </c>
      <c r="Z15" s="110">
        <v>5</v>
      </c>
      <c r="AA15" s="111" t="s">
        <v>124</v>
      </c>
      <c r="AB15" s="110">
        <v>11</v>
      </c>
      <c r="AC15" s="112">
        <f>IF(OR(Y15="L",Y15="W"),"",IF(Z14="","",IF(Z14&lt;AB14,1,0)+IF(Z15&lt;AB15,1,0)+IF(Z16&lt;AB16,1,0)+IF(Z17&lt;AB17,1,0)+IF(Z18&lt;AB18,1,0)))</f>
        <v>1</v>
      </c>
      <c r="AD15" s="109">
        <f>IF(AE14="","",IF(AE14&gt;AG14,1,0)+IF(AE15&gt;AG15,1,0)+IF(AE16&gt;AG16,1,0)+IF(AE17&gt;AG17,1,0)+IF(AE18&gt;AG18,1,0))</f>
        <v>3</v>
      </c>
      <c r="AE15" s="110">
        <v>11</v>
      </c>
      <c r="AF15" s="111" t="s">
        <v>124</v>
      </c>
      <c r="AG15" s="110">
        <v>7</v>
      </c>
      <c r="AH15" s="112">
        <f>IF(OR(AD15="L",AD15="W"),"",IF(AE14="","",IF(AE14&lt;AG14,1,0)+IF(AE15&lt;AG15,1,0)+IF(AE16&lt;AG16,1,0)+IF(AE17&lt;AG17,1,0)+IF(AE18&lt;AG18,1,0)))</f>
        <v>2</v>
      </c>
      <c r="AI15" s="109">
        <f>IF(AJ14="","",IF(AJ14&gt;AL14,1,0)+IF(AJ15&gt;AL15,1,0)+IF(AJ16&gt;AL16,1,0)+IF(AJ17&gt;AL17,1,0)+IF(AJ18&gt;AL18,1,0))</f>
        <v>0</v>
      </c>
      <c r="AJ15" s="110">
        <v>5</v>
      </c>
      <c r="AK15" s="111" t="s">
        <v>124</v>
      </c>
      <c r="AL15" s="110">
        <v>11</v>
      </c>
      <c r="AM15" s="112">
        <f>IF(OR(AI15="L",AI15="W"),"",IF(AJ14="","",IF(AJ14&lt;AL14,1,0)+IF(AJ15&lt;AL15,1,0)+IF(AJ16&lt;AL16,1,0)+IF(AJ17&lt;AL17,1,0)+IF(AJ18&lt;AL18,1,0)))</f>
        <v>3</v>
      </c>
      <c r="AN15" s="109">
        <f>IF(AO14="","",IF(AO14&gt;AQ14,1,0)+IF(AO15&gt;AQ15,1,0)+IF(AO16&gt;AQ16,1,0)+IF(AO17&gt;AQ17,1,0)+IF(AO18&gt;AQ18,1,0))</f>
        <v>0</v>
      </c>
      <c r="AO15" s="110">
        <v>4</v>
      </c>
      <c r="AP15" s="111" t="s">
        <v>124</v>
      </c>
      <c r="AQ15" s="110">
        <v>11</v>
      </c>
      <c r="AR15" s="153">
        <f>IF(OR(AN15="L",AN15="W"),"",IF(AO14="","",IF(AO14&lt;AQ14,1,0)+IF(AO15&lt;AQ15,1,0)+IF(AO16&lt;AQ16,1,0)+IF(AO17&lt;AQ17,1,0)+IF(AO18&lt;AQ18,1,0)))</f>
        <v>3</v>
      </c>
      <c r="AS15" s="118"/>
      <c r="AT15" s="119"/>
      <c r="AU15" s="154"/>
      <c r="AV15" s="121"/>
    </row>
    <row r="16" spans="1:48" ht="12" customHeight="1">
      <c r="A16" s="62">
        <f t="shared" si="2"/>
        <v>2</v>
      </c>
      <c r="B16" s="62">
        <f t="shared" si="3"/>
        <v>3</v>
      </c>
      <c r="C16" s="107"/>
      <c r="D16" s="108"/>
      <c r="E16" s="148"/>
      <c r="F16" s="149">
        <f t="shared" si="4"/>
        <v>8</v>
      </c>
      <c r="G16" s="150" t="s">
        <v>124</v>
      </c>
      <c r="H16" s="151">
        <f t="shared" si="5"/>
        <v>11</v>
      </c>
      <c r="I16" s="112"/>
      <c r="J16" s="152"/>
      <c r="K16" s="92"/>
      <c r="L16" s="92"/>
      <c r="M16" s="92"/>
      <c r="N16" s="93"/>
      <c r="O16" s="109"/>
      <c r="P16" s="110">
        <v>2</v>
      </c>
      <c r="Q16" s="111" t="s">
        <v>124</v>
      </c>
      <c r="R16" s="110">
        <v>11</v>
      </c>
      <c r="S16" s="112"/>
      <c r="T16" s="109"/>
      <c r="U16" s="110">
        <v>8</v>
      </c>
      <c r="V16" s="111" t="s">
        <v>124</v>
      </c>
      <c r="W16" s="110">
        <v>11</v>
      </c>
      <c r="X16" s="112"/>
      <c r="Y16" s="109"/>
      <c r="Z16" s="110">
        <v>12</v>
      </c>
      <c r="AA16" s="111" t="s">
        <v>124</v>
      </c>
      <c r="AB16" s="110">
        <v>10</v>
      </c>
      <c r="AC16" s="112"/>
      <c r="AD16" s="109"/>
      <c r="AE16" s="110">
        <v>8</v>
      </c>
      <c r="AF16" s="111" t="s">
        <v>124</v>
      </c>
      <c r="AG16" s="110">
        <v>11</v>
      </c>
      <c r="AH16" s="112"/>
      <c r="AI16" s="109"/>
      <c r="AJ16" s="110">
        <v>7</v>
      </c>
      <c r="AK16" s="111" t="s">
        <v>124</v>
      </c>
      <c r="AL16" s="110">
        <v>11</v>
      </c>
      <c r="AM16" s="112"/>
      <c r="AN16" s="109"/>
      <c r="AO16" s="110">
        <v>6</v>
      </c>
      <c r="AP16" s="111" t="s">
        <v>124</v>
      </c>
      <c r="AQ16" s="110">
        <v>11</v>
      </c>
      <c r="AR16" s="153"/>
      <c r="AS16" s="118"/>
      <c r="AT16" s="119"/>
      <c r="AU16" s="154"/>
      <c r="AV16" s="121"/>
    </row>
    <row r="17" spans="1:48" ht="12" customHeight="1">
      <c r="A17" s="62">
        <f t="shared" si="2"/>
        <v>2</v>
      </c>
      <c r="B17" s="62">
        <f t="shared" si="3"/>
        <v>4</v>
      </c>
      <c r="C17" s="107"/>
      <c r="D17" s="122" t="s">
        <v>150</v>
      </c>
      <c r="E17" s="148"/>
      <c r="F17" s="149">
        <f t="shared" si="4"/>
      </c>
      <c r="G17" s="150" t="s">
        <v>124</v>
      </c>
      <c r="H17" s="151">
        <f t="shared" si="5"/>
      </c>
      <c r="I17" s="112"/>
      <c r="J17" s="152"/>
      <c r="K17" s="92"/>
      <c r="L17" s="92"/>
      <c r="M17" s="92"/>
      <c r="N17" s="93"/>
      <c r="O17" s="109"/>
      <c r="P17" s="110"/>
      <c r="Q17" s="111" t="s">
        <v>124</v>
      </c>
      <c r="R17" s="110"/>
      <c r="S17" s="112"/>
      <c r="T17" s="109"/>
      <c r="U17" s="110">
        <v>11</v>
      </c>
      <c r="V17" s="111" t="s">
        <v>124</v>
      </c>
      <c r="W17" s="110">
        <v>9</v>
      </c>
      <c r="X17" s="112"/>
      <c r="Y17" s="109"/>
      <c r="Z17" s="110">
        <v>11</v>
      </c>
      <c r="AA17" s="111" t="s">
        <v>124</v>
      </c>
      <c r="AB17" s="110">
        <v>5</v>
      </c>
      <c r="AC17" s="112"/>
      <c r="AD17" s="109"/>
      <c r="AE17" s="110">
        <v>6</v>
      </c>
      <c r="AF17" s="111" t="s">
        <v>124</v>
      </c>
      <c r="AG17" s="110">
        <v>11</v>
      </c>
      <c r="AH17" s="112"/>
      <c r="AI17" s="109"/>
      <c r="AJ17" s="110"/>
      <c r="AK17" s="111" t="s">
        <v>124</v>
      </c>
      <c r="AL17" s="110"/>
      <c r="AM17" s="112"/>
      <c r="AN17" s="109"/>
      <c r="AO17" s="110"/>
      <c r="AP17" s="111" t="s">
        <v>124</v>
      </c>
      <c r="AQ17" s="110"/>
      <c r="AR17" s="153"/>
      <c r="AS17" s="118"/>
      <c r="AT17" s="119"/>
      <c r="AU17" s="154"/>
      <c r="AV17" s="121"/>
    </row>
    <row r="18" spans="1:48" ht="12" customHeight="1">
      <c r="A18" s="62">
        <f t="shared" si="2"/>
        <v>2</v>
      </c>
      <c r="B18" s="62">
        <f t="shared" si="3"/>
        <v>5</v>
      </c>
      <c r="C18" s="155"/>
      <c r="D18" s="156"/>
      <c r="E18" s="157"/>
      <c r="F18" s="158">
        <f t="shared" si="4"/>
      </c>
      <c r="G18" s="159" t="s">
        <v>124</v>
      </c>
      <c r="H18" s="160">
        <f t="shared" si="5"/>
      </c>
      <c r="I18" s="131"/>
      <c r="J18" s="161"/>
      <c r="K18" s="126"/>
      <c r="L18" s="126"/>
      <c r="M18" s="126"/>
      <c r="N18" s="127"/>
      <c r="O18" s="128"/>
      <c r="P18" s="129"/>
      <c r="Q18" s="130" t="s">
        <v>124</v>
      </c>
      <c r="R18" s="129"/>
      <c r="S18" s="131"/>
      <c r="T18" s="128"/>
      <c r="U18" s="129"/>
      <c r="V18" s="130" t="s">
        <v>124</v>
      </c>
      <c r="W18" s="129"/>
      <c r="X18" s="131"/>
      <c r="Y18" s="128"/>
      <c r="Z18" s="129"/>
      <c r="AA18" s="130" t="s">
        <v>124</v>
      </c>
      <c r="AB18" s="129"/>
      <c r="AC18" s="131"/>
      <c r="AD18" s="128"/>
      <c r="AE18" s="129">
        <v>11</v>
      </c>
      <c r="AF18" s="130" t="s">
        <v>124</v>
      </c>
      <c r="AG18" s="129">
        <v>6</v>
      </c>
      <c r="AH18" s="131"/>
      <c r="AI18" s="128"/>
      <c r="AJ18" s="129"/>
      <c r="AK18" s="130" t="s">
        <v>124</v>
      </c>
      <c r="AL18" s="129"/>
      <c r="AM18" s="131"/>
      <c r="AN18" s="128"/>
      <c r="AO18" s="129"/>
      <c r="AP18" s="130" t="s">
        <v>124</v>
      </c>
      <c r="AQ18" s="129"/>
      <c r="AR18" s="162"/>
      <c r="AS18" s="118"/>
      <c r="AT18" s="119"/>
      <c r="AU18" s="154"/>
      <c r="AV18" s="121"/>
    </row>
    <row r="19" spans="1:48" ht="12" customHeight="1">
      <c r="A19" s="62">
        <f t="shared" si="2"/>
        <v>3</v>
      </c>
      <c r="B19" s="62">
        <f t="shared" si="3"/>
        <v>1</v>
      </c>
      <c r="C19" s="163">
        <v>3</v>
      </c>
      <c r="D19" s="164" t="s">
        <v>153</v>
      </c>
      <c r="E19" s="98" t="str">
        <f>IF(O9="","",IF(O9="○","×","○"))</f>
        <v>○</v>
      </c>
      <c r="F19" s="165">
        <f t="shared" si="4"/>
        <v>11</v>
      </c>
      <c r="G19" s="166" t="s">
        <v>124</v>
      </c>
      <c r="H19" s="167">
        <f t="shared" si="5"/>
        <v>9</v>
      </c>
      <c r="I19" s="168"/>
      <c r="J19" s="94" t="str">
        <f>IF(O14="","",IF(O14="○","×","○"))</f>
        <v>○</v>
      </c>
      <c r="K19" s="139">
        <f aca="true" t="shared" si="6" ref="K19:K48">IF(INDEX($E$9:$AR$48,(K$5-1)*5+$B19,($A19-1)*5+4)="","",INDEX($E$9:$AR$48,(K$5-1)*5+$B19,($A19-1)*5+4))</f>
        <v>11</v>
      </c>
      <c r="L19" s="140" t="s">
        <v>124</v>
      </c>
      <c r="M19" s="141">
        <f aca="true" t="shared" si="7" ref="M19:M48">IF(INDEX($E$9:$AR$48,(M$5-1)*5+$B19,($A19-1)*5+2)="","",INDEX($E$9:$AR$48,(M$5-1)*5+$B19,($A19-1)*5+2))</f>
        <v>4</v>
      </c>
      <c r="N19" s="169"/>
      <c r="O19" s="143">
        <f>IF(O20="","",IF(O20&gt;S20,"○","×"))</f>
      </c>
      <c r="P19" s="144"/>
      <c r="Q19" s="144"/>
      <c r="R19" s="144"/>
      <c r="S19" s="145"/>
      <c r="T19" s="94" t="str">
        <f>IF(T20="","",IF(T20="W","○",IF(T20="L","×",IF(T20&gt;X20,"○","×"))))</f>
        <v>○</v>
      </c>
      <c r="U19" s="95">
        <v>11</v>
      </c>
      <c r="V19" s="96" t="s">
        <v>124</v>
      </c>
      <c r="W19" s="95">
        <v>1</v>
      </c>
      <c r="X19" s="97"/>
      <c r="Y19" s="94" t="str">
        <f>IF(Y20="","",IF(Y20="W","○",IF(Y20="L","×",IF(Y20&gt;AC20,"○","×"))))</f>
        <v>○</v>
      </c>
      <c r="Z19" s="95">
        <v>7</v>
      </c>
      <c r="AA19" s="96" t="s">
        <v>124</v>
      </c>
      <c r="AB19" s="95">
        <v>11</v>
      </c>
      <c r="AC19" s="97"/>
      <c r="AD19" s="94" t="str">
        <f>IF(AD20="","",IF(AD20="W","○",IF(AD20="L","×",IF(AD20&gt;AH20,"○","×"))))</f>
        <v>○</v>
      </c>
      <c r="AE19" s="95">
        <v>11</v>
      </c>
      <c r="AF19" s="96" t="s">
        <v>124</v>
      </c>
      <c r="AG19" s="95">
        <v>7</v>
      </c>
      <c r="AH19" s="97"/>
      <c r="AI19" s="94" t="str">
        <f>IF(AI20="","",IF(AI20="W","○",IF(AI20="L","×",IF(AI20&gt;AM20,"○","×"))))</f>
        <v>○</v>
      </c>
      <c r="AJ19" s="95">
        <v>11</v>
      </c>
      <c r="AK19" s="96" t="s">
        <v>124</v>
      </c>
      <c r="AL19" s="95">
        <v>8</v>
      </c>
      <c r="AM19" s="97"/>
      <c r="AN19" s="98" t="str">
        <f>IF(AN20="","",IF(AN20="W","○",IF(AN20="L","×",IF(AN20&gt;AR20,"○","×"))))</f>
        <v>×</v>
      </c>
      <c r="AO19" s="99">
        <v>11</v>
      </c>
      <c r="AP19" s="100" t="s">
        <v>124</v>
      </c>
      <c r="AQ19" s="99">
        <v>9</v>
      </c>
      <c r="AR19" s="102"/>
      <c r="AS19" s="103">
        <f>IF($D19="","",COUNTIF($E19:$AR23,"○"))</f>
        <v>6</v>
      </c>
      <c r="AT19" s="104">
        <f>IF($D19="","",COUNTIF($E19:$AR23,"×"))</f>
        <v>1</v>
      </c>
      <c r="AU19" s="170">
        <f>IF($D19="","",AS19*2+AT19)</f>
        <v>13</v>
      </c>
      <c r="AV19" s="106">
        <f>IF($D19="","",RANK(AU19,$AU$9:$AU$48))</f>
        <v>1</v>
      </c>
    </row>
    <row r="20" spans="1:48" ht="12" customHeight="1">
      <c r="A20" s="62">
        <f t="shared" si="2"/>
        <v>3</v>
      </c>
      <c r="B20" s="62">
        <f t="shared" si="3"/>
        <v>2</v>
      </c>
      <c r="C20" s="107"/>
      <c r="D20" s="108"/>
      <c r="E20" s="171">
        <f>IF(O10="W","L",IF(O10="L","W",IF(O10="","",S10)))</f>
        <v>3</v>
      </c>
      <c r="F20" s="172">
        <f t="shared" si="4"/>
        <v>8</v>
      </c>
      <c r="G20" s="173" t="s">
        <v>124</v>
      </c>
      <c r="H20" s="174">
        <f t="shared" si="5"/>
        <v>11</v>
      </c>
      <c r="I20" s="116">
        <f>IF(OR(E20="L",E20="W"),"",O10)</f>
        <v>1</v>
      </c>
      <c r="J20" s="109">
        <f>IF(O15="W","L",IF(O15="L","W",IF(O15="","",S15)))</f>
        <v>3</v>
      </c>
      <c r="K20" s="149">
        <f t="shared" si="6"/>
        <v>11</v>
      </c>
      <c r="L20" s="150" t="s">
        <v>124</v>
      </c>
      <c r="M20" s="151">
        <f t="shared" si="7"/>
        <v>4</v>
      </c>
      <c r="N20" s="112">
        <f>IF(OR(J20="L",J20="W"),"",O15)</f>
        <v>0</v>
      </c>
      <c r="O20" s="152"/>
      <c r="P20" s="92"/>
      <c r="Q20" s="92"/>
      <c r="R20" s="92"/>
      <c r="S20" s="93"/>
      <c r="T20" s="109">
        <f>IF(U19="","",IF(U19&gt;W19,1,0)+IF(U20&gt;W20,1,0)+IF(U21&gt;W21,1,0)+IF(U22&gt;W22,1,0)+IF(U23&gt;W23,1,0))</f>
        <v>3</v>
      </c>
      <c r="U20" s="110">
        <v>11</v>
      </c>
      <c r="V20" s="111" t="s">
        <v>124</v>
      </c>
      <c r="W20" s="110">
        <v>8</v>
      </c>
      <c r="X20" s="112">
        <f>IF(OR(T20="L",T20="W"),"",IF(U19="","",IF(U19&lt;W19,1,0)+IF(U20&lt;W20,1,0)+IF(U21&lt;W21,1,0)+IF(U22&lt;W22,1,0)+IF(U23&lt;W23,1,0)))</f>
        <v>0</v>
      </c>
      <c r="Y20" s="109">
        <f>IF(Z19="","",IF(Z19&gt;AB19,1,0)+IF(Z20&gt;AB20,1,0)+IF(Z21&gt;AB21,1,0)+IF(Z22&gt;AB22,1,0)+IF(Z23&gt;AB23,1,0))</f>
        <v>3</v>
      </c>
      <c r="Z20" s="110">
        <v>14</v>
      </c>
      <c r="AA20" s="111" t="s">
        <v>124</v>
      </c>
      <c r="AB20" s="110">
        <v>12</v>
      </c>
      <c r="AC20" s="112">
        <f>IF(OR(Y20="L",Y20="W"),"",IF(Z19="","",IF(Z19&lt;AB19,1,0)+IF(Z20&lt;AB20,1,0)+IF(Z21&lt;AB21,1,0)+IF(Z22&lt;AB22,1,0)+IF(Z23&lt;AB23,1,0)))</f>
        <v>1</v>
      </c>
      <c r="AD20" s="109">
        <f>IF(AE19="","",IF(AE19&gt;AG19,1,0)+IF(AE20&gt;AG20,1,0)+IF(AE21&gt;AG21,1,0)+IF(AE22&gt;AG22,1,0)+IF(AE23&gt;AG23,1,0))</f>
        <v>3</v>
      </c>
      <c r="AE20" s="110">
        <v>11</v>
      </c>
      <c r="AF20" s="111" t="s">
        <v>124</v>
      </c>
      <c r="AG20" s="110">
        <v>5</v>
      </c>
      <c r="AH20" s="112">
        <f>IF(OR(AD20="L",AD20="W"),"",IF(AE19="","",IF(AE19&lt;AG19,1,0)+IF(AE20&lt;AG20,1,0)+IF(AE21&lt;AG21,1,0)+IF(AE22&lt;AG22,1,0)+IF(AE23&lt;AG23,1,0)))</f>
        <v>0</v>
      </c>
      <c r="AI20" s="109">
        <f>IF(AJ19="","",IF(AJ19&gt;AL19,1,0)+IF(AJ20&gt;AL20,1,0)+IF(AJ21&gt;AL21,1,0)+IF(AJ22&gt;AL22,1,0)+IF(AJ23&gt;AL23,1,0))</f>
        <v>3</v>
      </c>
      <c r="AJ20" s="110">
        <v>9</v>
      </c>
      <c r="AK20" s="111" t="s">
        <v>124</v>
      </c>
      <c r="AL20" s="110">
        <v>11</v>
      </c>
      <c r="AM20" s="112">
        <f>IF(OR(AI20="L",AI20="W"),"",IF(AJ19="","",IF(AJ19&lt;AL19,1,0)+IF(AJ20&lt;AL20,1,0)+IF(AJ21&lt;AL21,1,0)+IF(AJ22&lt;AL22,1,0)+IF(AJ23&lt;AL23,1,0)))</f>
        <v>1</v>
      </c>
      <c r="AN20" s="113">
        <f>IF(AO19="","",IF(AO19&gt;AQ19,1,0)+IF(AO20&gt;AQ20,1,0)+IF(AO21&gt;AQ21,1,0)+IF(AO22&gt;AQ22,1,0)+IF(AO23&gt;AQ23,1,0))</f>
        <v>2</v>
      </c>
      <c r="AO20" s="114">
        <v>9</v>
      </c>
      <c r="AP20" s="115" t="s">
        <v>124</v>
      </c>
      <c r="AQ20" s="114">
        <v>11</v>
      </c>
      <c r="AR20" s="117">
        <f>IF(OR(AN20="L",AN20="W"),"",IF(AO19="","",IF(AO19&lt;AQ19,1,0)+IF(AO20&lt;AQ20,1,0)+IF(AO21&lt;AQ21,1,0)+IF(AO22&lt;AQ22,1,0)+IF(AO23&lt;AQ23,1,0)))</f>
        <v>3</v>
      </c>
      <c r="AS20" s="118"/>
      <c r="AT20" s="119"/>
      <c r="AU20" s="120"/>
      <c r="AV20" s="121"/>
    </row>
    <row r="21" spans="1:48" ht="12" customHeight="1">
      <c r="A21" s="62">
        <f t="shared" si="2"/>
        <v>3</v>
      </c>
      <c r="B21" s="62">
        <f t="shared" si="3"/>
        <v>3</v>
      </c>
      <c r="C21" s="107"/>
      <c r="D21" s="108"/>
      <c r="E21" s="171"/>
      <c r="F21" s="172">
        <f t="shared" si="4"/>
        <v>11</v>
      </c>
      <c r="G21" s="173" t="s">
        <v>124</v>
      </c>
      <c r="H21" s="174">
        <f t="shared" si="5"/>
        <v>9</v>
      </c>
      <c r="I21" s="116"/>
      <c r="J21" s="109"/>
      <c r="K21" s="149">
        <f t="shared" si="6"/>
        <v>11</v>
      </c>
      <c r="L21" s="150" t="s">
        <v>124</v>
      </c>
      <c r="M21" s="151">
        <f t="shared" si="7"/>
        <v>2</v>
      </c>
      <c r="N21" s="112"/>
      <c r="O21" s="152"/>
      <c r="P21" s="92"/>
      <c r="Q21" s="92"/>
      <c r="R21" s="92"/>
      <c r="S21" s="93"/>
      <c r="T21" s="109"/>
      <c r="U21" s="110">
        <v>11</v>
      </c>
      <c r="V21" s="111" t="s">
        <v>124</v>
      </c>
      <c r="W21" s="110">
        <v>7</v>
      </c>
      <c r="X21" s="112"/>
      <c r="Y21" s="109"/>
      <c r="Z21" s="110">
        <v>11</v>
      </c>
      <c r="AA21" s="111" t="s">
        <v>124</v>
      </c>
      <c r="AB21" s="110">
        <v>8</v>
      </c>
      <c r="AC21" s="112"/>
      <c r="AD21" s="109"/>
      <c r="AE21" s="110">
        <v>13</v>
      </c>
      <c r="AF21" s="111" t="s">
        <v>124</v>
      </c>
      <c r="AG21" s="110">
        <v>11</v>
      </c>
      <c r="AH21" s="112"/>
      <c r="AI21" s="109"/>
      <c r="AJ21" s="110">
        <v>12</v>
      </c>
      <c r="AK21" s="111" t="s">
        <v>124</v>
      </c>
      <c r="AL21" s="110">
        <v>10</v>
      </c>
      <c r="AM21" s="112"/>
      <c r="AN21" s="113"/>
      <c r="AO21" s="114">
        <v>6</v>
      </c>
      <c r="AP21" s="115" t="s">
        <v>124</v>
      </c>
      <c r="AQ21" s="114">
        <v>11</v>
      </c>
      <c r="AR21" s="117"/>
      <c r="AS21" s="118"/>
      <c r="AT21" s="119"/>
      <c r="AU21" s="120"/>
      <c r="AV21" s="121"/>
    </row>
    <row r="22" spans="1:48" ht="12" customHeight="1">
      <c r="A22" s="62">
        <f t="shared" si="2"/>
        <v>3</v>
      </c>
      <c r="B22" s="62">
        <f t="shared" si="3"/>
        <v>4</v>
      </c>
      <c r="C22" s="107"/>
      <c r="D22" s="122" t="s">
        <v>154</v>
      </c>
      <c r="E22" s="171"/>
      <c r="F22" s="172">
        <f t="shared" si="4"/>
        <v>11</v>
      </c>
      <c r="G22" s="173" t="s">
        <v>124</v>
      </c>
      <c r="H22" s="174">
        <f t="shared" si="5"/>
        <v>3</v>
      </c>
      <c r="I22" s="116"/>
      <c r="J22" s="109"/>
      <c r="K22" s="149">
        <f t="shared" si="6"/>
      </c>
      <c r="L22" s="150" t="s">
        <v>124</v>
      </c>
      <c r="M22" s="151">
        <f t="shared" si="7"/>
      </c>
      <c r="N22" s="112"/>
      <c r="O22" s="152"/>
      <c r="P22" s="92"/>
      <c r="Q22" s="92"/>
      <c r="R22" s="92"/>
      <c r="S22" s="93"/>
      <c r="T22" s="109"/>
      <c r="U22" s="110"/>
      <c r="V22" s="111" t="s">
        <v>124</v>
      </c>
      <c r="W22" s="110"/>
      <c r="X22" s="112"/>
      <c r="Y22" s="109"/>
      <c r="Z22" s="110">
        <v>11</v>
      </c>
      <c r="AA22" s="111" t="s">
        <v>124</v>
      </c>
      <c r="AB22" s="110">
        <v>6</v>
      </c>
      <c r="AC22" s="112"/>
      <c r="AD22" s="109"/>
      <c r="AE22" s="110"/>
      <c r="AF22" s="111" t="s">
        <v>124</v>
      </c>
      <c r="AG22" s="110"/>
      <c r="AH22" s="112"/>
      <c r="AI22" s="109"/>
      <c r="AJ22" s="110">
        <v>11</v>
      </c>
      <c r="AK22" s="111" t="s">
        <v>124</v>
      </c>
      <c r="AL22" s="110">
        <v>8</v>
      </c>
      <c r="AM22" s="112"/>
      <c r="AN22" s="113"/>
      <c r="AO22" s="114">
        <v>11</v>
      </c>
      <c r="AP22" s="115" t="s">
        <v>124</v>
      </c>
      <c r="AQ22" s="114">
        <v>7</v>
      </c>
      <c r="AR22" s="117"/>
      <c r="AS22" s="118"/>
      <c r="AT22" s="119"/>
      <c r="AU22" s="123" t="s">
        <v>155</v>
      </c>
      <c r="AV22" s="121"/>
    </row>
    <row r="23" spans="1:48" ht="12" customHeight="1">
      <c r="A23" s="62">
        <f t="shared" si="2"/>
        <v>3</v>
      </c>
      <c r="B23" s="62">
        <f t="shared" si="3"/>
        <v>5</v>
      </c>
      <c r="C23" s="155"/>
      <c r="D23" s="156"/>
      <c r="E23" s="175"/>
      <c r="F23" s="176">
        <f t="shared" si="4"/>
      </c>
      <c r="G23" s="177" t="s">
        <v>124</v>
      </c>
      <c r="H23" s="178">
        <f t="shared" si="5"/>
      </c>
      <c r="I23" s="135"/>
      <c r="J23" s="128"/>
      <c r="K23" s="158">
        <f t="shared" si="6"/>
      </c>
      <c r="L23" s="159" t="s">
        <v>124</v>
      </c>
      <c r="M23" s="160">
        <f t="shared" si="7"/>
      </c>
      <c r="N23" s="131"/>
      <c r="O23" s="161"/>
      <c r="P23" s="126"/>
      <c r="Q23" s="126"/>
      <c r="R23" s="126"/>
      <c r="S23" s="127"/>
      <c r="T23" s="128"/>
      <c r="U23" s="129"/>
      <c r="V23" s="130" t="s">
        <v>124</v>
      </c>
      <c r="W23" s="129"/>
      <c r="X23" s="131"/>
      <c r="Y23" s="128"/>
      <c r="Z23" s="129"/>
      <c r="AA23" s="130" t="s">
        <v>124</v>
      </c>
      <c r="AB23" s="129"/>
      <c r="AC23" s="131"/>
      <c r="AD23" s="128"/>
      <c r="AE23" s="129"/>
      <c r="AF23" s="130" t="s">
        <v>124</v>
      </c>
      <c r="AG23" s="129"/>
      <c r="AH23" s="131"/>
      <c r="AI23" s="128"/>
      <c r="AJ23" s="129"/>
      <c r="AK23" s="130" t="s">
        <v>124</v>
      </c>
      <c r="AL23" s="129"/>
      <c r="AM23" s="131"/>
      <c r="AN23" s="132"/>
      <c r="AO23" s="133">
        <v>4</v>
      </c>
      <c r="AP23" s="134" t="s">
        <v>124</v>
      </c>
      <c r="AQ23" s="133">
        <v>11</v>
      </c>
      <c r="AR23" s="136"/>
      <c r="AS23" s="118"/>
      <c r="AT23" s="119"/>
      <c r="AU23" s="104"/>
      <c r="AV23" s="121"/>
    </row>
    <row r="24" spans="1:48" ht="12" customHeight="1">
      <c r="A24" s="62">
        <f t="shared" si="2"/>
        <v>4</v>
      </c>
      <c r="B24" s="62">
        <f t="shared" si="3"/>
        <v>1</v>
      </c>
      <c r="C24" s="137">
        <v>4</v>
      </c>
      <c r="D24" s="138" t="s">
        <v>156</v>
      </c>
      <c r="E24" s="94" t="str">
        <f>IF(T9="","",IF(T9="○","×","○"))</f>
        <v>×</v>
      </c>
      <c r="F24" s="139">
        <f t="shared" si="4"/>
        <v>4</v>
      </c>
      <c r="G24" s="140" t="s">
        <v>124</v>
      </c>
      <c r="H24" s="141">
        <f t="shared" si="5"/>
        <v>11</v>
      </c>
      <c r="I24" s="169"/>
      <c r="J24" s="94" t="str">
        <f>IF(T14="","",IF(T14="○","×","○"))</f>
        <v>×</v>
      </c>
      <c r="K24" s="139">
        <f t="shared" si="6"/>
        <v>7</v>
      </c>
      <c r="L24" s="140" t="s">
        <v>124</v>
      </c>
      <c r="M24" s="141">
        <f t="shared" si="7"/>
        <v>11</v>
      </c>
      <c r="N24" s="169"/>
      <c r="O24" s="94" t="str">
        <f>IF(T19="","",IF(T19="○","×","○"))</f>
        <v>×</v>
      </c>
      <c r="P24" s="139">
        <f aca="true" t="shared" si="8" ref="P24:P48">IF(INDEX($E$9:$AR$48,(P$5-1)*5+$B24,($A24-1)*5+4)="","",INDEX($E$9:$AR$48,(P$5-1)*5+$B24,($A24-1)*5+4))</f>
        <v>1</v>
      </c>
      <c r="Q24" s="140" t="s">
        <v>124</v>
      </c>
      <c r="R24" s="141">
        <f aca="true" t="shared" si="9" ref="R24:R48">IF(INDEX($E$9:$AR$48,(R$5-1)*5+$B24,($A24-1)*5+2)="","",INDEX($E$9:$AR$48,(R$5-1)*5+$B24,($A24-1)*5+2))</f>
        <v>11</v>
      </c>
      <c r="S24" s="169"/>
      <c r="T24" s="143">
        <f>IF(T25="","",IF(T25&gt;X25,"○","×"))</f>
      </c>
      <c r="U24" s="144"/>
      <c r="V24" s="144"/>
      <c r="W24" s="144"/>
      <c r="X24" s="145"/>
      <c r="Y24" s="94" t="str">
        <f>IF(Y25="","",IF(Y25="W","○",IF(Y25="L","×",IF(Y25&gt;AC25,"○","×"))))</f>
        <v>×</v>
      </c>
      <c r="Z24" s="95">
        <v>7</v>
      </c>
      <c r="AA24" s="96" t="s">
        <v>124</v>
      </c>
      <c r="AB24" s="95">
        <v>11</v>
      </c>
      <c r="AC24" s="97"/>
      <c r="AD24" s="94" t="str">
        <f>IF(AD25="","",IF(AD25="W","○",IF(AD25="L","×",IF(AD25&gt;AH25,"○","×"))))</f>
        <v>○</v>
      </c>
      <c r="AE24" s="95">
        <v>9</v>
      </c>
      <c r="AF24" s="96" t="s">
        <v>124</v>
      </c>
      <c r="AG24" s="95">
        <v>11</v>
      </c>
      <c r="AH24" s="97"/>
      <c r="AI24" s="94" t="str">
        <f>IF(AI25="","",IF(AI25="W","○",IF(AI25="L","×",IF(AI25&gt;AM25,"○","×"))))</f>
        <v>×</v>
      </c>
      <c r="AJ24" s="95">
        <v>11</v>
      </c>
      <c r="AK24" s="96" t="s">
        <v>124</v>
      </c>
      <c r="AL24" s="95">
        <v>9</v>
      </c>
      <c r="AM24" s="97"/>
      <c r="AN24" s="94" t="str">
        <f>IF(AN25="","",IF(AN25="W","○",IF(AN25="L","×",IF(AN25&gt;AR25,"○","×"))))</f>
        <v>×</v>
      </c>
      <c r="AO24" s="95">
        <v>11</v>
      </c>
      <c r="AP24" s="96" t="s">
        <v>124</v>
      </c>
      <c r="AQ24" s="95">
        <v>6</v>
      </c>
      <c r="AR24" s="146"/>
      <c r="AS24" s="103">
        <f>IF($D24="","",COUNTIF($E24:$AR28,"○"))</f>
        <v>1</v>
      </c>
      <c r="AT24" s="104">
        <f>IF($D24="","",COUNTIF($E24:$AR28,"×"))</f>
        <v>6</v>
      </c>
      <c r="AU24" s="147">
        <f>IF($D24="","",AS24*2+AT24)</f>
        <v>8</v>
      </c>
      <c r="AV24" s="106">
        <f>IF($D24="","",RANK(AU24,$AU$9:$AU$48))</f>
        <v>7</v>
      </c>
    </row>
    <row r="25" spans="1:48" ht="12" customHeight="1">
      <c r="A25" s="62">
        <f t="shared" si="2"/>
        <v>4</v>
      </c>
      <c r="B25" s="62">
        <f t="shared" si="3"/>
        <v>2</v>
      </c>
      <c r="C25" s="107"/>
      <c r="D25" s="108"/>
      <c r="E25" s="148">
        <f>IF(T10="W","L",IF(T10="L","W",IF(T10="","",X10)))</f>
        <v>0</v>
      </c>
      <c r="F25" s="149">
        <f t="shared" si="4"/>
        <v>4</v>
      </c>
      <c r="G25" s="150" t="s">
        <v>124</v>
      </c>
      <c r="H25" s="151">
        <f t="shared" si="5"/>
        <v>11</v>
      </c>
      <c r="I25" s="112">
        <f>IF(OR(E25="L",E25="W"),"",T10)</f>
        <v>3</v>
      </c>
      <c r="J25" s="109">
        <f>IF(T15="W","L",IF(T15="L","W",IF(T15="","",X15)))</f>
        <v>1</v>
      </c>
      <c r="K25" s="149">
        <f t="shared" si="6"/>
        <v>4</v>
      </c>
      <c r="L25" s="150" t="s">
        <v>124</v>
      </c>
      <c r="M25" s="151">
        <f t="shared" si="7"/>
        <v>11</v>
      </c>
      <c r="N25" s="112">
        <f>IF(OR(J25="L",J25="W"),"",T15)</f>
        <v>3</v>
      </c>
      <c r="O25" s="109">
        <f>IF(T20="W","L",IF(T20="L","W",IF(T20="","",X20)))</f>
        <v>0</v>
      </c>
      <c r="P25" s="149">
        <f t="shared" si="8"/>
        <v>8</v>
      </c>
      <c r="Q25" s="150" t="s">
        <v>124</v>
      </c>
      <c r="R25" s="151">
        <f t="shared" si="9"/>
        <v>11</v>
      </c>
      <c r="S25" s="112">
        <f>IF(OR(O25="L",O25="W"),"",T20)</f>
        <v>3</v>
      </c>
      <c r="T25" s="152"/>
      <c r="U25" s="92"/>
      <c r="V25" s="92"/>
      <c r="W25" s="92"/>
      <c r="X25" s="93"/>
      <c r="Y25" s="109">
        <f>IF(Z24="","",IF(Z24&gt;AB24,1,0)+IF(Z25&gt;AB25,1,0)+IF(Z26&gt;AB26,1,0)+IF(Z27&gt;AB27,1,0)+IF(Z28&gt;AB28,1,0))</f>
        <v>0</v>
      </c>
      <c r="Z25" s="110">
        <v>8</v>
      </c>
      <c r="AA25" s="111" t="s">
        <v>124</v>
      </c>
      <c r="AB25" s="110">
        <v>11</v>
      </c>
      <c r="AC25" s="112">
        <f>IF(OR(Y25="L",Y25="W"),"",IF(Z24="","",IF(Z24&lt;AB24,1,0)+IF(Z25&lt;AB25,1,0)+IF(Z26&lt;AB26,1,0)+IF(Z27&lt;AB27,1,0)+IF(Z28&lt;AB28,1,0)))</f>
        <v>3</v>
      </c>
      <c r="AD25" s="109">
        <f>IF(AE24="","",IF(AE24&gt;AG24,1,0)+IF(AE25&gt;AG25,1,0)+IF(AE26&gt;AG26,1,0)+IF(AE27&gt;AG27,1,0)+IF(AE28&gt;AG28,1,0))</f>
        <v>3</v>
      </c>
      <c r="AE25" s="110">
        <v>10</v>
      </c>
      <c r="AF25" s="111" t="s">
        <v>124</v>
      </c>
      <c r="AG25" s="110">
        <v>12</v>
      </c>
      <c r="AH25" s="112">
        <f>IF(OR(AD25="L",AD25="W"),"",IF(AE24="","",IF(AE24&lt;AG24,1,0)+IF(AE25&lt;AG25,1,0)+IF(AE26&lt;AG26,1,0)+IF(AE27&lt;AG27,1,0)+IF(AE28&lt;AG28,1,0)))</f>
        <v>2</v>
      </c>
      <c r="AI25" s="109">
        <f>IF(AJ24="","",IF(AJ24&gt;AL24,1,0)+IF(AJ25&gt;AL25,1,0)+IF(AJ26&gt;AL26,1,0)+IF(AJ27&gt;AL27,1,0)+IF(AJ28&gt;AL28,1,0))</f>
        <v>2</v>
      </c>
      <c r="AJ25" s="110">
        <v>12</v>
      </c>
      <c r="AK25" s="111" t="s">
        <v>124</v>
      </c>
      <c r="AL25" s="110">
        <v>14</v>
      </c>
      <c r="AM25" s="112">
        <f>IF(OR(AI25="L",AI25="W"),"",IF(AJ24="","",IF(AJ24&lt;AL24,1,0)+IF(AJ25&lt;AL25,1,0)+IF(AJ26&lt;AL26,1,0)+IF(AJ27&lt;AL27,1,0)+IF(AJ28&lt;AL28,1,0)))</f>
        <v>3</v>
      </c>
      <c r="AN25" s="109">
        <f>IF(AO24="","",IF(AO24&gt;AQ24,1,0)+IF(AO25&gt;AQ25,1,0)+IF(AO26&gt;AQ26,1,0)+IF(AO27&gt;AQ27,1,0)+IF(AO28&gt;AQ28,1,0))</f>
        <v>2</v>
      </c>
      <c r="AO25" s="110">
        <v>7</v>
      </c>
      <c r="AP25" s="111" t="s">
        <v>124</v>
      </c>
      <c r="AQ25" s="110">
        <v>11</v>
      </c>
      <c r="AR25" s="153">
        <f>IF(OR(AN25="L",AN25="W"),"",IF(AO24="","",IF(AO24&lt;AQ24,1,0)+IF(AO25&lt;AQ25,1,0)+IF(AO26&lt;AQ26,1,0)+IF(AO27&lt;AQ27,1,0)+IF(AO28&lt;AQ28,1,0)))</f>
        <v>3</v>
      </c>
      <c r="AS25" s="118"/>
      <c r="AT25" s="119"/>
      <c r="AU25" s="154"/>
      <c r="AV25" s="121"/>
    </row>
    <row r="26" spans="1:48" ht="12" customHeight="1">
      <c r="A26" s="62">
        <f t="shared" si="2"/>
        <v>4</v>
      </c>
      <c r="B26" s="62">
        <f t="shared" si="3"/>
        <v>3</v>
      </c>
      <c r="C26" s="107"/>
      <c r="D26" s="108"/>
      <c r="E26" s="148"/>
      <c r="F26" s="149">
        <f t="shared" si="4"/>
        <v>5</v>
      </c>
      <c r="G26" s="150" t="s">
        <v>124</v>
      </c>
      <c r="H26" s="151">
        <f t="shared" si="5"/>
        <v>11</v>
      </c>
      <c r="I26" s="112"/>
      <c r="J26" s="109"/>
      <c r="K26" s="149">
        <f t="shared" si="6"/>
        <v>11</v>
      </c>
      <c r="L26" s="150" t="s">
        <v>124</v>
      </c>
      <c r="M26" s="151">
        <f t="shared" si="7"/>
        <v>8</v>
      </c>
      <c r="N26" s="112"/>
      <c r="O26" s="109"/>
      <c r="P26" s="149">
        <f t="shared" si="8"/>
        <v>7</v>
      </c>
      <c r="Q26" s="150" t="s">
        <v>124</v>
      </c>
      <c r="R26" s="151">
        <f t="shared" si="9"/>
        <v>11</v>
      </c>
      <c r="S26" s="112"/>
      <c r="T26" s="152"/>
      <c r="U26" s="92"/>
      <c r="V26" s="92"/>
      <c r="W26" s="92"/>
      <c r="X26" s="93"/>
      <c r="Y26" s="109"/>
      <c r="Z26" s="110">
        <v>7</v>
      </c>
      <c r="AA26" s="111" t="s">
        <v>124</v>
      </c>
      <c r="AB26" s="110">
        <v>11</v>
      </c>
      <c r="AC26" s="112"/>
      <c r="AD26" s="109"/>
      <c r="AE26" s="110">
        <v>13</v>
      </c>
      <c r="AF26" s="111" t="s">
        <v>124</v>
      </c>
      <c r="AG26" s="110">
        <v>11</v>
      </c>
      <c r="AH26" s="112"/>
      <c r="AI26" s="109"/>
      <c r="AJ26" s="110">
        <v>5</v>
      </c>
      <c r="AK26" s="111" t="s">
        <v>124</v>
      </c>
      <c r="AL26" s="110">
        <v>11</v>
      </c>
      <c r="AM26" s="112"/>
      <c r="AN26" s="109"/>
      <c r="AO26" s="110">
        <v>11</v>
      </c>
      <c r="AP26" s="111" t="s">
        <v>124</v>
      </c>
      <c r="AQ26" s="110">
        <v>7</v>
      </c>
      <c r="AR26" s="153"/>
      <c r="AS26" s="118"/>
      <c r="AT26" s="119"/>
      <c r="AU26" s="154"/>
      <c r="AV26" s="121"/>
    </row>
    <row r="27" spans="1:48" ht="12" customHeight="1">
      <c r="A27" s="62">
        <f t="shared" si="2"/>
        <v>4</v>
      </c>
      <c r="B27" s="62">
        <f t="shared" si="3"/>
        <v>4</v>
      </c>
      <c r="C27" s="107"/>
      <c r="D27" s="122" t="s">
        <v>150</v>
      </c>
      <c r="E27" s="148"/>
      <c r="F27" s="149">
        <f t="shared" si="4"/>
      </c>
      <c r="G27" s="150" t="s">
        <v>124</v>
      </c>
      <c r="H27" s="151">
        <f t="shared" si="5"/>
      </c>
      <c r="I27" s="112"/>
      <c r="J27" s="109"/>
      <c r="K27" s="149">
        <f t="shared" si="6"/>
        <v>9</v>
      </c>
      <c r="L27" s="150" t="s">
        <v>124</v>
      </c>
      <c r="M27" s="151">
        <f t="shared" si="7"/>
        <v>11</v>
      </c>
      <c r="N27" s="112"/>
      <c r="O27" s="109"/>
      <c r="P27" s="149">
        <f t="shared" si="8"/>
      </c>
      <c r="Q27" s="150" t="s">
        <v>124</v>
      </c>
      <c r="R27" s="151">
        <f t="shared" si="9"/>
      </c>
      <c r="S27" s="112"/>
      <c r="T27" s="152"/>
      <c r="U27" s="92"/>
      <c r="V27" s="92"/>
      <c r="W27" s="92"/>
      <c r="X27" s="93"/>
      <c r="Y27" s="109"/>
      <c r="Z27" s="110"/>
      <c r="AA27" s="111" t="s">
        <v>124</v>
      </c>
      <c r="AB27" s="110"/>
      <c r="AC27" s="112"/>
      <c r="AD27" s="109"/>
      <c r="AE27" s="110">
        <v>11</v>
      </c>
      <c r="AF27" s="111" t="s">
        <v>124</v>
      </c>
      <c r="AG27" s="110">
        <v>6</v>
      </c>
      <c r="AH27" s="112"/>
      <c r="AI27" s="109"/>
      <c r="AJ27" s="110">
        <v>11</v>
      </c>
      <c r="AK27" s="111" t="s">
        <v>124</v>
      </c>
      <c r="AL27" s="110">
        <v>7</v>
      </c>
      <c r="AM27" s="112"/>
      <c r="AN27" s="109"/>
      <c r="AO27" s="110">
        <v>7</v>
      </c>
      <c r="AP27" s="111" t="s">
        <v>124</v>
      </c>
      <c r="AQ27" s="110">
        <v>11</v>
      </c>
      <c r="AR27" s="153"/>
      <c r="AS27" s="118"/>
      <c r="AT27" s="119"/>
      <c r="AU27" s="154"/>
      <c r="AV27" s="121"/>
    </row>
    <row r="28" spans="1:48" ht="12" customHeight="1">
      <c r="A28" s="62">
        <f t="shared" si="2"/>
        <v>4</v>
      </c>
      <c r="B28" s="62">
        <f t="shared" si="3"/>
        <v>5</v>
      </c>
      <c r="C28" s="155"/>
      <c r="D28" s="156"/>
      <c r="E28" s="157"/>
      <c r="F28" s="158">
        <f t="shared" si="4"/>
      </c>
      <c r="G28" s="159" t="s">
        <v>124</v>
      </c>
      <c r="H28" s="160">
        <f t="shared" si="5"/>
      </c>
      <c r="I28" s="131"/>
      <c r="J28" s="128"/>
      <c r="K28" s="158">
        <f t="shared" si="6"/>
      </c>
      <c r="L28" s="159" t="s">
        <v>124</v>
      </c>
      <c r="M28" s="160">
        <f t="shared" si="7"/>
      </c>
      <c r="N28" s="131"/>
      <c r="O28" s="128"/>
      <c r="P28" s="158">
        <f t="shared" si="8"/>
      </c>
      <c r="Q28" s="159" t="s">
        <v>124</v>
      </c>
      <c r="R28" s="160">
        <f t="shared" si="9"/>
      </c>
      <c r="S28" s="131"/>
      <c r="T28" s="161"/>
      <c r="U28" s="126"/>
      <c r="V28" s="126"/>
      <c r="W28" s="126"/>
      <c r="X28" s="127"/>
      <c r="Y28" s="128"/>
      <c r="Z28" s="129"/>
      <c r="AA28" s="130" t="s">
        <v>124</v>
      </c>
      <c r="AB28" s="129"/>
      <c r="AC28" s="131"/>
      <c r="AD28" s="128"/>
      <c r="AE28" s="129">
        <v>11</v>
      </c>
      <c r="AF28" s="130" t="s">
        <v>124</v>
      </c>
      <c r="AG28" s="129">
        <v>1</v>
      </c>
      <c r="AH28" s="131"/>
      <c r="AI28" s="128"/>
      <c r="AJ28" s="129">
        <v>5</v>
      </c>
      <c r="AK28" s="130" t="s">
        <v>124</v>
      </c>
      <c r="AL28" s="129">
        <v>11</v>
      </c>
      <c r="AM28" s="131"/>
      <c r="AN28" s="128"/>
      <c r="AO28" s="129">
        <v>3</v>
      </c>
      <c r="AP28" s="130" t="s">
        <v>124</v>
      </c>
      <c r="AQ28" s="129">
        <v>11</v>
      </c>
      <c r="AR28" s="162"/>
      <c r="AS28" s="118"/>
      <c r="AT28" s="119"/>
      <c r="AU28" s="154"/>
      <c r="AV28" s="121"/>
    </row>
    <row r="29" spans="1:48" ht="12" customHeight="1">
      <c r="A29" s="62">
        <f t="shared" si="2"/>
        <v>5</v>
      </c>
      <c r="B29" s="62">
        <f t="shared" si="3"/>
        <v>1</v>
      </c>
      <c r="C29" s="137">
        <v>5</v>
      </c>
      <c r="D29" s="138" t="s">
        <v>157</v>
      </c>
      <c r="E29" s="94" t="str">
        <f>IF(Y9="","",IF(Y9="○","×","○"))</f>
        <v>×</v>
      </c>
      <c r="F29" s="139">
        <f t="shared" si="4"/>
        <v>2</v>
      </c>
      <c r="G29" s="140" t="s">
        <v>124</v>
      </c>
      <c r="H29" s="141">
        <f t="shared" si="5"/>
        <v>11</v>
      </c>
      <c r="I29" s="169"/>
      <c r="J29" s="94" t="str">
        <f>IF(Y14="","",IF(Y14="○","×","○"))</f>
        <v>×</v>
      </c>
      <c r="K29" s="139">
        <f t="shared" si="6"/>
        <v>8</v>
      </c>
      <c r="L29" s="140" t="s">
        <v>124</v>
      </c>
      <c r="M29" s="141">
        <f t="shared" si="7"/>
        <v>11</v>
      </c>
      <c r="N29" s="169"/>
      <c r="O29" s="94" t="str">
        <f>IF(Y19="","",IF(Y19="○","×","○"))</f>
        <v>×</v>
      </c>
      <c r="P29" s="139">
        <f t="shared" si="8"/>
        <v>11</v>
      </c>
      <c r="Q29" s="140" t="s">
        <v>124</v>
      </c>
      <c r="R29" s="141">
        <f t="shared" si="9"/>
        <v>7</v>
      </c>
      <c r="S29" s="169"/>
      <c r="T29" s="94" t="str">
        <f>IF(Y24="","",IF(Y24="○","×","○"))</f>
        <v>○</v>
      </c>
      <c r="U29" s="139">
        <f aca="true" t="shared" si="10" ref="U29:U48">IF(INDEX($E$9:$AR$48,(U$5-1)*5+$B29,($A29-1)*5+4)="","",INDEX($E$9:$AR$48,(U$5-1)*5+$B29,($A29-1)*5+4))</f>
        <v>11</v>
      </c>
      <c r="V29" s="140" t="s">
        <v>124</v>
      </c>
      <c r="W29" s="141">
        <f aca="true" t="shared" si="11" ref="W29:W48">IF(INDEX($E$9:$AR$48,(W$5-1)*5+$B29,($A29-1)*5+2)="","",INDEX($E$9:$AR$48,(W$5-1)*5+$B29,($A29-1)*5+2))</f>
        <v>7</v>
      </c>
      <c r="X29" s="169"/>
      <c r="Y29" s="143">
        <f>IF(Y30="","",IF(Y30&gt;AC30,"○","×"))</f>
      </c>
      <c r="Z29" s="144"/>
      <c r="AA29" s="144"/>
      <c r="AB29" s="144"/>
      <c r="AC29" s="145"/>
      <c r="AD29" s="94" t="str">
        <f>IF(AD30="","",IF(AD30="W","○",IF(AD30="L","×",IF(AD30&gt;AH30,"○","×"))))</f>
        <v>○</v>
      </c>
      <c r="AE29" s="95">
        <v>15</v>
      </c>
      <c r="AF29" s="96" t="s">
        <v>124</v>
      </c>
      <c r="AG29" s="95">
        <v>13</v>
      </c>
      <c r="AH29" s="97"/>
      <c r="AI29" s="94" t="str">
        <f>IF(AI30="","",IF(AI30="W","○",IF(AI30="L","×",IF(AI30&gt;AM30,"○","×"))))</f>
        <v>×</v>
      </c>
      <c r="AJ29" s="95">
        <v>6</v>
      </c>
      <c r="AK29" s="96" t="s">
        <v>124</v>
      </c>
      <c r="AL29" s="95">
        <v>11</v>
      </c>
      <c r="AM29" s="97"/>
      <c r="AN29" s="94" t="str">
        <f>IF(AN30="","",IF(AN30="W","○",IF(AN30="L","×",IF(AN30&gt;AR30,"○","×"))))</f>
        <v>×</v>
      </c>
      <c r="AO29" s="95">
        <v>11</v>
      </c>
      <c r="AP29" s="96" t="s">
        <v>124</v>
      </c>
      <c r="AQ29" s="95">
        <v>7</v>
      </c>
      <c r="AR29" s="146"/>
      <c r="AS29" s="103">
        <f>IF($D29="","",COUNTIF($E29:$AR33,"○"))</f>
        <v>2</v>
      </c>
      <c r="AT29" s="104">
        <f>IF($D29="","",COUNTIF($E29:$AR33,"×"))</f>
        <v>5</v>
      </c>
      <c r="AU29" s="147">
        <f>IF($D29="","",AS29*2+AT29)</f>
        <v>9</v>
      </c>
      <c r="AV29" s="106">
        <f>IF($D29="","",RANK(AU29,$AU$9:$AU$48))</f>
        <v>6</v>
      </c>
    </row>
    <row r="30" spans="1:48" ht="12" customHeight="1">
      <c r="A30" s="62">
        <f t="shared" si="2"/>
        <v>5</v>
      </c>
      <c r="B30" s="62">
        <f t="shared" si="3"/>
        <v>2</v>
      </c>
      <c r="C30" s="107"/>
      <c r="D30" s="108"/>
      <c r="E30" s="148">
        <f>IF(Y10="W","L",IF(Y10="L","W",IF(Y10="","",AC10)))</f>
        <v>0</v>
      </c>
      <c r="F30" s="149">
        <f t="shared" si="4"/>
        <v>3</v>
      </c>
      <c r="G30" s="150" t="s">
        <v>124</v>
      </c>
      <c r="H30" s="151">
        <f t="shared" si="5"/>
        <v>11</v>
      </c>
      <c r="I30" s="112">
        <f>IF(OR(E30="L",E30="W"),"",Y10)</f>
        <v>3</v>
      </c>
      <c r="J30" s="109">
        <f>IF(Y15="W","L",IF(Y15="L","W",IF(Y15="","",AC15)))</f>
        <v>1</v>
      </c>
      <c r="K30" s="149">
        <f t="shared" si="6"/>
        <v>11</v>
      </c>
      <c r="L30" s="150" t="s">
        <v>124</v>
      </c>
      <c r="M30" s="151">
        <f t="shared" si="7"/>
        <v>5</v>
      </c>
      <c r="N30" s="112">
        <f>IF(OR(J30="L",J30="W"),"",Y15)</f>
        <v>3</v>
      </c>
      <c r="O30" s="109">
        <f>IF(Y20="W","L",IF(Y20="L","W",IF(Y20="","",AC20)))</f>
        <v>1</v>
      </c>
      <c r="P30" s="149">
        <f t="shared" si="8"/>
        <v>12</v>
      </c>
      <c r="Q30" s="150" t="s">
        <v>124</v>
      </c>
      <c r="R30" s="151">
        <f t="shared" si="9"/>
        <v>14</v>
      </c>
      <c r="S30" s="112">
        <f>IF(OR(O30="L",O30="W"),"",Y20)</f>
        <v>3</v>
      </c>
      <c r="T30" s="109">
        <f>IF(Y25="W","L",IF(Y25="L","W",IF(Y25="","",AC25)))</f>
        <v>3</v>
      </c>
      <c r="U30" s="149">
        <f t="shared" si="10"/>
        <v>11</v>
      </c>
      <c r="V30" s="150" t="s">
        <v>124</v>
      </c>
      <c r="W30" s="151">
        <f t="shared" si="11"/>
        <v>8</v>
      </c>
      <c r="X30" s="112">
        <f>IF(OR(T30="L",T30="W"),"",Y25)</f>
        <v>0</v>
      </c>
      <c r="Y30" s="152"/>
      <c r="Z30" s="92"/>
      <c r="AA30" s="92"/>
      <c r="AB30" s="92"/>
      <c r="AC30" s="93"/>
      <c r="AD30" s="109">
        <f>IF(AE29="","",IF(AE29&gt;AG29,1,0)+IF(AE30&gt;AG30,1,0)+IF(AE31&gt;AG31,1,0)+IF(AE32&gt;AG32,1,0)+IF(AE33&gt;AG33,1,0))</f>
        <v>3</v>
      </c>
      <c r="AE30" s="110">
        <v>11</v>
      </c>
      <c r="AF30" s="111" t="s">
        <v>124</v>
      </c>
      <c r="AG30" s="110">
        <v>4</v>
      </c>
      <c r="AH30" s="112">
        <f>IF(OR(AD30="L",AD30="W"),"",IF(AE29="","",IF(AE29&lt;AG29,1,0)+IF(AE30&lt;AG30,1,0)+IF(AE31&lt;AG31,1,0)+IF(AE32&lt;AG32,1,0)+IF(AE33&lt;AG33,1,0)))</f>
        <v>1</v>
      </c>
      <c r="AI30" s="109">
        <f>IF(AJ29="","",IF(AJ29&gt;AL29,1,0)+IF(AJ30&gt;AL30,1,0)+IF(AJ31&gt;AL31,1,0)+IF(AJ32&gt;AL32,1,0)+IF(AJ33&gt;AL33,1,0))</f>
        <v>1</v>
      </c>
      <c r="AJ30" s="110">
        <v>10</v>
      </c>
      <c r="AK30" s="111" t="s">
        <v>124</v>
      </c>
      <c r="AL30" s="110">
        <v>12</v>
      </c>
      <c r="AM30" s="112">
        <f>IF(OR(AI30="L",AI30="W"),"",IF(AJ29="","",IF(AJ29&lt;AL29,1,0)+IF(AJ30&lt;AL30,1,0)+IF(AJ31&lt;AL31,1,0)+IF(AJ32&lt;AL32,1,0)+IF(AJ33&lt;AL33,1,0)))</f>
        <v>3</v>
      </c>
      <c r="AN30" s="109">
        <f>IF(AO29="","",IF(AO29&gt;AQ29,1,0)+IF(AO30&gt;AQ30,1,0)+IF(AO31&gt;AQ31,1,0)+IF(AO32&gt;AQ32,1,0)+IF(AO33&gt;AQ33,1,0))</f>
        <v>1</v>
      </c>
      <c r="AO30" s="110">
        <v>1</v>
      </c>
      <c r="AP30" s="111" t="s">
        <v>124</v>
      </c>
      <c r="AQ30" s="110">
        <v>11</v>
      </c>
      <c r="AR30" s="153">
        <f>IF(OR(AN30="L",AN30="W"),"",IF(AO29="","",IF(AO29&lt;AQ29,1,0)+IF(AO30&lt;AQ30,1,0)+IF(AO31&lt;AQ31,1,0)+IF(AO32&lt;AQ32,1,0)+IF(AO33&lt;AQ33,1,0)))</f>
        <v>3</v>
      </c>
      <c r="AS30" s="118"/>
      <c r="AT30" s="119"/>
      <c r="AU30" s="154"/>
      <c r="AV30" s="121"/>
    </row>
    <row r="31" spans="1:48" ht="12" customHeight="1">
      <c r="A31" s="62">
        <f t="shared" si="2"/>
        <v>5</v>
      </c>
      <c r="B31" s="62">
        <f t="shared" si="3"/>
        <v>3</v>
      </c>
      <c r="C31" s="107"/>
      <c r="D31" s="108"/>
      <c r="E31" s="148"/>
      <c r="F31" s="149">
        <f t="shared" si="4"/>
        <v>6</v>
      </c>
      <c r="G31" s="150" t="s">
        <v>124</v>
      </c>
      <c r="H31" s="151">
        <f t="shared" si="5"/>
        <v>11</v>
      </c>
      <c r="I31" s="112"/>
      <c r="J31" s="109"/>
      <c r="K31" s="149">
        <f t="shared" si="6"/>
        <v>10</v>
      </c>
      <c r="L31" s="150" t="s">
        <v>124</v>
      </c>
      <c r="M31" s="151">
        <f t="shared" si="7"/>
        <v>12</v>
      </c>
      <c r="N31" s="112"/>
      <c r="O31" s="109"/>
      <c r="P31" s="149">
        <f t="shared" si="8"/>
        <v>8</v>
      </c>
      <c r="Q31" s="150" t="s">
        <v>124</v>
      </c>
      <c r="R31" s="151">
        <f t="shared" si="9"/>
        <v>11</v>
      </c>
      <c r="S31" s="112"/>
      <c r="T31" s="109"/>
      <c r="U31" s="149">
        <f t="shared" si="10"/>
        <v>11</v>
      </c>
      <c r="V31" s="150" t="s">
        <v>124</v>
      </c>
      <c r="W31" s="151">
        <f t="shared" si="11"/>
        <v>7</v>
      </c>
      <c r="X31" s="112"/>
      <c r="Y31" s="152"/>
      <c r="Z31" s="92"/>
      <c r="AA31" s="92"/>
      <c r="AB31" s="92"/>
      <c r="AC31" s="93"/>
      <c r="AD31" s="109"/>
      <c r="AE31" s="110">
        <v>9</v>
      </c>
      <c r="AF31" s="111" t="s">
        <v>124</v>
      </c>
      <c r="AG31" s="110">
        <v>11</v>
      </c>
      <c r="AH31" s="112"/>
      <c r="AI31" s="109"/>
      <c r="AJ31" s="110">
        <v>11</v>
      </c>
      <c r="AK31" s="111" t="s">
        <v>124</v>
      </c>
      <c r="AL31" s="110">
        <v>4</v>
      </c>
      <c r="AM31" s="112"/>
      <c r="AN31" s="109"/>
      <c r="AO31" s="110">
        <v>9</v>
      </c>
      <c r="AP31" s="111" t="s">
        <v>124</v>
      </c>
      <c r="AQ31" s="110">
        <v>11</v>
      </c>
      <c r="AR31" s="153"/>
      <c r="AS31" s="118"/>
      <c r="AT31" s="119"/>
      <c r="AU31" s="154"/>
      <c r="AV31" s="121"/>
    </row>
    <row r="32" spans="1:48" ht="12" customHeight="1">
      <c r="A32" s="62">
        <f t="shared" si="2"/>
        <v>5</v>
      </c>
      <c r="B32" s="62">
        <f t="shared" si="3"/>
        <v>4</v>
      </c>
      <c r="C32" s="107"/>
      <c r="D32" s="122" t="s">
        <v>158</v>
      </c>
      <c r="E32" s="148"/>
      <c r="F32" s="149">
        <f t="shared" si="4"/>
      </c>
      <c r="G32" s="150" t="s">
        <v>124</v>
      </c>
      <c r="H32" s="151">
        <f t="shared" si="5"/>
      </c>
      <c r="I32" s="112"/>
      <c r="J32" s="109"/>
      <c r="K32" s="149">
        <f t="shared" si="6"/>
        <v>5</v>
      </c>
      <c r="L32" s="150" t="s">
        <v>124</v>
      </c>
      <c r="M32" s="151">
        <f t="shared" si="7"/>
        <v>11</v>
      </c>
      <c r="N32" s="112"/>
      <c r="O32" s="109"/>
      <c r="P32" s="149">
        <f t="shared" si="8"/>
        <v>6</v>
      </c>
      <c r="Q32" s="150" t="s">
        <v>124</v>
      </c>
      <c r="R32" s="151">
        <f t="shared" si="9"/>
        <v>11</v>
      </c>
      <c r="S32" s="112"/>
      <c r="T32" s="109"/>
      <c r="U32" s="149">
        <f t="shared" si="10"/>
      </c>
      <c r="V32" s="150" t="s">
        <v>124</v>
      </c>
      <c r="W32" s="151">
        <f t="shared" si="11"/>
      </c>
      <c r="X32" s="112"/>
      <c r="Y32" s="152"/>
      <c r="Z32" s="92"/>
      <c r="AA32" s="92"/>
      <c r="AB32" s="92"/>
      <c r="AC32" s="93"/>
      <c r="AD32" s="109"/>
      <c r="AE32" s="110">
        <v>11</v>
      </c>
      <c r="AF32" s="111" t="s">
        <v>124</v>
      </c>
      <c r="AG32" s="110">
        <v>3</v>
      </c>
      <c r="AH32" s="112"/>
      <c r="AI32" s="109"/>
      <c r="AJ32" s="110">
        <v>7</v>
      </c>
      <c r="AK32" s="111" t="s">
        <v>124</v>
      </c>
      <c r="AL32" s="110">
        <v>11</v>
      </c>
      <c r="AM32" s="112"/>
      <c r="AN32" s="109"/>
      <c r="AO32" s="110">
        <v>8</v>
      </c>
      <c r="AP32" s="111" t="s">
        <v>124</v>
      </c>
      <c r="AQ32" s="110">
        <v>11</v>
      </c>
      <c r="AR32" s="153"/>
      <c r="AS32" s="118"/>
      <c r="AT32" s="119"/>
      <c r="AU32" s="154"/>
      <c r="AV32" s="121"/>
    </row>
    <row r="33" spans="1:48" ht="12" customHeight="1">
      <c r="A33" s="62">
        <f t="shared" si="2"/>
        <v>5</v>
      </c>
      <c r="B33" s="62">
        <f t="shared" si="3"/>
        <v>5</v>
      </c>
      <c r="C33" s="155"/>
      <c r="D33" s="156"/>
      <c r="E33" s="157"/>
      <c r="F33" s="158">
        <f t="shared" si="4"/>
      </c>
      <c r="G33" s="159" t="s">
        <v>124</v>
      </c>
      <c r="H33" s="160">
        <f t="shared" si="5"/>
      </c>
      <c r="I33" s="131"/>
      <c r="J33" s="128"/>
      <c r="K33" s="158">
        <f t="shared" si="6"/>
      </c>
      <c r="L33" s="159" t="s">
        <v>124</v>
      </c>
      <c r="M33" s="160">
        <f t="shared" si="7"/>
      </c>
      <c r="N33" s="131"/>
      <c r="O33" s="128"/>
      <c r="P33" s="158">
        <f t="shared" si="8"/>
      </c>
      <c r="Q33" s="159" t="s">
        <v>124</v>
      </c>
      <c r="R33" s="160">
        <f t="shared" si="9"/>
      </c>
      <c r="S33" s="131"/>
      <c r="T33" s="128"/>
      <c r="U33" s="158">
        <f t="shared" si="10"/>
      </c>
      <c r="V33" s="159" t="s">
        <v>124</v>
      </c>
      <c r="W33" s="160">
        <f t="shared" si="11"/>
      </c>
      <c r="X33" s="131"/>
      <c r="Y33" s="161"/>
      <c r="Z33" s="126"/>
      <c r="AA33" s="126"/>
      <c r="AB33" s="126"/>
      <c r="AC33" s="127"/>
      <c r="AD33" s="128"/>
      <c r="AE33" s="129"/>
      <c r="AF33" s="130" t="s">
        <v>124</v>
      </c>
      <c r="AG33" s="129"/>
      <c r="AH33" s="131"/>
      <c r="AI33" s="128"/>
      <c r="AJ33" s="129"/>
      <c r="AK33" s="130" t="s">
        <v>124</v>
      </c>
      <c r="AL33" s="129"/>
      <c r="AM33" s="131"/>
      <c r="AN33" s="128"/>
      <c r="AO33" s="129"/>
      <c r="AP33" s="130" t="s">
        <v>124</v>
      </c>
      <c r="AQ33" s="129"/>
      <c r="AR33" s="162"/>
      <c r="AS33" s="118"/>
      <c r="AT33" s="119"/>
      <c r="AU33" s="154"/>
      <c r="AV33" s="121"/>
    </row>
    <row r="34" spans="1:48" ht="12" customHeight="1">
      <c r="A34" s="62">
        <f t="shared" si="2"/>
        <v>6</v>
      </c>
      <c r="B34" s="62">
        <f t="shared" si="3"/>
        <v>1</v>
      </c>
      <c r="C34" s="137">
        <v>6</v>
      </c>
      <c r="D34" s="138" t="s">
        <v>159</v>
      </c>
      <c r="E34" s="94" t="str">
        <f>IF(AD9="","",IF(AD9="○","×","○"))</f>
        <v>×</v>
      </c>
      <c r="F34" s="139">
        <f t="shared" si="4"/>
        <v>8</v>
      </c>
      <c r="G34" s="140" t="s">
        <v>124</v>
      </c>
      <c r="H34" s="141">
        <f t="shared" si="5"/>
        <v>11</v>
      </c>
      <c r="I34" s="169"/>
      <c r="J34" s="94" t="str">
        <f>IF(AD14="","",IF(AD14="○","×","○"))</f>
        <v>×</v>
      </c>
      <c r="K34" s="139">
        <f t="shared" si="6"/>
        <v>6</v>
      </c>
      <c r="L34" s="140" t="s">
        <v>124</v>
      </c>
      <c r="M34" s="141">
        <f t="shared" si="7"/>
        <v>11</v>
      </c>
      <c r="N34" s="169"/>
      <c r="O34" s="94" t="str">
        <f>IF(AD19="","",IF(AD19="○","×","○"))</f>
        <v>×</v>
      </c>
      <c r="P34" s="139">
        <f t="shared" si="8"/>
        <v>7</v>
      </c>
      <c r="Q34" s="140" t="s">
        <v>124</v>
      </c>
      <c r="R34" s="141">
        <f t="shared" si="9"/>
        <v>11</v>
      </c>
      <c r="S34" s="169"/>
      <c r="T34" s="94" t="str">
        <f>IF(AD24="","",IF(AD24="○","×","○"))</f>
        <v>×</v>
      </c>
      <c r="U34" s="139">
        <f t="shared" si="10"/>
        <v>11</v>
      </c>
      <c r="V34" s="140" t="s">
        <v>124</v>
      </c>
      <c r="W34" s="141">
        <f t="shared" si="11"/>
        <v>9</v>
      </c>
      <c r="X34" s="169"/>
      <c r="Y34" s="94" t="str">
        <f>IF(AD29="","",IF(AD29="○","×","○"))</f>
        <v>×</v>
      </c>
      <c r="Z34" s="139">
        <f aca="true" t="shared" si="12" ref="Z34:Z48">IF(INDEX($E$9:$AR$48,(Z$5-1)*5+$B34,($A34-1)*5+4)="","",INDEX($E$9:$AR$48,(Z$5-1)*5+$B34,($A34-1)*5+4))</f>
        <v>13</v>
      </c>
      <c r="AA34" s="140" t="s">
        <v>124</v>
      </c>
      <c r="AB34" s="141">
        <f aca="true" t="shared" si="13" ref="AB34:AB48">IF(INDEX($E$9:$AR$48,(AB$5-1)*5+$B34,($A34-1)*5+2)="","",INDEX($E$9:$AR$48,(AB$5-1)*5+$B34,($A34-1)*5+2))</f>
        <v>15</v>
      </c>
      <c r="AC34" s="169"/>
      <c r="AD34" s="143">
        <f>IF(AD35="","",IF(AD35&gt;AH35,"○","×"))</f>
      </c>
      <c r="AE34" s="144"/>
      <c r="AF34" s="144"/>
      <c r="AG34" s="144"/>
      <c r="AH34" s="145"/>
      <c r="AI34" s="94" t="str">
        <f>IF(AI35="","",IF(AI35="W","○",IF(AI35="L","×",IF(AI35&gt;AM35,"○","×"))))</f>
        <v>×</v>
      </c>
      <c r="AJ34" s="95">
        <v>11</v>
      </c>
      <c r="AK34" s="96" t="s">
        <v>124</v>
      </c>
      <c r="AL34" s="95">
        <v>7</v>
      </c>
      <c r="AM34" s="97"/>
      <c r="AN34" s="94" t="str">
        <f>IF(AN35="","",IF(AN35="W","○",IF(AN35="L","×",IF(AN35&gt;AR35,"○","×"))))</f>
        <v>×</v>
      </c>
      <c r="AO34" s="95">
        <v>5</v>
      </c>
      <c r="AP34" s="96" t="s">
        <v>124</v>
      </c>
      <c r="AQ34" s="95">
        <v>11</v>
      </c>
      <c r="AR34" s="146"/>
      <c r="AS34" s="103">
        <f>IF($D34="","",COUNTIF($E34:$AR38,"○"))</f>
        <v>0</v>
      </c>
      <c r="AT34" s="104">
        <f>IF($D34="","",COUNTIF($E34:$AR38,"×"))</f>
        <v>7</v>
      </c>
      <c r="AU34" s="147">
        <f>IF($D34="","",AS34*2+AT34)</f>
        <v>7</v>
      </c>
      <c r="AV34" s="106">
        <f>IF($D34="","",RANK(AU34,$AU$9:$AU$48))</f>
        <v>8</v>
      </c>
    </row>
    <row r="35" spans="1:48" ht="12" customHeight="1">
      <c r="A35" s="62">
        <f t="shared" si="2"/>
        <v>6</v>
      </c>
      <c r="B35" s="62">
        <f t="shared" si="3"/>
        <v>2</v>
      </c>
      <c r="C35" s="107"/>
      <c r="D35" s="108"/>
      <c r="E35" s="148">
        <f>IF(AD10="W","L",IF(AD10="L","W",IF(AD10="","",AH10)))</f>
        <v>0</v>
      </c>
      <c r="F35" s="149">
        <f t="shared" si="4"/>
        <v>7</v>
      </c>
      <c r="G35" s="150" t="s">
        <v>124</v>
      </c>
      <c r="H35" s="151">
        <f t="shared" si="5"/>
        <v>11</v>
      </c>
      <c r="I35" s="112">
        <f>IF(OR(E35="L",E35="W"),"",AD10)</f>
        <v>3</v>
      </c>
      <c r="J35" s="109">
        <f>IF(AD15="W","L",IF(AD15="L","W",IF(AD15="","",AH15)))</f>
        <v>2</v>
      </c>
      <c r="K35" s="149">
        <f t="shared" si="6"/>
        <v>7</v>
      </c>
      <c r="L35" s="150" t="s">
        <v>124</v>
      </c>
      <c r="M35" s="151">
        <f t="shared" si="7"/>
        <v>11</v>
      </c>
      <c r="N35" s="112">
        <f>IF(OR(J35="L",J35="W"),"",AD15)</f>
        <v>3</v>
      </c>
      <c r="O35" s="109">
        <f>IF(AD20="W","L",IF(AD20="L","W",IF(AD20="","",AH20)))</f>
        <v>0</v>
      </c>
      <c r="P35" s="149">
        <f t="shared" si="8"/>
        <v>5</v>
      </c>
      <c r="Q35" s="150" t="s">
        <v>124</v>
      </c>
      <c r="R35" s="151">
        <f t="shared" si="9"/>
        <v>11</v>
      </c>
      <c r="S35" s="112">
        <f>IF(OR(O35="L",O35="W"),"",AD20)</f>
        <v>3</v>
      </c>
      <c r="T35" s="109">
        <f>IF(AD25="W","L",IF(AD25="L","W",IF(AD25="","",AH25)))</f>
        <v>2</v>
      </c>
      <c r="U35" s="149">
        <f t="shared" si="10"/>
        <v>12</v>
      </c>
      <c r="V35" s="150" t="s">
        <v>124</v>
      </c>
      <c r="W35" s="151">
        <f t="shared" si="11"/>
        <v>10</v>
      </c>
      <c r="X35" s="112">
        <f>IF(OR(T35="L",T35="W"),"",AD25)</f>
        <v>3</v>
      </c>
      <c r="Y35" s="109">
        <f>IF(AD30="W","L",IF(AD30="L","W",IF(AD30="","",AH30)))</f>
        <v>1</v>
      </c>
      <c r="Z35" s="149">
        <f t="shared" si="12"/>
        <v>4</v>
      </c>
      <c r="AA35" s="150" t="s">
        <v>124</v>
      </c>
      <c r="AB35" s="151">
        <f t="shared" si="13"/>
        <v>11</v>
      </c>
      <c r="AC35" s="112">
        <f>IF(OR(Y35="L",Y35="W"),"",AD30)</f>
        <v>3</v>
      </c>
      <c r="AD35" s="152"/>
      <c r="AE35" s="92"/>
      <c r="AF35" s="92"/>
      <c r="AG35" s="92"/>
      <c r="AH35" s="93"/>
      <c r="AI35" s="109">
        <f>IF(AJ34="","",IF(AJ34&gt;AL34,1,0)+IF(AJ35&gt;AL35,1,0)+IF(AJ36&gt;AL36,1,0)+IF(AJ37&gt;AL37,1,0)+IF(AJ38&gt;AL38,1,0))</f>
        <v>1</v>
      </c>
      <c r="AJ35" s="110">
        <v>9</v>
      </c>
      <c r="AK35" s="111" t="s">
        <v>124</v>
      </c>
      <c r="AL35" s="110">
        <v>11</v>
      </c>
      <c r="AM35" s="112">
        <f>IF(OR(AI35="L",AI35="W"),"",IF(AJ34="","",IF(AJ34&lt;AL34,1,0)+IF(AJ35&lt;AL35,1,0)+IF(AJ36&lt;AL36,1,0)+IF(AJ37&lt;AL37,1,0)+IF(AJ38&lt;AL38,1,0)))</f>
        <v>3</v>
      </c>
      <c r="AN35" s="109">
        <f>IF(AO34="","",IF(AO34&gt;AQ34,1,0)+IF(AO35&gt;AQ35,1,0)+IF(AO36&gt;AQ36,1,0)+IF(AO37&gt;AQ37,1,0)+IF(AO38&gt;AQ38,1,0))</f>
        <v>0</v>
      </c>
      <c r="AO35" s="110">
        <v>5</v>
      </c>
      <c r="AP35" s="111" t="s">
        <v>124</v>
      </c>
      <c r="AQ35" s="110">
        <v>11</v>
      </c>
      <c r="AR35" s="153">
        <f>IF(OR(AN35="L",AN35="W"),"",IF(AO34="","",IF(AO34&lt;AQ34,1,0)+IF(AO35&lt;AQ35,1,0)+IF(AO36&lt;AQ36,1,0)+IF(AO37&lt;AQ37,1,0)+IF(AO38&lt;AQ38,1,0)))</f>
        <v>3</v>
      </c>
      <c r="AS35" s="118"/>
      <c r="AT35" s="119"/>
      <c r="AU35" s="154"/>
      <c r="AV35" s="121"/>
    </row>
    <row r="36" spans="1:48" ht="12" customHeight="1">
      <c r="A36" s="62">
        <f t="shared" si="2"/>
        <v>6</v>
      </c>
      <c r="B36" s="62">
        <f t="shared" si="3"/>
        <v>3</v>
      </c>
      <c r="C36" s="107"/>
      <c r="D36" s="108"/>
      <c r="E36" s="148"/>
      <c r="F36" s="149">
        <f t="shared" si="4"/>
        <v>2</v>
      </c>
      <c r="G36" s="150" t="s">
        <v>124</v>
      </c>
      <c r="H36" s="151">
        <f t="shared" si="5"/>
        <v>11</v>
      </c>
      <c r="I36" s="112"/>
      <c r="J36" s="109"/>
      <c r="K36" s="149">
        <f t="shared" si="6"/>
        <v>11</v>
      </c>
      <c r="L36" s="150" t="s">
        <v>124</v>
      </c>
      <c r="M36" s="151">
        <f t="shared" si="7"/>
        <v>8</v>
      </c>
      <c r="N36" s="112"/>
      <c r="O36" s="109"/>
      <c r="P36" s="149">
        <f t="shared" si="8"/>
        <v>11</v>
      </c>
      <c r="Q36" s="150" t="s">
        <v>124</v>
      </c>
      <c r="R36" s="151">
        <f t="shared" si="9"/>
        <v>13</v>
      </c>
      <c r="S36" s="112"/>
      <c r="T36" s="109"/>
      <c r="U36" s="149">
        <f t="shared" si="10"/>
        <v>11</v>
      </c>
      <c r="V36" s="150" t="s">
        <v>124</v>
      </c>
      <c r="W36" s="151">
        <f t="shared" si="11"/>
        <v>13</v>
      </c>
      <c r="X36" s="112"/>
      <c r="Y36" s="109"/>
      <c r="Z36" s="149">
        <f t="shared" si="12"/>
        <v>11</v>
      </c>
      <c r="AA36" s="150" t="s">
        <v>124</v>
      </c>
      <c r="AB36" s="151">
        <f t="shared" si="13"/>
        <v>9</v>
      </c>
      <c r="AC36" s="112"/>
      <c r="AD36" s="152"/>
      <c r="AE36" s="92"/>
      <c r="AF36" s="92"/>
      <c r="AG36" s="92"/>
      <c r="AH36" s="93"/>
      <c r="AI36" s="109"/>
      <c r="AJ36" s="110">
        <v>9</v>
      </c>
      <c r="AK36" s="111" t="s">
        <v>124</v>
      </c>
      <c r="AL36" s="110">
        <v>11</v>
      </c>
      <c r="AM36" s="112"/>
      <c r="AN36" s="109"/>
      <c r="AO36" s="110">
        <v>6</v>
      </c>
      <c r="AP36" s="111" t="s">
        <v>124</v>
      </c>
      <c r="AQ36" s="110">
        <v>11</v>
      </c>
      <c r="AR36" s="153"/>
      <c r="AS36" s="118"/>
      <c r="AT36" s="119"/>
      <c r="AU36" s="154"/>
      <c r="AV36" s="121"/>
    </row>
    <row r="37" spans="1:48" ht="12" customHeight="1">
      <c r="A37" s="62">
        <f t="shared" si="2"/>
        <v>6</v>
      </c>
      <c r="B37" s="62">
        <f t="shared" si="3"/>
        <v>4</v>
      </c>
      <c r="C37" s="107"/>
      <c r="D37" s="122" t="s">
        <v>150</v>
      </c>
      <c r="E37" s="148"/>
      <c r="F37" s="149">
        <f t="shared" si="4"/>
      </c>
      <c r="G37" s="150" t="s">
        <v>124</v>
      </c>
      <c r="H37" s="151">
        <f t="shared" si="5"/>
      </c>
      <c r="I37" s="112"/>
      <c r="J37" s="109"/>
      <c r="K37" s="149">
        <f t="shared" si="6"/>
        <v>11</v>
      </c>
      <c r="L37" s="150" t="s">
        <v>124</v>
      </c>
      <c r="M37" s="151">
        <f t="shared" si="7"/>
        <v>6</v>
      </c>
      <c r="N37" s="112"/>
      <c r="O37" s="109"/>
      <c r="P37" s="149">
        <f t="shared" si="8"/>
      </c>
      <c r="Q37" s="150" t="s">
        <v>124</v>
      </c>
      <c r="R37" s="151">
        <f t="shared" si="9"/>
      </c>
      <c r="S37" s="112"/>
      <c r="T37" s="109"/>
      <c r="U37" s="149">
        <f t="shared" si="10"/>
        <v>6</v>
      </c>
      <c r="V37" s="150" t="s">
        <v>124</v>
      </c>
      <c r="W37" s="151">
        <f t="shared" si="11"/>
        <v>11</v>
      </c>
      <c r="X37" s="112"/>
      <c r="Y37" s="109"/>
      <c r="Z37" s="149">
        <f t="shared" si="12"/>
        <v>3</v>
      </c>
      <c r="AA37" s="150" t="s">
        <v>124</v>
      </c>
      <c r="AB37" s="151">
        <f t="shared" si="13"/>
        <v>11</v>
      </c>
      <c r="AC37" s="112"/>
      <c r="AD37" s="152"/>
      <c r="AE37" s="92"/>
      <c r="AF37" s="92"/>
      <c r="AG37" s="92"/>
      <c r="AH37" s="93"/>
      <c r="AI37" s="109"/>
      <c r="AJ37" s="110">
        <v>8</v>
      </c>
      <c r="AK37" s="111" t="s">
        <v>124</v>
      </c>
      <c r="AL37" s="110">
        <v>11</v>
      </c>
      <c r="AM37" s="112"/>
      <c r="AN37" s="109"/>
      <c r="AO37" s="110"/>
      <c r="AP37" s="111" t="s">
        <v>124</v>
      </c>
      <c r="AQ37" s="110"/>
      <c r="AR37" s="153"/>
      <c r="AS37" s="118"/>
      <c r="AT37" s="119"/>
      <c r="AU37" s="154"/>
      <c r="AV37" s="121"/>
    </row>
    <row r="38" spans="1:48" ht="12" customHeight="1">
      <c r="A38" s="62">
        <f t="shared" si="2"/>
        <v>6</v>
      </c>
      <c r="B38" s="62">
        <f t="shared" si="3"/>
        <v>5</v>
      </c>
      <c r="C38" s="155"/>
      <c r="D38" s="156"/>
      <c r="E38" s="157"/>
      <c r="F38" s="158">
        <f t="shared" si="4"/>
      </c>
      <c r="G38" s="159" t="s">
        <v>124</v>
      </c>
      <c r="H38" s="160">
        <f t="shared" si="5"/>
      </c>
      <c r="I38" s="131"/>
      <c r="J38" s="128"/>
      <c r="K38" s="158">
        <f t="shared" si="6"/>
        <v>6</v>
      </c>
      <c r="L38" s="159" t="s">
        <v>124</v>
      </c>
      <c r="M38" s="160">
        <f t="shared" si="7"/>
        <v>11</v>
      </c>
      <c r="N38" s="131"/>
      <c r="O38" s="128"/>
      <c r="P38" s="158">
        <f t="shared" si="8"/>
      </c>
      <c r="Q38" s="159" t="s">
        <v>124</v>
      </c>
      <c r="R38" s="160">
        <f t="shared" si="9"/>
      </c>
      <c r="S38" s="131"/>
      <c r="T38" s="128"/>
      <c r="U38" s="158">
        <f t="shared" si="10"/>
        <v>1</v>
      </c>
      <c r="V38" s="159" t="s">
        <v>124</v>
      </c>
      <c r="W38" s="160">
        <f t="shared" si="11"/>
        <v>11</v>
      </c>
      <c r="X38" s="131"/>
      <c r="Y38" s="128"/>
      <c r="Z38" s="158">
        <f t="shared" si="12"/>
      </c>
      <c r="AA38" s="159" t="s">
        <v>124</v>
      </c>
      <c r="AB38" s="160">
        <f t="shared" si="13"/>
      </c>
      <c r="AC38" s="131"/>
      <c r="AD38" s="161"/>
      <c r="AE38" s="126"/>
      <c r="AF38" s="126"/>
      <c r="AG38" s="126"/>
      <c r="AH38" s="127"/>
      <c r="AI38" s="128"/>
      <c r="AJ38" s="129"/>
      <c r="AK38" s="130" t="s">
        <v>124</v>
      </c>
      <c r="AL38" s="129"/>
      <c r="AM38" s="131"/>
      <c r="AN38" s="128"/>
      <c r="AO38" s="129"/>
      <c r="AP38" s="130" t="s">
        <v>124</v>
      </c>
      <c r="AQ38" s="129"/>
      <c r="AR38" s="162"/>
      <c r="AS38" s="118"/>
      <c r="AT38" s="119"/>
      <c r="AU38" s="154"/>
      <c r="AV38" s="121"/>
    </row>
    <row r="39" spans="1:48" ht="12" customHeight="1">
      <c r="A39" s="62">
        <f t="shared" si="2"/>
        <v>7</v>
      </c>
      <c r="B39" s="62">
        <f t="shared" si="3"/>
        <v>1</v>
      </c>
      <c r="C39" s="137">
        <v>7</v>
      </c>
      <c r="D39" s="138" t="s">
        <v>148</v>
      </c>
      <c r="E39" s="94" t="str">
        <f>IF(AI9="","",IF(AI9="○","×","○"))</f>
        <v>×</v>
      </c>
      <c r="F39" s="139">
        <f t="shared" si="4"/>
        <v>6</v>
      </c>
      <c r="G39" s="140" t="s">
        <v>124</v>
      </c>
      <c r="H39" s="141">
        <f t="shared" si="5"/>
        <v>11</v>
      </c>
      <c r="I39" s="169"/>
      <c r="J39" s="94" t="str">
        <f>IF(AI14="","",IF(AI14="○","×","○"))</f>
        <v>○</v>
      </c>
      <c r="K39" s="139">
        <f t="shared" si="6"/>
        <v>11</v>
      </c>
      <c r="L39" s="140" t="s">
        <v>124</v>
      </c>
      <c r="M39" s="141">
        <f t="shared" si="7"/>
        <v>7</v>
      </c>
      <c r="N39" s="169"/>
      <c r="O39" s="94" t="str">
        <f>IF(AI19="","",IF(AI19="○","×","○"))</f>
        <v>×</v>
      </c>
      <c r="P39" s="139">
        <f t="shared" si="8"/>
        <v>8</v>
      </c>
      <c r="Q39" s="140" t="s">
        <v>124</v>
      </c>
      <c r="R39" s="141">
        <f t="shared" si="9"/>
        <v>11</v>
      </c>
      <c r="S39" s="169"/>
      <c r="T39" s="94" t="str">
        <f>IF(AI24="","",IF(AI24="○","×","○"))</f>
        <v>○</v>
      </c>
      <c r="U39" s="139">
        <f t="shared" si="10"/>
        <v>9</v>
      </c>
      <c r="V39" s="140" t="s">
        <v>124</v>
      </c>
      <c r="W39" s="141">
        <f t="shared" si="11"/>
        <v>11</v>
      </c>
      <c r="X39" s="169"/>
      <c r="Y39" s="94" t="str">
        <f>IF(AI29="","",IF(AI29="○","×","○"))</f>
        <v>○</v>
      </c>
      <c r="Z39" s="139">
        <f t="shared" si="12"/>
        <v>11</v>
      </c>
      <c r="AA39" s="140" t="s">
        <v>124</v>
      </c>
      <c r="AB39" s="141">
        <f t="shared" si="13"/>
        <v>6</v>
      </c>
      <c r="AC39" s="169"/>
      <c r="AD39" s="94" t="str">
        <f>IF(AI34="","",IF(AI34="○","×","○"))</f>
        <v>○</v>
      </c>
      <c r="AE39" s="139">
        <f aca="true" t="shared" si="14" ref="AE39:AE48">IF(INDEX($E$9:$AR$48,(AE$5-1)*5+$B39,($A39-1)*5+4)="","",INDEX($E$9:$AR$48,(AE$5-1)*5+$B39,($A39-1)*5+4))</f>
        <v>7</v>
      </c>
      <c r="AF39" s="140" t="s">
        <v>124</v>
      </c>
      <c r="AG39" s="141">
        <f aca="true" t="shared" si="15" ref="AG39:AG48">IF(INDEX($E$9:$AR$48,(AG$5-1)*5+$B39,($A39-1)*5+2)="","",INDEX($E$9:$AR$48,(AG$5-1)*5+$B39,($A39-1)*5+2))</f>
        <v>11</v>
      </c>
      <c r="AH39" s="169"/>
      <c r="AI39" s="143">
        <f>IF(AI40="","",IF(AI40&gt;AM40,"○","×"))</f>
      </c>
      <c r="AJ39" s="144"/>
      <c r="AK39" s="144"/>
      <c r="AL39" s="144"/>
      <c r="AM39" s="145"/>
      <c r="AN39" s="94" t="str">
        <f>IF(AN40="","",IF(AN40="W","○",IF(AN40="L","×",IF(AN40&gt;AR40,"○","×"))))</f>
        <v>×</v>
      </c>
      <c r="AO39" s="95">
        <v>8</v>
      </c>
      <c r="AP39" s="96" t="s">
        <v>124</v>
      </c>
      <c r="AQ39" s="95">
        <v>11</v>
      </c>
      <c r="AR39" s="146"/>
      <c r="AS39" s="103">
        <f>IF($D39="","",COUNTIF($E39:$AR43,"○"))</f>
        <v>4</v>
      </c>
      <c r="AT39" s="104">
        <f>IF($D39="","",COUNTIF($E39:$AR43,"×"))</f>
        <v>3</v>
      </c>
      <c r="AU39" s="147">
        <f>IF($D39="","",AS39*2+AT39)</f>
        <v>11</v>
      </c>
      <c r="AV39" s="106">
        <f>IF($D39="","",RANK(AU39,$AU$9:$AU$48))</f>
        <v>4</v>
      </c>
    </row>
    <row r="40" spans="1:48" ht="12" customHeight="1">
      <c r="A40" s="62">
        <f t="shared" si="2"/>
        <v>7</v>
      </c>
      <c r="B40" s="62">
        <f t="shared" si="3"/>
        <v>2</v>
      </c>
      <c r="C40" s="107"/>
      <c r="D40" s="108"/>
      <c r="E40" s="148">
        <f>IF(AI10="W","L",IF(AI10="L","W",IF(AI10="","",AM10)))</f>
        <v>1</v>
      </c>
      <c r="F40" s="149">
        <f t="shared" si="4"/>
        <v>11</v>
      </c>
      <c r="G40" s="150" t="s">
        <v>124</v>
      </c>
      <c r="H40" s="151">
        <f t="shared" si="5"/>
        <v>8</v>
      </c>
      <c r="I40" s="112">
        <f>IF(OR(E40="L",E40="W"),"",AI10)</f>
        <v>3</v>
      </c>
      <c r="J40" s="109">
        <f>IF(AI15="W","L",IF(AI15="L","W",IF(AI15="","",AM15)))</f>
        <v>3</v>
      </c>
      <c r="K40" s="149">
        <f t="shared" si="6"/>
        <v>11</v>
      </c>
      <c r="L40" s="150" t="s">
        <v>124</v>
      </c>
      <c r="M40" s="151">
        <f t="shared" si="7"/>
        <v>5</v>
      </c>
      <c r="N40" s="112">
        <f>IF(OR(J40="L",J40="W"),"",AI15)</f>
        <v>0</v>
      </c>
      <c r="O40" s="109">
        <f>IF(AI20="W","L",IF(AI20="L","W",IF(AI20="","",AM20)))</f>
        <v>1</v>
      </c>
      <c r="P40" s="149">
        <f t="shared" si="8"/>
        <v>11</v>
      </c>
      <c r="Q40" s="150" t="s">
        <v>124</v>
      </c>
      <c r="R40" s="151">
        <f t="shared" si="9"/>
        <v>9</v>
      </c>
      <c r="S40" s="112">
        <f>IF(OR(O40="L",O40="W"),"",AI20)</f>
        <v>3</v>
      </c>
      <c r="T40" s="109">
        <f>IF(AI25="W","L",IF(AI25="L","W",IF(AI25="","",AM25)))</f>
        <v>3</v>
      </c>
      <c r="U40" s="149">
        <f t="shared" si="10"/>
        <v>14</v>
      </c>
      <c r="V40" s="150" t="s">
        <v>124</v>
      </c>
      <c r="W40" s="151">
        <f t="shared" si="11"/>
        <v>12</v>
      </c>
      <c r="X40" s="112">
        <f>IF(OR(T40="L",T40="W"),"",AI25)</f>
        <v>2</v>
      </c>
      <c r="Y40" s="109">
        <f>IF(AI30="W","L",IF(AI30="L","W",IF(AI30="","",AM30)))</f>
        <v>3</v>
      </c>
      <c r="Z40" s="149">
        <f t="shared" si="12"/>
        <v>12</v>
      </c>
      <c r="AA40" s="150" t="s">
        <v>124</v>
      </c>
      <c r="AB40" s="151">
        <f t="shared" si="13"/>
        <v>10</v>
      </c>
      <c r="AC40" s="112">
        <f>IF(OR(Y40="L",Y40="W"),"",AI30)</f>
        <v>1</v>
      </c>
      <c r="AD40" s="109">
        <f>IF(AI35="W","L",IF(AI35="L","W",IF(AI35="","",AM35)))</f>
        <v>3</v>
      </c>
      <c r="AE40" s="149">
        <f t="shared" si="14"/>
        <v>11</v>
      </c>
      <c r="AF40" s="150" t="s">
        <v>124</v>
      </c>
      <c r="AG40" s="151">
        <f t="shared" si="15"/>
        <v>9</v>
      </c>
      <c r="AH40" s="112">
        <f>IF(OR(AD40="L",AD40="W"),"",AI35)</f>
        <v>1</v>
      </c>
      <c r="AI40" s="152"/>
      <c r="AJ40" s="92"/>
      <c r="AK40" s="92"/>
      <c r="AL40" s="92"/>
      <c r="AM40" s="93"/>
      <c r="AN40" s="109">
        <f>IF(AO39="","",IF(AO39&gt;AQ39,1,0)+IF(AO40&gt;AQ40,1,0)+IF(AO41&gt;AQ41,1,0)+IF(AO42&gt;AQ42,1,0)+IF(AO43&gt;AQ43,1,0))</f>
        <v>0</v>
      </c>
      <c r="AO40" s="110">
        <v>6</v>
      </c>
      <c r="AP40" s="111" t="s">
        <v>124</v>
      </c>
      <c r="AQ40" s="110">
        <v>11</v>
      </c>
      <c r="AR40" s="153">
        <f>IF(OR(AN40="L",AN40="W"),"",IF(AO39="","",IF(AO39&lt;AQ39,1,0)+IF(AO40&lt;AQ40,1,0)+IF(AO41&lt;AQ41,1,0)+IF(AO42&lt;AQ42,1,0)+IF(AO43&lt;AQ43,1,0)))</f>
        <v>3</v>
      </c>
      <c r="AS40" s="118"/>
      <c r="AT40" s="119"/>
      <c r="AU40" s="154"/>
      <c r="AV40" s="121"/>
    </row>
    <row r="41" spans="1:48" ht="12" customHeight="1">
      <c r="A41" s="62">
        <f t="shared" si="2"/>
        <v>7</v>
      </c>
      <c r="B41" s="62">
        <f t="shared" si="3"/>
        <v>3</v>
      </c>
      <c r="C41" s="107"/>
      <c r="D41" s="108"/>
      <c r="E41" s="148"/>
      <c r="F41" s="149">
        <f t="shared" si="4"/>
        <v>5</v>
      </c>
      <c r="G41" s="150" t="s">
        <v>124</v>
      </c>
      <c r="H41" s="151">
        <f t="shared" si="5"/>
        <v>11</v>
      </c>
      <c r="I41" s="112"/>
      <c r="J41" s="109"/>
      <c r="K41" s="149">
        <f t="shared" si="6"/>
        <v>11</v>
      </c>
      <c r="L41" s="150" t="s">
        <v>124</v>
      </c>
      <c r="M41" s="151">
        <f t="shared" si="7"/>
        <v>7</v>
      </c>
      <c r="N41" s="112"/>
      <c r="O41" s="109"/>
      <c r="P41" s="149">
        <f t="shared" si="8"/>
        <v>10</v>
      </c>
      <c r="Q41" s="150" t="s">
        <v>124</v>
      </c>
      <c r="R41" s="151">
        <f t="shared" si="9"/>
        <v>12</v>
      </c>
      <c r="S41" s="112"/>
      <c r="T41" s="109"/>
      <c r="U41" s="149">
        <f t="shared" si="10"/>
        <v>11</v>
      </c>
      <c r="V41" s="150" t="s">
        <v>124</v>
      </c>
      <c r="W41" s="151">
        <f t="shared" si="11"/>
        <v>5</v>
      </c>
      <c r="X41" s="112"/>
      <c r="Y41" s="109"/>
      <c r="Z41" s="149">
        <f t="shared" si="12"/>
        <v>4</v>
      </c>
      <c r="AA41" s="150" t="s">
        <v>124</v>
      </c>
      <c r="AB41" s="151">
        <f t="shared" si="13"/>
        <v>11</v>
      </c>
      <c r="AC41" s="112"/>
      <c r="AD41" s="109"/>
      <c r="AE41" s="149">
        <f t="shared" si="14"/>
        <v>11</v>
      </c>
      <c r="AF41" s="150" t="s">
        <v>124</v>
      </c>
      <c r="AG41" s="151">
        <f t="shared" si="15"/>
        <v>9</v>
      </c>
      <c r="AH41" s="112"/>
      <c r="AI41" s="152"/>
      <c r="AJ41" s="92"/>
      <c r="AK41" s="92"/>
      <c r="AL41" s="92"/>
      <c r="AM41" s="93"/>
      <c r="AN41" s="109"/>
      <c r="AO41" s="110">
        <v>5</v>
      </c>
      <c r="AP41" s="111" t="s">
        <v>124</v>
      </c>
      <c r="AQ41" s="110">
        <v>11</v>
      </c>
      <c r="AR41" s="153"/>
      <c r="AS41" s="118"/>
      <c r="AT41" s="119"/>
      <c r="AU41" s="154"/>
      <c r="AV41" s="121"/>
    </row>
    <row r="42" spans="1:48" ht="12" customHeight="1">
      <c r="A42" s="62">
        <f t="shared" si="2"/>
        <v>7</v>
      </c>
      <c r="B42" s="62">
        <f t="shared" si="3"/>
        <v>4</v>
      </c>
      <c r="C42" s="107"/>
      <c r="D42" s="122" t="s">
        <v>150</v>
      </c>
      <c r="E42" s="148"/>
      <c r="F42" s="149">
        <f t="shared" si="4"/>
        <v>4</v>
      </c>
      <c r="G42" s="150" t="s">
        <v>124</v>
      </c>
      <c r="H42" s="151">
        <f t="shared" si="5"/>
        <v>11</v>
      </c>
      <c r="I42" s="112"/>
      <c r="J42" s="109"/>
      <c r="K42" s="149">
        <f t="shared" si="6"/>
      </c>
      <c r="L42" s="150" t="s">
        <v>124</v>
      </c>
      <c r="M42" s="151">
        <f t="shared" si="7"/>
      </c>
      <c r="N42" s="112"/>
      <c r="O42" s="109"/>
      <c r="P42" s="149">
        <f t="shared" si="8"/>
        <v>8</v>
      </c>
      <c r="Q42" s="150" t="s">
        <v>124</v>
      </c>
      <c r="R42" s="151">
        <f t="shared" si="9"/>
        <v>11</v>
      </c>
      <c r="S42" s="112"/>
      <c r="T42" s="109"/>
      <c r="U42" s="149">
        <f t="shared" si="10"/>
        <v>7</v>
      </c>
      <c r="V42" s="150" t="s">
        <v>124</v>
      </c>
      <c r="W42" s="151">
        <f t="shared" si="11"/>
        <v>11</v>
      </c>
      <c r="X42" s="112"/>
      <c r="Y42" s="109"/>
      <c r="Z42" s="149">
        <f t="shared" si="12"/>
        <v>11</v>
      </c>
      <c r="AA42" s="150" t="s">
        <v>124</v>
      </c>
      <c r="AB42" s="151">
        <f t="shared" si="13"/>
        <v>7</v>
      </c>
      <c r="AC42" s="112"/>
      <c r="AD42" s="109"/>
      <c r="AE42" s="149">
        <f t="shared" si="14"/>
        <v>11</v>
      </c>
      <c r="AF42" s="150" t="s">
        <v>124</v>
      </c>
      <c r="AG42" s="151">
        <f t="shared" si="15"/>
        <v>8</v>
      </c>
      <c r="AH42" s="112"/>
      <c r="AI42" s="152"/>
      <c r="AJ42" s="92"/>
      <c r="AK42" s="92"/>
      <c r="AL42" s="92"/>
      <c r="AM42" s="93"/>
      <c r="AN42" s="109"/>
      <c r="AO42" s="110"/>
      <c r="AP42" s="111" t="s">
        <v>124</v>
      </c>
      <c r="AQ42" s="110"/>
      <c r="AR42" s="153"/>
      <c r="AS42" s="118"/>
      <c r="AT42" s="119"/>
      <c r="AU42" s="154"/>
      <c r="AV42" s="121"/>
    </row>
    <row r="43" spans="1:48" ht="12" customHeight="1">
      <c r="A43" s="62">
        <f t="shared" si="2"/>
        <v>7</v>
      </c>
      <c r="B43" s="62">
        <f t="shared" si="3"/>
        <v>5</v>
      </c>
      <c r="C43" s="155"/>
      <c r="D43" s="156"/>
      <c r="E43" s="157"/>
      <c r="F43" s="158">
        <f t="shared" si="4"/>
      </c>
      <c r="G43" s="159" t="s">
        <v>124</v>
      </c>
      <c r="H43" s="160">
        <f t="shared" si="5"/>
      </c>
      <c r="I43" s="131"/>
      <c r="J43" s="128"/>
      <c r="K43" s="158">
        <f t="shared" si="6"/>
      </c>
      <c r="L43" s="159" t="s">
        <v>124</v>
      </c>
      <c r="M43" s="160">
        <f t="shared" si="7"/>
      </c>
      <c r="N43" s="131"/>
      <c r="O43" s="128"/>
      <c r="P43" s="158">
        <f t="shared" si="8"/>
      </c>
      <c r="Q43" s="159" t="s">
        <v>124</v>
      </c>
      <c r="R43" s="160">
        <f t="shared" si="9"/>
      </c>
      <c r="S43" s="131"/>
      <c r="T43" s="128"/>
      <c r="U43" s="158">
        <f t="shared" si="10"/>
        <v>11</v>
      </c>
      <c r="V43" s="159" t="s">
        <v>124</v>
      </c>
      <c r="W43" s="160">
        <f t="shared" si="11"/>
        <v>5</v>
      </c>
      <c r="X43" s="131"/>
      <c r="Y43" s="128"/>
      <c r="Z43" s="158">
        <f t="shared" si="12"/>
      </c>
      <c r="AA43" s="159" t="s">
        <v>124</v>
      </c>
      <c r="AB43" s="160">
        <f t="shared" si="13"/>
      </c>
      <c r="AC43" s="131"/>
      <c r="AD43" s="128"/>
      <c r="AE43" s="158">
        <f t="shared" si="14"/>
      </c>
      <c r="AF43" s="159" t="s">
        <v>124</v>
      </c>
      <c r="AG43" s="160">
        <f t="shared" si="15"/>
      </c>
      <c r="AH43" s="131"/>
      <c r="AI43" s="161"/>
      <c r="AJ43" s="126"/>
      <c r="AK43" s="126"/>
      <c r="AL43" s="126"/>
      <c r="AM43" s="127"/>
      <c r="AN43" s="128"/>
      <c r="AO43" s="129"/>
      <c r="AP43" s="130" t="s">
        <v>124</v>
      </c>
      <c r="AQ43" s="129"/>
      <c r="AR43" s="162"/>
      <c r="AS43" s="118"/>
      <c r="AT43" s="119"/>
      <c r="AU43" s="154"/>
      <c r="AV43" s="121"/>
    </row>
    <row r="44" spans="1:48" ht="12" customHeight="1">
      <c r="A44" s="62">
        <f t="shared" si="2"/>
        <v>8</v>
      </c>
      <c r="B44" s="62">
        <f t="shared" si="3"/>
        <v>1</v>
      </c>
      <c r="C44" s="137">
        <v>8</v>
      </c>
      <c r="D44" s="138" t="s">
        <v>160</v>
      </c>
      <c r="E44" s="98" t="str">
        <f>IF(AN9="","",IF(AN9="○","×","○"))</f>
        <v>×</v>
      </c>
      <c r="F44" s="165">
        <f t="shared" si="4"/>
        <v>11</v>
      </c>
      <c r="G44" s="166" t="s">
        <v>124</v>
      </c>
      <c r="H44" s="167">
        <f t="shared" si="5"/>
        <v>7</v>
      </c>
      <c r="I44" s="168"/>
      <c r="J44" s="94" t="str">
        <f>IF(AN14="","",IF(AN14="○","×","○"))</f>
        <v>○</v>
      </c>
      <c r="K44" s="139">
        <f t="shared" si="6"/>
        <v>11</v>
      </c>
      <c r="L44" s="140" t="s">
        <v>124</v>
      </c>
      <c r="M44" s="141">
        <f t="shared" si="7"/>
        <v>6</v>
      </c>
      <c r="N44" s="169"/>
      <c r="O44" s="98" t="str">
        <f>IF(AN19="","",IF(AN19="○","×","○"))</f>
        <v>○</v>
      </c>
      <c r="P44" s="165">
        <f t="shared" si="8"/>
        <v>9</v>
      </c>
      <c r="Q44" s="166" t="s">
        <v>124</v>
      </c>
      <c r="R44" s="167">
        <f t="shared" si="9"/>
        <v>11</v>
      </c>
      <c r="S44" s="168"/>
      <c r="T44" s="94" t="str">
        <f>IF(AN24="","",IF(AN24="○","×","○"))</f>
        <v>○</v>
      </c>
      <c r="U44" s="139">
        <f t="shared" si="10"/>
        <v>6</v>
      </c>
      <c r="V44" s="140" t="s">
        <v>124</v>
      </c>
      <c r="W44" s="141">
        <f t="shared" si="11"/>
        <v>11</v>
      </c>
      <c r="X44" s="169"/>
      <c r="Y44" s="94" t="str">
        <f>IF(AN29="","",IF(AN29="○","×","○"))</f>
        <v>○</v>
      </c>
      <c r="Z44" s="139">
        <f t="shared" si="12"/>
        <v>7</v>
      </c>
      <c r="AA44" s="140" t="s">
        <v>124</v>
      </c>
      <c r="AB44" s="141">
        <f t="shared" si="13"/>
        <v>11</v>
      </c>
      <c r="AC44" s="169"/>
      <c r="AD44" s="94" t="str">
        <f>IF(AN34="","",IF(AN34="○","×","○"))</f>
        <v>○</v>
      </c>
      <c r="AE44" s="139">
        <f t="shared" si="14"/>
        <v>11</v>
      </c>
      <c r="AF44" s="140" t="s">
        <v>124</v>
      </c>
      <c r="AG44" s="141">
        <f t="shared" si="15"/>
        <v>5</v>
      </c>
      <c r="AH44" s="169"/>
      <c r="AI44" s="94" t="str">
        <f>IF(AN39="","",IF(AN39="○","×","○"))</f>
        <v>○</v>
      </c>
      <c r="AJ44" s="139">
        <f>IF(INDEX($E$9:$AR$48,(AJ$5-1)*5+$B44,($A44-1)*5+4)="","",INDEX($E$9:$AR$48,(AJ$5-1)*5+$B44,($A44-1)*5+4))</f>
        <v>11</v>
      </c>
      <c r="AK44" s="140" t="s">
        <v>124</v>
      </c>
      <c r="AL44" s="141">
        <f>IF(INDEX($E$9:$AR$48,(AL$5-1)*5+$B44,($A44-1)*5+2)="","",INDEX($E$9:$AR$48,(AL$5-1)*5+$B44,($A44-1)*5+2))</f>
        <v>8</v>
      </c>
      <c r="AM44" s="169"/>
      <c r="AN44" s="143">
        <f>IF(AN45="","",IF(AN45&gt;AR45,"○","×"))</f>
      </c>
      <c r="AO44" s="144"/>
      <c r="AP44" s="144"/>
      <c r="AQ44" s="144"/>
      <c r="AR44" s="179"/>
      <c r="AS44" s="103">
        <f>IF($D44="","",COUNTIF($E44:$AR48,"○"))</f>
        <v>6</v>
      </c>
      <c r="AT44" s="104">
        <f>IF($D44="","",COUNTIF($E44:$AR48,"×"))</f>
        <v>1</v>
      </c>
      <c r="AU44" s="170">
        <f>IF($D44="","",AS44*2+AT44)</f>
        <v>13</v>
      </c>
      <c r="AV44" s="106">
        <v>2</v>
      </c>
    </row>
    <row r="45" spans="1:48" ht="12" customHeight="1">
      <c r="A45" s="62">
        <f t="shared" si="2"/>
        <v>8</v>
      </c>
      <c r="B45" s="62">
        <f t="shared" si="3"/>
        <v>2</v>
      </c>
      <c r="C45" s="107"/>
      <c r="D45" s="108"/>
      <c r="E45" s="171">
        <f>IF(AN10="W","L",IF(AN10="L","W",IF(AN10="","",AR10)))</f>
        <v>2</v>
      </c>
      <c r="F45" s="172">
        <f t="shared" si="4"/>
        <v>11</v>
      </c>
      <c r="G45" s="173" t="s">
        <v>124</v>
      </c>
      <c r="H45" s="174">
        <f t="shared" si="5"/>
        <v>9</v>
      </c>
      <c r="I45" s="116">
        <f>IF(OR(E45="L",E45="W"),"",AN10)</f>
        <v>3</v>
      </c>
      <c r="J45" s="109">
        <f>IF(AN15="W","L",IF(AN15="L","W",IF(AN15="","",AR15)))</f>
        <v>3</v>
      </c>
      <c r="K45" s="149">
        <f t="shared" si="6"/>
        <v>11</v>
      </c>
      <c r="L45" s="150" t="s">
        <v>124</v>
      </c>
      <c r="M45" s="151">
        <f t="shared" si="7"/>
        <v>4</v>
      </c>
      <c r="N45" s="112">
        <f>IF(OR(J45="L",J45="W"),"",AN15)</f>
        <v>0</v>
      </c>
      <c r="O45" s="113">
        <f>IF(AN20="W","L",IF(AN20="L","W",IF(AN20="","",AR20)))</f>
        <v>3</v>
      </c>
      <c r="P45" s="172">
        <f t="shared" si="8"/>
        <v>11</v>
      </c>
      <c r="Q45" s="173" t="s">
        <v>124</v>
      </c>
      <c r="R45" s="174">
        <f t="shared" si="9"/>
        <v>9</v>
      </c>
      <c r="S45" s="116">
        <f>IF(OR(O45="L",O45="W"),"",AN20)</f>
        <v>2</v>
      </c>
      <c r="T45" s="109">
        <f>IF(AN25="W","L",IF(AN25="L","W",IF(AN25="","",AR25)))</f>
        <v>3</v>
      </c>
      <c r="U45" s="149">
        <f t="shared" si="10"/>
        <v>11</v>
      </c>
      <c r="V45" s="150" t="s">
        <v>124</v>
      </c>
      <c r="W45" s="151">
        <f t="shared" si="11"/>
        <v>7</v>
      </c>
      <c r="X45" s="112">
        <f>IF(OR(T45="L",T45="W"),"",AN25)</f>
        <v>2</v>
      </c>
      <c r="Y45" s="109">
        <f>IF(AN30="W","L",IF(AN30="L","W",IF(AN30="","",AR30)))</f>
        <v>3</v>
      </c>
      <c r="Z45" s="149">
        <f t="shared" si="12"/>
        <v>11</v>
      </c>
      <c r="AA45" s="150" t="s">
        <v>124</v>
      </c>
      <c r="AB45" s="151">
        <f t="shared" si="13"/>
        <v>1</v>
      </c>
      <c r="AC45" s="112">
        <f>IF(OR(Y45="L",Y45="W"),"",AN30)</f>
        <v>1</v>
      </c>
      <c r="AD45" s="109">
        <f>IF(AN35="W","L",IF(AN35="L","W",IF(AN35="","",AR35)))</f>
        <v>3</v>
      </c>
      <c r="AE45" s="149">
        <f t="shared" si="14"/>
        <v>11</v>
      </c>
      <c r="AF45" s="150" t="s">
        <v>124</v>
      </c>
      <c r="AG45" s="151">
        <f t="shared" si="15"/>
        <v>5</v>
      </c>
      <c r="AH45" s="112">
        <f>IF(OR(AD45="L",AD45="W"),"",AN35)</f>
        <v>0</v>
      </c>
      <c r="AI45" s="109">
        <f>IF(AN40="W","L",IF(AN40="L","W",IF(AN40="","",AR40)))</f>
        <v>3</v>
      </c>
      <c r="AJ45" s="149">
        <f>IF(INDEX($E$9:$AR$48,(AJ$5-1)*5+$B45,($A45-1)*5+4)="","",INDEX($E$9:$AR$48,(AJ$5-1)*5+$B45,($A45-1)*5+4))</f>
        <v>11</v>
      </c>
      <c r="AK45" s="150" t="s">
        <v>124</v>
      </c>
      <c r="AL45" s="151">
        <f>IF(INDEX($E$9:$AR$48,(AL$5-1)*5+$B45,($A45-1)*5+2)="","",INDEX($E$9:$AR$48,(AL$5-1)*5+$B45,($A45-1)*5+2))</f>
        <v>6</v>
      </c>
      <c r="AM45" s="112">
        <f>IF(OR(AI45="L",AI45="W"),"",AN40)</f>
        <v>0</v>
      </c>
      <c r="AN45" s="152"/>
      <c r="AO45" s="92"/>
      <c r="AP45" s="92"/>
      <c r="AQ45" s="92"/>
      <c r="AR45" s="180"/>
      <c r="AS45" s="118"/>
      <c r="AT45" s="119"/>
      <c r="AU45" s="120"/>
      <c r="AV45" s="121"/>
    </row>
    <row r="46" spans="1:48" ht="12" customHeight="1">
      <c r="A46" s="62">
        <f t="shared" si="2"/>
        <v>8</v>
      </c>
      <c r="B46" s="62">
        <f t="shared" si="3"/>
        <v>3</v>
      </c>
      <c r="C46" s="107"/>
      <c r="D46" s="108"/>
      <c r="E46" s="171"/>
      <c r="F46" s="172">
        <f t="shared" si="4"/>
        <v>6</v>
      </c>
      <c r="G46" s="173" t="s">
        <v>124</v>
      </c>
      <c r="H46" s="174">
        <f t="shared" si="5"/>
        <v>11</v>
      </c>
      <c r="I46" s="116"/>
      <c r="J46" s="109"/>
      <c r="K46" s="149">
        <f t="shared" si="6"/>
        <v>11</v>
      </c>
      <c r="L46" s="150" t="s">
        <v>124</v>
      </c>
      <c r="M46" s="151">
        <f t="shared" si="7"/>
        <v>6</v>
      </c>
      <c r="N46" s="112"/>
      <c r="O46" s="113"/>
      <c r="P46" s="172">
        <f t="shared" si="8"/>
        <v>11</v>
      </c>
      <c r="Q46" s="173" t="s">
        <v>124</v>
      </c>
      <c r="R46" s="174">
        <f t="shared" si="9"/>
        <v>6</v>
      </c>
      <c r="S46" s="116"/>
      <c r="T46" s="109"/>
      <c r="U46" s="149">
        <f t="shared" si="10"/>
        <v>7</v>
      </c>
      <c r="V46" s="150" t="s">
        <v>124</v>
      </c>
      <c r="W46" s="151">
        <f t="shared" si="11"/>
        <v>11</v>
      </c>
      <c r="X46" s="112"/>
      <c r="Y46" s="109"/>
      <c r="Z46" s="149">
        <f t="shared" si="12"/>
        <v>11</v>
      </c>
      <c r="AA46" s="150" t="s">
        <v>124</v>
      </c>
      <c r="AB46" s="151">
        <f t="shared" si="13"/>
        <v>9</v>
      </c>
      <c r="AC46" s="112"/>
      <c r="AD46" s="109"/>
      <c r="AE46" s="149">
        <f t="shared" si="14"/>
        <v>11</v>
      </c>
      <c r="AF46" s="150" t="s">
        <v>124</v>
      </c>
      <c r="AG46" s="151">
        <f t="shared" si="15"/>
        <v>6</v>
      </c>
      <c r="AH46" s="112"/>
      <c r="AI46" s="109"/>
      <c r="AJ46" s="149">
        <f>IF(INDEX($E$9:$AR$48,(AJ$5-1)*5+$B46,($A46-1)*5+4)="","",INDEX($E$9:$AR$48,(AJ$5-1)*5+$B46,($A46-1)*5+4))</f>
        <v>11</v>
      </c>
      <c r="AK46" s="150" t="s">
        <v>124</v>
      </c>
      <c r="AL46" s="151">
        <f>IF(INDEX($E$9:$AR$48,(AL$5-1)*5+$B46,($A46-1)*5+2)="","",INDEX($E$9:$AR$48,(AL$5-1)*5+$B46,($A46-1)*5+2))</f>
        <v>5</v>
      </c>
      <c r="AM46" s="112"/>
      <c r="AN46" s="152"/>
      <c r="AO46" s="92"/>
      <c r="AP46" s="92"/>
      <c r="AQ46" s="92"/>
      <c r="AR46" s="180"/>
      <c r="AS46" s="118"/>
      <c r="AT46" s="119"/>
      <c r="AU46" s="120"/>
      <c r="AV46" s="121"/>
    </row>
    <row r="47" spans="1:48" ht="12" customHeight="1">
      <c r="A47" s="62">
        <f t="shared" si="2"/>
        <v>8</v>
      </c>
      <c r="B47" s="62">
        <f t="shared" si="3"/>
        <v>4</v>
      </c>
      <c r="C47" s="107"/>
      <c r="D47" s="122" t="s">
        <v>161</v>
      </c>
      <c r="E47" s="171"/>
      <c r="F47" s="172">
        <f t="shared" si="4"/>
        <v>6</v>
      </c>
      <c r="G47" s="173" t="s">
        <v>124</v>
      </c>
      <c r="H47" s="174">
        <f t="shared" si="5"/>
        <v>11</v>
      </c>
      <c r="I47" s="116"/>
      <c r="J47" s="109"/>
      <c r="K47" s="149">
        <f t="shared" si="6"/>
      </c>
      <c r="L47" s="150" t="s">
        <v>124</v>
      </c>
      <c r="M47" s="151">
        <f t="shared" si="7"/>
      </c>
      <c r="N47" s="112"/>
      <c r="O47" s="113"/>
      <c r="P47" s="172">
        <f t="shared" si="8"/>
        <v>7</v>
      </c>
      <c r="Q47" s="173" t="s">
        <v>124</v>
      </c>
      <c r="R47" s="174">
        <f t="shared" si="9"/>
        <v>11</v>
      </c>
      <c r="S47" s="116"/>
      <c r="T47" s="109"/>
      <c r="U47" s="149">
        <f t="shared" si="10"/>
        <v>11</v>
      </c>
      <c r="V47" s="150" t="s">
        <v>124</v>
      </c>
      <c r="W47" s="151">
        <f t="shared" si="11"/>
        <v>7</v>
      </c>
      <c r="X47" s="112"/>
      <c r="Y47" s="109"/>
      <c r="Z47" s="149">
        <f t="shared" si="12"/>
        <v>11</v>
      </c>
      <c r="AA47" s="150" t="s">
        <v>124</v>
      </c>
      <c r="AB47" s="151">
        <f t="shared" si="13"/>
        <v>8</v>
      </c>
      <c r="AC47" s="112"/>
      <c r="AD47" s="109"/>
      <c r="AE47" s="149">
        <f t="shared" si="14"/>
      </c>
      <c r="AF47" s="150" t="s">
        <v>124</v>
      </c>
      <c r="AG47" s="151">
        <f t="shared" si="15"/>
      </c>
      <c r="AH47" s="112"/>
      <c r="AI47" s="109"/>
      <c r="AJ47" s="149">
        <f>IF(INDEX($E$9:$AR$48,(AJ$5-1)*5+$B47,($A47-1)*5+4)="","",INDEX($E$9:$AR$48,(AJ$5-1)*5+$B47,($A47-1)*5+4))</f>
      </c>
      <c r="AK47" s="150" t="s">
        <v>124</v>
      </c>
      <c r="AL47" s="151">
        <f>IF(INDEX($E$9:$AR$48,(AL$5-1)*5+$B47,($A47-1)*5+2)="","",INDEX($E$9:$AR$48,(AL$5-1)*5+$B47,($A47-1)*5+2))</f>
      </c>
      <c r="AM47" s="112"/>
      <c r="AN47" s="152"/>
      <c r="AO47" s="92"/>
      <c r="AP47" s="92"/>
      <c r="AQ47" s="92"/>
      <c r="AR47" s="180"/>
      <c r="AS47" s="118"/>
      <c r="AT47" s="119"/>
      <c r="AU47" s="123" t="s">
        <v>162</v>
      </c>
      <c r="AV47" s="121"/>
    </row>
    <row r="48" spans="1:48" ht="12" customHeight="1" thickBot="1">
      <c r="A48" s="62">
        <f t="shared" si="2"/>
        <v>8</v>
      </c>
      <c r="B48" s="62">
        <f t="shared" si="3"/>
        <v>5</v>
      </c>
      <c r="C48" s="181"/>
      <c r="D48" s="182"/>
      <c r="E48" s="183"/>
      <c r="F48" s="184">
        <f t="shared" si="4"/>
        <v>9</v>
      </c>
      <c r="G48" s="185" t="s">
        <v>124</v>
      </c>
      <c r="H48" s="186">
        <f t="shared" si="5"/>
        <v>11</v>
      </c>
      <c r="I48" s="187"/>
      <c r="J48" s="188"/>
      <c r="K48" s="189">
        <f t="shared" si="6"/>
      </c>
      <c r="L48" s="190" t="s">
        <v>124</v>
      </c>
      <c r="M48" s="191">
        <f t="shared" si="7"/>
      </c>
      <c r="N48" s="192"/>
      <c r="O48" s="193"/>
      <c r="P48" s="184">
        <f t="shared" si="8"/>
        <v>11</v>
      </c>
      <c r="Q48" s="185" t="s">
        <v>124</v>
      </c>
      <c r="R48" s="186">
        <f t="shared" si="9"/>
        <v>4</v>
      </c>
      <c r="S48" s="187"/>
      <c r="T48" s="188"/>
      <c r="U48" s="189">
        <f t="shared" si="10"/>
        <v>11</v>
      </c>
      <c r="V48" s="190" t="s">
        <v>124</v>
      </c>
      <c r="W48" s="191">
        <f t="shared" si="11"/>
        <v>3</v>
      </c>
      <c r="X48" s="192"/>
      <c r="Y48" s="188"/>
      <c r="Z48" s="189">
        <f t="shared" si="12"/>
      </c>
      <c r="AA48" s="190" t="s">
        <v>124</v>
      </c>
      <c r="AB48" s="191">
        <f t="shared" si="13"/>
      </c>
      <c r="AC48" s="192"/>
      <c r="AD48" s="188"/>
      <c r="AE48" s="189">
        <f t="shared" si="14"/>
      </c>
      <c r="AF48" s="190" t="s">
        <v>124</v>
      </c>
      <c r="AG48" s="191">
        <f t="shared" si="15"/>
      </c>
      <c r="AH48" s="192"/>
      <c r="AI48" s="188"/>
      <c r="AJ48" s="189">
        <f>IF(INDEX($E$9:$AR$48,(AJ$5-1)*5+$B48,($A48-1)*5+4)="","",INDEX($E$9:$AR$48,(AJ$5-1)*5+$B48,($A48-1)*5+4))</f>
      </c>
      <c r="AK48" s="190" t="s">
        <v>124</v>
      </c>
      <c r="AL48" s="191">
        <f>IF(INDEX($E$9:$AR$48,(AL$5-1)*5+$B48,($A48-1)*5+2)="","",INDEX($E$9:$AR$48,(AL$5-1)*5+$B48,($A48-1)*5+2))</f>
      </c>
      <c r="AM48" s="192"/>
      <c r="AN48" s="194"/>
      <c r="AO48" s="195"/>
      <c r="AP48" s="195"/>
      <c r="AQ48" s="195"/>
      <c r="AR48" s="196"/>
      <c r="AS48" s="197"/>
      <c r="AT48" s="198"/>
      <c r="AU48" s="199"/>
      <c r="AV48" s="200"/>
    </row>
    <row r="50" spans="5:10" ht="15" customHeight="1">
      <c r="E50" s="62" t="s">
        <v>163</v>
      </c>
      <c r="J50" s="62" t="s">
        <v>164</v>
      </c>
    </row>
    <row r="51" spans="5:14" ht="15" customHeight="1">
      <c r="E51" s="202" t="s">
        <v>165</v>
      </c>
      <c r="F51" s="203" t="s">
        <v>166</v>
      </c>
      <c r="G51" s="204" t="s">
        <v>167</v>
      </c>
      <c r="H51" s="205" t="s">
        <v>168</v>
      </c>
      <c r="I51" s="206"/>
      <c r="J51" s="207" t="s">
        <v>169</v>
      </c>
      <c r="K51" s="203" t="s">
        <v>166</v>
      </c>
      <c r="L51" s="204" t="s">
        <v>167</v>
      </c>
      <c r="M51" s="205" t="s">
        <v>168</v>
      </c>
      <c r="N51" s="208"/>
    </row>
    <row r="52" spans="5:14" ht="15" customHeight="1">
      <c r="E52" s="209" t="s">
        <v>166</v>
      </c>
      <c r="F52" s="149"/>
      <c r="G52" s="150" t="s">
        <v>124</v>
      </c>
      <c r="H52" s="151"/>
      <c r="I52" s="112"/>
      <c r="J52" s="109" t="s">
        <v>170</v>
      </c>
      <c r="K52" s="149"/>
      <c r="L52" s="150" t="s">
        <v>124</v>
      </c>
      <c r="M52" s="151"/>
      <c r="N52" s="210"/>
    </row>
    <row r="53" spans="5:14" ht="15" customHeight="1">
      <c r="E53" s="209"/>
      <c r="F53" s="149"/>
      <c r="G53" s="150" t="s">
        <v>124</v>
      </c>
      <c r="H53" s="151"/>
      <c r="I53" s="112"/>
      <c r="J53" s="109"/>
      <c r="K53" s="149"/>
      <c r="L53" s="150" t="s">
        <v>124</v>
      </c>
      <c r="M53" s="151"/>
      <c r="N53" s="210"/>
    </row>
    <row r="54" spans="5:14" ht="15" customHeight="1">
      <c r="E54" s="209"/>
      <c r="F54" s="149"/>
      <c r="G54" s="150" t="s">
        <v>124</v>
      </c>
      <c r="H54" s="151"/>
      <c r="I54" s="112"/>
      <c r="J54" s="109"/>
      <c r="K54" s="149"/>
      <c r="L54" s="150" t="s">
        <v>124</v>
      </c>
      <c r="M54" s="151"/>
      <c r="N54" s="210"/>
    </row>
    <row r="55" spans="5:14" ht="15" customHeight="1">
      <c r="E55" s="211"/>
      <c r="F55" s="212"/>
      <c r="G55" s="213" t="s">
        <v>124</v>
      </c>
      <c r="H55" s="214"/>
      <c r="I55" s="215"/>
      <c r="J55" s="216"/>
      <c r="K55" s="212"/>
      <c r="L55" s="213" t="s">
        <v>124</v>
      </c>
      <c r="M55" s="214"/>
      <c r="N55" s="217"/>
    </row>
    <row r="57" ht="15" customHeight="1" thickBot="1">
      <c r="E57" s="62" t="s">
        <v>171</v>
      </c>
    </row>
    <row r="58" spans="1:37" ht="15" customHeight="1">
      <c r="A58" s="218"/>
      <c r="B58" s="219"/>
      <c r="C58" s="220"/>
      <c r="D58" s="221"/>
      <c r="E58" s="222">
        <f>IF(C60="","",C60)</f>
        <v>1</v>
      </c>
      <c r="F58" s="223"/>
      <c r="G58" s="223"/>
      <c r="H58" s="223"/>
      <c r="I58" s="224"/>
      <c r="J58" s="225">
        <f>IF(C65="","",C65)</f>
        <v>3</v>
      </c>
      <c r="K58" s="223"/>
      <c r="L58" s="223"/>
      <c r="M58" s="223"/>
      <c r="N58" s="226"/>
      <c r="O58" s="227">
        <f>IF(C70="","",C70)</f>
        <v>8</v>
      </c>
      <c r="P58" s="223"/>
      <c r="Q58" s="223"/>
      <c r="R58" s="223"/>
      <c r="S58" s="224"/>
      <c r="T58" s="228" t="s">
        <v>172</v>
      </c>
      <c r="U58" s="229"/>
      <c r="V58" s="229"/>
      <c r="W58" s="230"/>
      <c r="X58" s="231" t="s">
        <v>173</v>
      </c>
      <c r="Y58" s="229"/>
      <c r="Z58" s="229"/>
      <c r="AA58" s="232" t="s">
        <v>174</v>
      </c>
      <c r="AB58" s="233" t="s">
        <v>174</v>
      </c>
      <c r="AC58" s="229"/>
      <c r="AD58" s="229"/>
      <c r="AE58" s="230"/>
      <c r="AF58" s="234" t="s">
        <v>175</v>
      </c>
      <c r="AG58" s="235"/>
      <c r="AH58" s="235"/>
      <c r="AI58" s="235" t="s">
        <v>147</v>
      </c>
      <c r="AJ58" s="235"/>
      <c r="AK58" s="236"/>
    </row>
    <row r="59" spans="1:37" ht="28.5" customHeight="1" thickBot="1">
      <c r="A59" s="237"/>
      <c r="B59" s="64"/>
      <c r="C59" s="238"/>
      <c r="D59" s="239"/>
      <c r="E59" s="240" t="str">
        <f>IF(D60="","",D60)</f>
        <v>岩　﨑</v>
      </c>
      <c r="F59" s="241"/>
      <c r="G59" s="241"/>
      <c r="H59" s="241"/>
      <c r="I59" s="242"/>
      <c r="J59" s="243" t="str">
        <f>IF(D65="","",D65)</f>
        <v>宮　花</v>
      </c>
      <c r="K59" s="241"/>
      <c r="L59" s="241"/>
      <c r="M59" s="241"/>
      <c r="N59" s="244"/>
      <c r="O59" s="245" t="str">
        <f>IF(D70="","",D70)</f>
        <v>松　本</v>
      </c>
      <c r="P59" s="241"/>
      <c r="Q59" s="241"/>
      <c r="R59" s="241"/>
      <c r="S59" s="242"/>
      <c r="T59" s="246" t="s">
        <v>176</v>
      </c>
      <c r="U59" s="247"/>
      <c r="V59" s="247" t="s">
        <v>177</v>
      </c>
      <c r="W59" s="248"/>
      <c r="X59" s="249" t="s">
        <v>176</v>
      </c>
      <c r="Y59" s="247"/>
      <c r="Z59" s="247" t="s">
        <v>177</v>
      </c>
      <c r="AA59" s="250"/>
      <c r="AB59" s="251" t="s">
        <v>176</v>
      </c>
      <c r="AC59" s="247"/>
      <c r="AD59" s="247" t="s">
        <v>177</v>
      </c>
      <c r="AE59" s="248"/>
      <c r="AF59" s="252"/>
      <c r="AG59" s="253"/>
      <c r="AH59" s="253"/>
      <c r="AI59" s="253"/>
      <c r="AJ59" s="253"/>
      <c r="AK59" s="254"/>
    </row>
    <row r="60" spans="1:37" ht="15" customHeight="1">
      <c r="A60" s="237"/>
      <c r="B60" s="64"/>
      <c r="C60" s="255">
        <v>1</v>
      </c>
      <c r="D60" s="256" t="str">
        <f>IF(C60="","",VLOOKUP(C60,$C$9:$D$48,2,FALSE))</f>
        <v>岩　﨑</v>
      </c>
      <c r="E60" s="92">
        <f>IF(E61="","",IF(E61&gt;I61,"○","×"))</f>
      </c>
      <c r="F60" s="92"/>
      <c r="G60" s="92"/>
      <c r="H60" s="92"/>
      <c r="I60" s="92"/>
      <c r="J60" s="94" t="str">
        <f>IF(OR(C60="",J58=""),"",INDEX($E$9:$AR$48,($C60-1)*5+1,(J$58-1)*5+1))</f>
        <v>×</v>
      </c>
      <c r="K60" s="257">
        <f>IF(OR(C60="",J58=""),"",INDEX($E$9:$AR$48,($C60-1)*5+1,(J$58-1)*5+2))</f>
        <v>9</v>
      </c>
      <c r="L60" s="258" t="s">
        <v>124</v>
      </c>
      <c r="M60" s="257">
        <f>IF(OR(C60="",J58=""),"",INDEX($E$9:$AR$48,($C60-1)*5+1,(J$58-1)*5+4))</f>
        <v>11</v>
      </c>
      <c r="N60" s="259"/>
      <c r="O60" s="94" t="str">
        <f>IF(OR(C60="",O58=""),"",INDEX($E$9:$AR$48,($C60-1)*5+1,(O$58-1)*5+1))</f>
        <v>○</v>
      </c>
      <c r="P60" s="257">
        <f>IF(OR(C60="",O58=""),"",INDEX($E$9:$AR$48,($C60-1)*5+1,(O$58-1)*5+2))</f>
        <v>7</v>
      </c>
      <c r="Q60" s="258" t="s">
        <v>124</v>
      </c>
      <c r="R60" s="257">
        <f>IF(OR(C60="",O58=""),"",INDEX($E$9:$AR$48,($C60-1)*5+1,(O$58-1)*5+4))</f>
        <v>11</v>
      </c>
      <c r="S60" s="260"/>
      <c r="T60" s="261">
        <f>COUNTIF($E60:$S64,"○")</f>
        <v>1</v>
      </c>
      <c r="U60" s="262"/>
      <c r="V60" s="262">
        <f>COUNTIF($E60:$S64,"×")</f>
        <v>1</v>
      </c>
      <c r="W60" s="263"/>
      <c r="X60" s="264">
        <f>SUM(J61,O61)</f>
        <v>4</v>
      </c>
      <c r="Y60" s="262"/>
      <c r="Z60" s="262">
        <f>SUM(N61,S61)</f>
        <v>5</v>
      </c>
      <c r="AA60" s="265"/>
      <c r="AB60" s="266">
        <f>SUM(K60:K64)+SUM(P60:P64)</f>
        <v>81</v>
      </c>
      <c r="AC60" s="262"/>
      <c r="AD60" s="262">
        <f>SUM(M60:M64)+SUM(R60:R64)</f>
        <v>84</v>
      </c>
      <c r="AE60" s="263"/>
      <c r="AF60" s="267">
        <f>IF(C60="","",T64*10000+X64*100+AB64)</f>
        <v>5044.49</v>
      </c>
      <c r="AG60" s="268"/>
      <c r="AH60" s="268"/>
      <c r="AI60" s="269">
        <f>IF(C60="","",RANK(AF60,$AF$60:$AH$74))</f>
        <v>3</v>
      </c>
      <c r="AJ60" s="269"/>
      <c r="AK60" s="106"/>
    </row>
    <row r="61" spans="1:37" ht="15" customHeight="1">
      <c r="A61" s="237"/>
      <c r="B61" s="64"/>
      <c r="C61" s="270"/>
      <c r="D61" s="271"/>
      <c r="E61" s="92"/>
      <c r="F61" s="92"/>
      <c r="G61" s="92"/>
      <c r="H61" s="92"/>
      <c r="I61" s="92"/>
      <c r="J61" s="272">
        <f>IF(OR(C60="",J58=""),"",INDEX($E$9:$AR$48,($C60-1)*5+2,(J$58-1)*5+1))</f>
        <v>1</v>
      </c>
      <c r="K61" s="273">
        <f>IF(OR(C60="",J58=""),"",INDEX($E$9:$AR$48,($C60-1)*5+2,(J$58-1)*5+2))</f>
        <v>11</v>
      </c>
      <c r="L61" s="274" t="s">
        <v>124</v>
      </c>
      <c r="M61" s="273">
        <f>IF(OR(C60="",J58=""),"",INDEX($E$9:$AR$48,($C60-1)*5+2,(J$58-1)*5+4))</f>
        <v>8</v>
      </c>
      <c r="N61" s="275">
        <f>IF(OR(C60="",J58=""),"",INDEX($E$9:$AR$48,($C60-1)*5+2,(J$58-1)*5+5))</f>
        <v>3</v>
      </c>
      <c r="O61" s="276">
        <f>IF(OR(C60="",O58=""),"",INDEX($E$9:$AR$48,($C60-1)*5+2,(O$58-1)*5+1))</f>
        <v>3</v>
      </c>
      <c r="P61" s="273">
        <f>IF(OR(C60="",O58=""),"",INDEX($E$9:$AR$48,($C60-1)*5+2,(O$58-1)*5+2))</f>
        <v>9</v>
      </c>
      <c r="Q61" s="274" t="s">
        <v>124</v>
      </c>
      <c r="R61" s="273">
        <f>IF(OR(C60="",O58=""),"",INDEX($E$9:$AR$48,($C60-1)*5+2,(O$58-1)*5+4))</f>
        <v>11</v>
      </c>
      <c r="S61" s="277">
        <f>IF(OR(C60="",O58=""),"",INDEX($E$9:$AR$48,($C60-1)*5+2,(O$58-1)*5+5))</f>
        <v>2</v>
      </c>
      <c r="T61" s="278"/>
      <c r="U61" s="279"/>
      <c r="V61" s="279"/>
      <c r="W61" s="280"/>
      <c r="X61" s="281"/>
      <c r="Y61" s="279"/>
      <c r="Z61" s="279"/>
      <c r="AA61" s="282"/>
      <c r="AB61" s="283"/>
      <c r="AC61" s="279"/>
      <c r="AD61" s="279"/>
      <c r="AE61" s="280"/>
      <c r="AF61" s="284"/>
      <c r="AG61" s="285"/>
      <c r="AH61" s="285"/>
      <c r="AI61" s="286"/>
      <c r="AJ61" s="286"/>
      <c r="AK61" s="121"/>
    </row>
    <row r="62" spans="1:37" ht="15" customHeight="1">
      <c r="A62" s="237"/>
      <c r="B62" s="64"/>
      <c r="C62" s="270"/>
      <c r="D62" s="271"/>
      <c r="E62" s="92"/>
      <c r="F62" s="92"/>
      <c r="G62" s="92"/>
      <c r="H62" s="92"/>
      <c r="I62" s="92"/>
      <c r="J62" s="272"/>
      <c r="K62" s="273">
        <f>IF(OR(C60="",J58=""),"",INDEX($E$9:$AR$48,($C60-1)*5+3,(J$58-1)*5+2))</f>
        <v>9</v>
      </c>
      <c r="L62" s="274" t="s">
        <v>124</v>
      </c>
      <c r="M62" s="273">
        <f>IF(OR(C60="",J58=""),"",INDEX($E$9:$AR$48,($C60-1)*5+3,(J$58-1)*5+4))</f>
        <v>11</v>
      </c>
      <c r="N62" s="275"/>
      <c r="O62" s="276"/>
      <c r="P62" s="273">
        <f>IF(OR(C60="",O58=""),"",INDEX($E$9:$AR$48,($C60-1)*5+3,(O$58-1)*5+2))</f>
        <v>11</v>
      </c>
      <c r="Q62" s="274" t="s">
        <v>124</v>
      </c>
      <c r="R62" s="273">
        <f>IF(OR(C60="",O58=""),"",INDEX($E$9:$AR$48,($C60-1)*5+3,(O$58-1)*5+4))</f>
        <v>6</v>
      </c>
      <c r="S62" s="277"/>
      <c r="T62" s="278"/>
      <c r="U62" s="279"/>
      <c r="V62" s="279"/>
      <c r="W62" s="280"/>
      <c r="X62" s="281"/>
      <c r="Y62" s="279"/>
      <c r="Z62" s="279"/>
      <c r="AA62" s="282"/>
      <c r="AB62" s="283"/>
      <c r="AC62" s="279"/>
      <c r="AD62" s="279"/>
      <c r="AE62" s="280"/>
      <c r="AF62" s="284"/>
      <c r="AG62" s="285"/>
      <c r="AH62" s="285"/>
      <c r="AI62" s="286"/>
      <c r="AJ62" s="286"/>
      <c r="AK62" s="121"/>
    </row>
    <row r="63" spans="1:37" ht="15" customHeight="1">
      <c r="A63" s="237"/>
      <c r="B63" s="64"/>
      <c r="C63" s="270"/>
      <c r="D63" s="271"/>
      <c r="E63" s="92"/>
      <c r="F63" s="92"/>
      <c r="G63" s="92"/>
      <c r="H63" s="92"/>
      <c r="I63" s="92"/>
      <c r="J63" s="272"/>
      <c r="K63" s="273">
        <f>IF(OR(C60="",J58=""),"",INDEX($E$9:$AR$48,($C60-1)*5+4,(J$58-1)*5+2))</f>
        <v>3</v>
      </c>
      <c r="L63" s="274" t="s">
        <v>124</v>
      </c>
      <c r="M63" s="273">
        <f>IF(OR(C60="",J58=""),"",INDEX($E$9:$AR$48,($C60-1)*5+4,(J$58-1)*5+4))</f>
        <v>11</v>
      </c>
      <c r="N63" s="275"/>
      <c r="O63" s="276"/>
      <c r="P63" s="273">
        <f>IF(OR(C60="",O58=""),"",INDEX($E$9:$AR$48,($C60-1)*5+4,(O$58-1)*5+2))</f>
        <v>11</v>
      </c>
      <c r="Q63" s="274" t="s">
        <v>124</v>
      </c>
      <c r="R63" s="273">
        <f>IF(OR(C60="",O58=""),"",INDEX($E$9:$AR$48,($C60-1)*5+4,(O$58-1)*5+4))</f>
        <v>6</v>
      </c>
      <c r="S63" s="277"/>
      <c r="T63" s="278"/>
      <c r="U63" s="279"/>
      <c r="V63" s="279"/>
      <c r="W63" s="280"/>
      <c r="X63" s="281"/>
      <c r="Y63" s="279"/>
      <c r="Z63" s="279"/>
      <c r="AA63" s="282"/>
      <c r="AB63" s="283"/>
      <c r="AC63" s="279"/>
      <c r="AD63" s="279"/>
      <c r="AE63" s="280"/>
      <c r="AF63" s="284"/>
      <c r="AG63" s="285"/>
      <c r="AH63" s="285"/>
      <c r="AI63" s="286"/>
      <c r="AJ63" s="286"/>
      <c r="AK63" s="121"/>
    </row>
    <row r="64" spans="1:37" ht="15" customHeight="1">
      <c r="A64" s="237"/>
      <c r="B64" s="64"/>
      <c r="C64" s="287"/>
      <c r="D64" s="288"/>
      <c r="E64" s="92"/>
      <c r="F64" s="92"/>
      <c r="G64" s="92"/>
      <c r="H64" s="92"/>
      <c r="I64" s="92"/>
      <c r="J64" s="289"/>
      <c r="K64" s="290">
        <f>IF(OR(C60="",J58=""),"",INDEX($E$9:$AR$48,($C60-1)*5+5,(J$58-1)*5+2))</f>
        <v>0</v>
      </c>
      <c r="L64" s="291" t="s">
        <v>124</v>
      </c>
      <c r="M64" s="290">
        <f>IF(OR(C60="",J58=""),"",INDEX($E$9:$AR$48,($C60-1)*5+5,(J$58-1)*5+4))</f>
        <v>0</v>
      </c>
      <c r="N64" s="292"/>
      <c r="O64" s="293"/>
      <c r="P64" s="290">
        <f>IF(OR(C60="",O58=""),"",INDEX($E$9:$AR$48,($C60-1)*5+5,(O$58-1)*5+2))</f>
        <v>11</v>
      </c>
      <c r="Q64" s="291" t="s">
        <v>124</v>
      </c>
      <c r="R64" s="290">
        <f>IF(OR(C60="",O58=""),"",INDEX($E$9:$AR$48,($C60-1)*5+5,(O$58-1)*5+4))</f>
        <v>9</v>
      </c>
      <c r="S64" s="294"/>
      <c r="T64" s="295">
        <f>IF(SUM(T60:W63)=0,"",ROUND(T60/(T60+V60),2))</f>
        <v>0.5</v>
      </c>
      <c r="U64" s="296"/>
      <c r="V64" s="296"/>
      <c r="W64" s="297"/>
      <c r="X64" s="298">
        <f>IF(SUM(X60:AA63)=0,"",ROUND(X60/(X60+Z60),2))</f>
        <v>0.44</v>
      </c>
      <c r="Y64" s="296"/>
      <c r="Z64" s="296"/>
      <c r="AA64" s="299"/>
      <c r="AB64" s="300">
        <f>IF(SUM(AB60:AE63)=0,"",ROUND(AB60/(AB60+AD60),2))</f>
        <v>0.49</v>
      </c>
      <c r="AC64" s="296"/>
      <c r="AD64" s="296"/>
      <c r="AE64" s="297"/>
      <c r="AF64" s="301"/>
      <c r="AG64" s="302"/>
      <c r="AH64" s="302"/>
      <c r="AI64" s="303"/>
      <c r="AJ64" s="303"/>
      <c r="AK64" s="304"/>
    </row>
    <row r="65" spans="1:37" ht="15" customHeight="1">
      <c r="A65" s="305"/>
      <c r="B65" s="306"/>
      <c r="C65" s="307">
        <v>3</v>
      </c>
      <c r="D65" s="308" t="str">
        <f>IF(C65="","",VLOOKUP(C65,$C$9:$D$48,2,FALSE))</f>
        <v>宮　花</v>
      </c>
      <c r="E65" s="309" t="str">
        <f>IF(OR(C65="",E58=""),"",INDEX($E$9:$AR$48,($C65-1)*5+1,(E$58-1)*5+1))</f>
        <v>○</v>
      </c>
      <c r="F65" s="310">
        <f>IF(OR(C65="",E58=""),"",INDEX($E$9:$AR$48,($C65-1)*5+1,(E$58-1)*5+2))</f>
        <v>11</v>
      </c>
      <c r="G65" s="311" t="s">
        <v>124</v>
      </c>
      <c r="H65" s="310">
        <f>IF(OR(C65="",E58=""),"",INDEX($E$9:$AR$48,($C65-1)*5+1,(E$58-1)*5+4))</f>
        <v>9</v>
      </c>
      <c r="I65" s="312"/>
      <c r="J65" s="313">
        <f>IF(J66="","",IF(J66&gt;N66,"○","×"))</f>
      </c>
      <c r="K65" s="314"/>
      <c r="L65" s="314"/>
      <c r="M65" s="314"/>
      <c r="N65" s="315"/>
      <c r="O65" s="207" t="str">
        <f>IF(OR(C65="",O58=""),"",INDEX($E$9:$AR$48,($C65-1)*5+1,(O$58-1)*5+1))</f>
        <v>×</v>
      </c>
      <c r="P65" s="310">
        <f>IF(OR(C65="",O58=""),"",INDEX($E$9:$AR$48,($C65-1)*5+1,(O$58-1)*5+2))</f>
        <v>11</v>
      </c>
      <c r="Q65" s="311" t="s">
        <v>124</v>
      </c>
      <c r="R65" s="310">
        <f>IF(OR(C65="",O58=""),"",INDEX($E$9:$AR$48,($C65-1)*5+1,(O$58-1)*5+4))</f>
        <v>9</v>
      </c>
      <c r="S65" s="316"/>
      <c r="T65" s="317">
        <f>COUNTIF($E65:$S69,"○")</f>
        <v>1</v>
      </c>
      <c r="U65" s="318"/>
      <c r="V65" s="318">
        <f>COUNTIF($E65:$S69,"×")</f>
        <v>1</v>
      </c>
      <c r="W65" s="319"/>
      <c r="X65" s="320">
        <f>SUM(E66,O66)</f>
        <v>5</v>
      </c>
      <c r="Y65" s="318"/>
      <c r="Z65" s="318">
        <f>SUM(I66,S66)</f>
        <v>4</v>
      </c>
      <c r="AA65" s="321"/>
      <c r="AB65" s="322">
        <f>SUM(F65:F69)+SUM(P65:P69)</f>
        <v>82</v>
      </c>
      <c r="AC65" s="318"/>
      <c r="AD65" s="318">
        <f>SUM(H65:H69)+SUM(R65:R69)</f>
        <v>81</v>
      </c>
      <c r="AE65" s="319"/>
      <c r="AF65" s="284">
        <f>IF(C65="","",T69*10000+X69*100+AB69)</f>
        <v>5056.5</v>
      </c>
      <c r="AG65" s="285"/>
      <c r="AH65" s="285"/>
      <c r="AI65" s="286">
        <f>IF(C65="","",RANK(AF65,$AF$60:$AH$74))</f>
        <v>1</v>
      </c>
      <c r="AJ65" s="286"/>
      <c r="AK65" s="121"/>
    </row>
    <row r="66" spans="1:37" ht="15" customHeight="1">
      <c r="A66" s="237"/>
      <c r="B66" s="64"/>
      <c r="C66" s="270"/>
      <c r="D66" s="271"/>
      <c r="E66" s="323">
        <f>IF(OR(C65="",E58=""),"",INDEX($E$9:$AR$48,($C65-1)*5+2,(E$58-1)*5+1))</f>
        <v>3</v>
      </c>
      <c r="F66" s="273">
        <f>IF(OR(C65="",E58=""),"",INDEX($E$9:$AR$48,($C65-1)*5+2,(E$58-1)*5+2))</f>
        <v>8</v>
      </c>
      <c r="G66" s="274" t="s">
        <v>124</v>
      </c>
      <c r="H66" s="273">
        <f>IF(OR(C65="",E58=""),"",INDEX($E$9:$AR$48,($C65-1)*5+2,(E$58-1)*5+4))</f>
        <v>11</v>
      </c>
      <c r="I66" s="277">
        <f>IF(OR(C65="",E58=""),"",INDEX($E$9:$AR$48,($C65-1)*5+2,(E$58-1)*5+5))</f>
        <v>1</v>
      </c>
      <c r="J66" s="324"/>
      <c r="K66" s="92"/>
      <c r="L66" s="92"/>
      <c r="M66" s="92"/>
      <c r="N66" s="325"/>
      <c r="O66" s="276">
        <f>IF(OR(C65="",O58=""),"",INDEX($E$9:$AR$48,($C65-1)*5+2,(O$58-1)*5+1))</f>
        <v>2</v>
      </c>
      <c r="P66" s="273">
        <f>IF(OR(C65="",O58=""),"",INDEX($E$9:$AR$48,($C65-1)*5+2,(O$58-1)*5+2))</f>
        <v>9</v>
      </c>
      <c r="Q66" s="274" t="s">
        <v>124</v>
      </c>
      <c r="R66" s="273">
        <f>IF(OR(C65="",O58=""),"",INDEX($E$9:$AR$48,($C65-1)*5+2,(O$58-1)*5+4))</f>
        <v>11</v>
      </c>
      <c r="S66" s="326">
        <f>IF(OR(C65="",O58=""),"",INDEX($E$9:$AR$48,($C65-1)*5+2,(O$58-1)*5+5))</f>
        <v>3</v>
      </c>
      <c r="T66" s="278"/>
      <c r="U66" s="279"/>
      <c r="V66" s="279"/>
      <c r="W66" s="280"/>
      <c r="X66" s="281"/>
      <c r="Y66" s="279"/>
      <c r="Z66" s="279"/>
      <c r="AA66" s="282"/>
      <c r="AB66" s="283"/>
      <c r="AC66" s="279"/>
      <c r="AD66" s="279"/>
      <c r="AE66" s="280"/>
      <c r="AF66" s="284"/>
      <c r="AG66" s="285"/>
      <c r="AH66" s="285"/>
      <c r="AI66" s="286"/>
      <c r="AJ66" s="286"/>
      <c r="AK66" s="121"/>
    </row>
    <row r="67" spans="1:37" ht="15" customHeight="1">
      <c r="A67" s="237"/>
      <c r="B67" s="64"/>
      <c r="C67" s="270"/>
      <c r="D67" s="271"/>
      <c r="E67" s="323"/>
      <c r="F67" s="273">
        <f>IF(OR(C65="",E58=""),"",INDEX($E$9:$AR$48,($C65-1)*5+3,(E$58-1)*5+2))</f>
        <v>11</v>
      </c>
      <c r="G67" s="274" t="s">
        <v>124</v>
      </c>
      <c r="H67" s="273">
        <f>IF(OR(C65="",E58=""),"",INDEX($E$9:$AR$48,($C65-1)*5+3,(E$58-1)*5+4))</f>
        <v>9</v>
      </c>
      <c r="I67" s="277"/>
      <c r="J67" s="324"/>
      <c r="K67" s="92"/>
      <c r="L67" s="92"/>
      <c r="M67" s="92"/>
      <c r="N67" s="325"/>
      <c r="O67" s="276"/>
      <c r="P67" s="273">
        <f>IF(OR(C65="",O58=""),"",INDEX($E$9:$AR$48,($C65-1)*5+3,(O$58-1)*5+2))</f>
        <v>6</v>
      </c>
      <c r="Q67" s="274" t="s">
        <v>124</v>
      </c>
      <c r="R67" s="273">
        <f>IF(OR(C65="",O58=""),"",INDEX($E$9:$AR$48,($C65-1)*5+3,(O$58-1)*5+4))</f>
        <v>11</v>
      </c>
      <c r="S67" s="326"/>
      <c r="T67" s="278"/>
      <c r="U67" s="279"/>
      <c r="V67" s="279"/>
      <c r="W67" s="280"/>
      <c r="X67" s="281"/>
      <c r="Y67" s="279"/>
      <c r="Z67" s="279"/>
      <c r="AA67" s="282"/>
      <c r="AB67" s="283"/>
      <c r="AC67" s="279"/>
      <c r="AD67" s="279"/>
      <c r="AE67" s="280"/>
      <c r="AF67" s="284"/>
      <c r="AG67" s="285"/>
      <c r="AH67" s="285"/>
      <c r="AI67" s="286"/>
      <c r="AJ67" s="286"/>
      <c r="AK67" s="121"/>
    </row>
    <row r="68" spans="1:37" ht="15" customHeight="1">
      <c r="A68" s="237"/>
      <c r="B68" s="64"/>
      <c r="C68" s="270"/>
      <c r="D68" s="271"/>
      <c r="E68" s="323"/>
      <c r="F68" s="273">
        <f>IF(OR(C65="",E58=""),"",INDEX($E$9:$AR$48,($C65-1)*5+4,(E$58-1)*5+2))</f>
        <v>11</v>
      </c>
      <c r="G68" s="274" t="s">
        <v>124</v>
      </c>
      <c r="H68" s="273">
        <f>IF(OR(C65="",E58=""),"",INDEX($E$9:$AR$48,($C65-1)*5+4,(E$58-1)*5+4))</f>
        <v>3</v>
      </c>
      <c r="I68" s="277"/>
      <c r="J68" s="324"/>
      <c r="K68" s="92"/>
      <c r="L68" s="92"/>
      <c r="M68" s="92"/>
      <c r="N68" s="325"/>
      <c r="O68" s="276"/>
      <c r="P68" s="273">
        <f>IF(OR(C65="",O58=""),"",INDEX($E$9:$AR$48,($C65-1)*5+4,(O$58-1)*5+2))</f>
        <v>11</v>
      </c>
      <c r="Q68" s="274" t="s">
        <v>124</v>
      </c>
      <c r="R68" s="273">
        <f>IF(OR(C65="",O58=""),"",INDEX($E$9:$AR$48,($C65-1)*5+4,(O$58-1)*5+4))</f>
        <v>7</v>
      </c>
      <c r="S68" s="326"/>
      <c r="T68" s="278"/>
      <c r="U68" s="279"/>
      <c r="V68" s="279"/>
      <c r="W68" s="280"/>
      <c r="X68" s="281"/>
      <c r="Y68" s="279"/>
      <c r="Z68" s="279"/>
      <c r="AA68" s="282"/>
      <c r="AB68" s="283"/>
      <c r="AC68" s="279"/>
      <c r="AD68" s="279"/>
      <c r="AE68" s="280"/>
      <c r="AF68" s="284"/>
      <c r="AG68" s="285"/>
      <c r="AH68" s="285"/>
      <c r="AI68" s="286"/>
      <c r="AJ68" s="286"/>
      <c r="AK68" s="121"/>
    </row>
    <row r="69" spans="1:37" ht="15" customHeight="1">
      <c r="A69" s="327"/>
      <c r="B69" s="328"/>
      <c r="C69" s="329"/>
      <c r="D69" s="330"/>
      <c r="E69" s="331"/>
      <c r="F69" s="332">
        <f>IF(OR(C65="",E58=""),"",INDEX($E$9:$AR$48,($C65-1)*5+5,(E$58-1)*5+2))</f>
      </c>
      <c r="G69" s="333" t="s">
        <v>124</v>
      </c>
      <c r="H69" s="332">
        <f>IF(OR(C65="",E58=""),"",INDEX($E$9:$AR$48,($C65-1)*5+5,(E$58-1)*5+2))</f>
      </c>
      <c r="I69" s="334"/>
      <c r="J69" s="335"/>
      <c r="K69" s="336"/>
      <c r="L69" s="336"/>
      <c r="M69" s="336"/>
      <c r="N69" s="337"/>
      <c r="O69" s="338"/>
      <c r="P69" s="332">
        <f>IF(OR(C65="",O58=""),"",INDEX($E$9:$AR$48,($C65-1)*5+5,(O$58-1)*5+2))</f>
        <v>4</v>
      </c>
      <c r="Q69" s="333" t="s">
        <v>124</v>
      </c>
      <c r="R69" s="332">
        <f>IF(OR(C65="",O58=""),"",INDEX($E$9:$AR$48,($C65-1)*5+5,(O$58-1)*5+4))</f>
        <v>11</v>
      </c>
      <c r="S69" s="339"/>
      <c r="T69" s="340">
        <f>IF(SUM(T65:W68)=0,"",ROUND(T65/(T65+V65),2))</f>
        <v>0.5</v>
      </c>
      <c r="U69" s="341"/>
      <c r="V69" s="341"/>
      <c r="W69" s="342"/>
      <c r="X69" s="343">
        <f>IF(SUM(X65:AA68)=0,"",ROUND(X65/(X65+Z65),2))</f>
        <v>0.56</v>
      </c>
      <c r="Y69" s="341"/>
      <c r="Z69" s="341"/>
      <c r="AA69" s="344"/>
      <c r="AB69" s="345">
        <f>IF(SUM(AB65:AE68)=0,"",ROUND(AB65/(AB65+AD65),2))</f>
        <v>0.5</v>
      </c>
      <c r="AC69" s="341"/>
      <c r="AD69" s="341"/>
      <c r="AE69" s="342"/>
      <c r="AF69" s="284"/>
      <c r="AG69" s="285"/>
      <c r="AH69" s="285"/>
      <c r="AI69" s="286"/>
      <c r="AJ69" s="286"/>
      <c r="AK69" s="121"/>
    </row>
    <row r="70" spans="1:37" ht="15" customHeight="1">
      <c r="A70" s="237"/>
      <c r="B70" s="64"/>
      <c r="C70" s="255">
        <v>8</v>
      </c>
      <c r="D70" s="256" t="str">
        <f>IF(C70="","",VLOOKUP(C70,$C$9:$D$48,2,FALSE))</f>
        <v>松　本</v>
      </c>
      <c r="E70" s="94" t="str">
        <f>IF(OR(C70="",E58=""),"",INDEX($E$9:$AR$48,($C70-1)*5+1,(E$58-1)*5+1))</f>
        <v>×</v>
      </c>
      <c r="F70" s="257">
        <f>IF(OR(C70="",E58=""),"",INDEX($E$9:$AR$48,($C70-1)*5+1,(E$58-1)*5+2))</f>
        <v>11</v>
      </c>
      <c r="G70" s="258" t="s">
        <v>124</v>
      </c>
      <c r="H70" s="257">
        <f>IF(OR(C70="",E58=""),"",INDEX($E$9:$AR$48,($C70-1)*5+1,(E$58-1)*5+4))</f>
        <v>7</v>
      </c>
      <c r="I70" s="260"/>
      <c r="J70" s="94" t="str">
        <f>IF(OR(C70="",J58=""),"",INDEX($E$9:$AR$48,($C70-1)*5+1,(J$58-1)*5+1))</f>
        <v>○</v>
      </c>
      <c r="K70" s="257">
        <f>IF(OR(C70="",J58=""),"",INDEX($E$9:$AR$48,($C70-1)*5+1,(J$58-1)*5+2))</f>
        <v>9</v>
      </c>
      <c r="L70" s="258" t="s">
        <v>124</v>
      </c>
      <c r="M70" s="257">
        <f>IF(OR(C70="",J58=""),"",INDEX($E$9:$AR$48,($C70-1)*5+1,(J$58-1)*5+4))</f>
        <v>11</v>
      </c>
      <c r="N70" s="259"/>
      <c r="O70" s="92">
        <f>IF(O71="","",IF(O71&gt;S71,"○","×"))</f>
      </c>
      <c r="P70" s="92"/>
      <c r="Q70" s="92"/>
      <c r="R70" s="92"/>
      <c r="S70" s="92"/>
      <c r="T70" s="261">
        <f>COUNTIF($E70:$S74,"○")</f>
        <v>1</v>
      </c>
      <c r="U70" s="262"/>
      <c r="V70" s="262">
        <f>COUNTIF($E70:$S74,"×")</f>
        <v>1</v>
      </c>
      <c r="W70" s="263"/>
      <c r="X70" s="264">
        <f>SUM(J71,E71)</f>
        <v>5</v>
      </c>
      <c r="Y70" s="262"/>
      <c r="Z70" s="262">
        <f>SUM(N71,I71)</f>
        <v>5</v>
      </c>
      <c r="AA70" s="265"/>
      <c r="AB70" s="266">
        <f>SUM(F70:F74)+SUM(K70:K74)</f>
        <v>92</v>
      </c>
      <c r="AC70" s="262"/>
      <c r="AD70" s="262">
        <f>SUM(H70:H74)+SUM(M70:M74)</f>
        <v>90</v>
      </c>
      <c r="AE70" s="263"/>
      <c r="AF70" s="267">
        <f>IF(C70="","",T74*10000+X74*100+AB74)</f>
        <v>5050.51</v>
      </c>
      <c r="AG70" s="268"/>
      <c r="AH70" s="268"/>
      <c r="AI70" s="269">
        <f>IF(C70="","",RANK(AF70,$AF$60:$AH$74))</f>
        <v>2</v>
      </c>
      <c r="AJ70" s="269"/>
      <c r="AK70" s="106"/>
    </row>
    <row r="71" spans="1:37" ht="15" customHeight="1">
      <c r="A71" s="237"/>
      <c r="B71" s="64"/>
      <c r="C71" s="270"/>
      <c r="D71" s="271"/>
      <c r="E71" s="276">
        <f>IF(OR(C70="",E58=""),"",INDEX($E$9:$AR$48,($C70-1)*5+2,(E$58-1)*5+1))</f>
        <v>2</v>
      </c>
      <c r="F71" s="273">
        <f>IF(OR(C70="",E58=""),"",INDEX($E$9:$AR$48,($C70-1)*5+2,(E$58-1)*5+2))</f>
        <v>11</v>
      </c>
      <c r="G71" s="274" t="s">
        <v>124</v>
      </c>
      <c r="H71" s="273">
        <f>IF(OR(C70="",E58=""),"",INDEX($E$9:$AR$48,($C70-1)*5+2,(E$58-1)*5+4))</f>
        <v>9</v>
      </c>
      <c r="I71" s="277">
        <f>IF(OR(C70="",E58=""),"",INDEX($E$9:$AR$48,($C70-1)*5+2,(E$58-1)*5+5))</f>
        <v>3</v>
      </c>
      <c r="J71" s="272">
        <f>IF(OR(C70="",J58=""),"",INDEX($E$9:$AR$48,($C70-1)*5+2,(J$58-1)*5+1))</f>
        <v>3</v>
      </c>
      <c r="K71" s="273">
        <f>IF(OR(C70="",J58=""),"",INDEX($E$9:$AR$48,($C70-1)*5+2,(J$58-1)*5+2))</f>
        <v>11</v>
      </c>
      <c r="L71" s="274" t="s">
        <v>124</v>
      </c>
      <c r="M71" s="273">
        <f>IF(OR(C70="",J58=""),"",INDEX($E$9:$AR$48,($C70-1)*5+2,(J$58-1)*5+4))</f>
        <v>9</v>
      </c>
      <c r="N71" s="275">
        <f>IF(OR(C70="",J58=""),"",INDEX($E$9:$AR$48,($C70-1)*5+2,(J$58-1)*5+5))</f>
        <v>2</v>
      </c>
      <c r="O71" s="92"/>
      <c r="P71" s="92"/>
      <c r="Q71" s="92"/>
      <c r="R71" s="92"/>
      <c r="S71" s="92"/>
      <c r="T71" s="278"/>
      <c r="U71" s="279"/>
      <c r="V71" s="279"/>
      <c r="W71" s="280"/>
      <c r="X71" s="281"/>
      <c r="Y71" s="279"/>
      <c r="Z71" s="279"/>
      <c r="AA71" s="282"/>
      <c r="AB71" s="283"/>
      <c r="AC71" s="279"/>
      <c r="AD71" s="279"/>
      <c r="AE71" s="280"/>
      <c r="AF71" s="284"/>
      <c r="AG71" s="285"/>
      <c r="AH71" s="285"/>
      <c r="AI71" s="286"/>
      <c r="AJ71" s="286"/>
      <c r="AK71" s="121"/>
    </row>
    <row r="72" spans="1:37" ht="15" customHeight="1">
      <c r="A72" s="237"/>
      <c r="B72" s="64"/>
      <c r="C72" s="270"/>
      <c r="D72" s="271"/>
      <c r="E72" s="276"/>
      <c r="F72" s="273">
        <f>IF(OR(C70="",E58=""),"",INDEX($E$9:$AR$48,($C70-1)*5+3,(E$58-1)*5+2))</f>
        <v>6</v>
      </c>
      <c r="G72" s="274" t="s">
        <v>124</v>
      </c>
      <c r="H72" s="273">
        <f>IF(OR(C70="",E58=""),"",INDEX($E$9:$AR$48,($C70-1)*5+3,(E$58-1)*5+4))</f>
        <v>11</v>
      </c>
      <c r="I72" s="277"/>
      <c r="J72" s="272"/>
      <c r="K72" s="273">
        <f>IF(OR(C70="",J58=""),"",INDEX($E$9:$AR$48,($C70-1)*5+3,(J$58-1)*5+2))</f>
        <v>11</v>
      </c>
      <c r="L72" s="274" t="s">
        <v>124</v>
      </c>
      <c r="M72" s="273">
        <f>IF(OR(C70="",J58=""),"",INDEX($E$9:$AR$48,($C70-1)*5+3,(J$58-1)*5+4))</f>
        <v>6</v>
      </c>
      <c r="N72" s="275"/>
      <c r="O72" s="92"/>
      <c r="P72" s="92"/>
      <c r="Q72" s="92"/>
      <c r="R72" s="92"/>
      <c r="S72" s="92"/>
      <c r="T72" s="278"/>
      <c r="U72" s="279"/>
      <c r="V72" s="279"/>
      <c r="W72" s="280"/>
      <c r="X72" s="281"/>
      <c r="Y72" s="279"/>
      <c r="Z72" s="279"/>
      <c r="AA72" s="282"/>
      <c r="AB72" s="283"/>
      <c r="AC72" s="279"/>
      <c r="AD72" s="279"/>
      <c r="AE72" s="280"/>
      <c r="AF72" s="284"/>
      <c r="AG72" s="285"/>
      <c r="AH72" s="285"/>
      <c r="AI72" s="286"/>
      <c r="AJ72" s="286"/>
      <c r="AK72" s="121"/>
    </row>
    <row r="73" spans="1:37" ht="15" customHeight="1">
      <c r="A73" s="237"/>
      <c r="B73" s="64"/>
      <c r="C73" s="270"/>
      <c r="D73" s="271"/>
      <c r="E73" s="276"/>
      <c r="F73" s="273">
        <f>IF(OR(C70="",E58=""),"",INDEX($E$9:$AR$48,($C70-1)*5+4,(E$58-1)*5+2))</f>
        <v>6</v>
      </c>
      <c r="G73" s="274" t="s">
        <v>124</v>
      </c>
      <c r="H73" s="273">
        <f>IF(OR(C70="",E58=""),"",INDEX($E$9:$AR$48,($C70-1)*5+4,(E$58-1)*5+4))</f>
        <v>11</v>
      </c>
      <c r="I73" s="277"/>
      <c r="J73" s="272"/>
      <c r="K73" s="273">
        <f>IF(OR(C70="",J58=""),"",INDEX($E$9:$AR$48,($C70-1)*5+4,(J$58-1)*5+2))</f>
        <v>7</v>
      </c>
      <c r="L73" s="274" t="s">
        <v>124</v>
      </c>
      <c r="M73" s="273">
        <f>IF(OR(C70="",J58=""),"",INDEX($E$9:$AR$48,($C70-1)*5+4,(J$58-1)*5+4))</f>
        <v>11</v>
      </c>
      <c r="N73" s="275"/>
      <c r="O73" s="92"/>
      <c r="P73" s="92"/>
      <c r="Q73" s="92"/>
      <c r="R73" s="92"/>
      <c r="S73" s="92"/>
      <c r="T73" s="278"/>
      <c r="U73" s="279"/>
      <c r="V73" s="279"/>
      <c r="W73" s="280"/>
      <c r="X73" s="281"/>
      <c r="Y73" s="279"/>
      <c r="Z73" s="279"/>
      <c r="AA73" s="282"/>
      <c r="AB73" s="283"/>
      <c r="AC73" s="279"/>
      <c r="AD73" s="279"/>
      <c r="AE73" s="280"/>
      <c r="AF73" s="284"/>
      <c r="AG73" s="285"/>
      <c r="AH73" s="285"/>
      <c r="AI73" s="286"/>
      <c r="AJ73" s="286"/>
      <c r="AK73" s="121"/>
    </row>
    <row r="74" spans="1:37" ht="15" customHeight="1" thickBot="1">
      <c r="A74" s="346"/>
      <c r="B74" s="347"/>
      <c r="C74" s="348"/>
      <c r="D74" s="349"/>
      <c r="E74" s="350"/>
      <c r="F74" s="351">
        <f>IF(OR(C70="",E58=""),"",INDEX($E$9:$AR$48,($C70-1)*5+5,(E$58-1)*5+2))</f>
        <v>9</v>
      </c>
      <c r="G74" s="352" t="s">
        <v>124</v>
      </c>
      <c r="H74" s="351">
        <f>IF(OR(C70="",E58=""),"",INDEX($E$9:$AR$48,($C70-1)*5+5,(E$58-1)*5+4))</f>
        <v>11</v>
      </c>
      <c r="I74" s="353"/>
      <c r="J74" s="354"/>
      <c r="K74" s="351">
        <f>IF(OR(C70="",J58=""),"",INDEX($E$9:$AR$48,($C70-1)*5+5,(J$58-1)*5+2))</f>
        <v>11</v>
      </c>
      <c r="L74" s="352" t="s">
        <v>124</v>
      </c>
      <c r="M74" s="351">
        <f>IF(OR(C70="",J58=""),"",INDEX($E$9:$AR$48,($C70-1)*5+5,(J$58-1)*5+4))</f>
        <v>4</v>
      </c>
      <c r="N74" s="355"/>
      <c r="O74" s="195"/>
      <c r="P74" s="195"/>
      <c r="Q74" s="195"/>
      <c r="R74" s="195"/>
      <c r="S74" s="195"/>
      <c r="T74" s="356">
        <f>IF(SUM(T70:W73)=0,"",ROUND(T70/(T70+V70),2))</f>
        <v>0.5</v>
      </c>
      <c r="U74" s="357"/>
      <c r="V74" s="357"/>
      <c r="W74" s="358"/>
      <c r="X74" s="359">
        <f>IF(SUM(X70:AA73)=0,"",ROUND(X70/(X70+Z70),2))</f>
        <v>0.5</v>
      </c>
      <c r="Y74" s="357"/>
      <c r="Z74" s="357"/>
      <c r="AA74" s="360"/>
      <c r="AB74" s="361">
        <f>IF(SUM(AB70:AE73)=0,"",ROUND(AB70/(AB70+AD70),2))</f>
        <v>0.51</v>
      </c>
      <c r="AC74" s="357"/>
      <c r="AD74" s="357"/>
      <c r="AE74" s="358"/>
      <c r="AF74" s="362"/>
      <c r="AG74" s="363"/>
      <c r="AH74" s="363"/>
      <c r="AI74" s="364"/>
      <c r="AJ74" s="364"/>
      <c r="AK74" s="200"/>
    </row>
  </sheetData>
  <mergeCells count="278">
    <mergeCell ref="AU44:AU46"/>
    <mergeCell ref="AU12:AU13"/>
    <mergeCell ref="AU22:AU23"/>
    <mergeCell ref="AU14:AU18"/>
    <mergeCell ref="AU24:AU28"/>
    <mergeCell ref="AU39:AU43"/>
    <mergeCell ref="AU34:AU38"/>
    <mergeCell ref="AN40:AN43"/>
    <mergeCell ref="AR40:AR43"/>
    <mergeCell ref="E40:E43"/>
    <mergeCell ref="I40:I43"/>
    <mergeCell ref="J40:J43"/>
    <mergeCell ref="AI39:AM43"/>
    <mergeCell ref="AH40:AH43"/>
    <mergeCell ref="AC40:AC43"/>
    <mergeCell ref="AD40:AD43"/>
    <mergeCell ref="Y40:Y43"/>
    <mergeCell ref="S35:S38"/>
    <mergeCell ref="O30:O33"/>
    <mergeCell ref="N45:N48"/>
    <mergeCell ref="O40:O43"/>
    <mergeCell ref="O35:O38"/>
    <mergeCell ref="S40:S43"/>
    <mergeCell ref="N40:N43"/>
    <mergeCell ref="S45:S48"/>
    <mergeCell ref="N35:N38"/>
    <mergeCell ref="S30:S33"/>
    <mergeCell ref="O10:O13"/>
    <mergeCell ref="S10:S13"/>
    <mergeCell ref="O15:O18"/>
    <mergeCell ref="S15:S18"/>
    <mergeCell ref="AH10:AH13"/>
    <mergeCell ref="Y15:Y18"/>
    <mergeCell ref="AM15:AM18"/>
    <mergeCell ref="AI15:AI18"/>
    <mergeCell ref="X30:X33"/>
    <mergeCell ref="Y35:Y38"/>
    <mergeCell ref="AC25:AC28"/>
    <mergeCell ref="T20:T23"/>
    <mergeCell ref="X35:X38"/>
    <mergeCell ref="X20:X23"/>
    <mergeCell ref="Y25:Y28"/>
    <mergeCell ref="AN35:AN38"/>
    <mergeCell ref="AR35:AR38"/>
    <mergeCell ref="AD30:AD33"/>
    <mergeCell ref="AC15:AC18"/>
    <mergeCell ref="AM20:AM23"/>
    <mergeCell ref="AM25:AM28"/>
    <mergeCell ref="AI20:AI23"/>
    <mergeCell ref="AR20:AR23"/>
    <mergeCell ref="AC35:AC38"/>
    <mergeCell ref="AN30:AN33"/>
    <mergeCell ref="AD45:AD48"/>
    <mergeCell ref="AH45:AH48"/>
    <mergeCell ref="AI45:AI48"/>
    <mergeCell ref="O45:O48"/>
    <mergeCell ref="T45:T48"/>
    <mergeCell ref="X45:X48"/>
    <mergeCell ref="Y45:Y48"/>
    <mergeCell ref="AC45:AC48"/>
    <mergeCell ref="AI30:AI33"/>
    <mergeCell ref="AM30:AM33"/>
    <mergeCell ref="E35:E38"/>
    <mergeCell ref="I35:I38"/>
    <mergeCell ref="J35:J38"/>
    <mergeCell ref="E30:E33"/>
    <mergeCell ref="I30:I33"/>
    <mergeCell ref="J30:J33"/>
    <mergeCell ref="T35:T38"/>
    <mergeCell ref="T30:T33"/>
    <mergeCell ref="AD34:AH38"/>
    <mergeCell ref="AI35:AI38"/>
    <mergeCell ref="AM35:AM38"/>
    <mergeCell ref="I20:I23"/>
    <mergeCell ref="O25:O28"/>
    <mergeCell ref="AC20:AC23"/>
    <mergeCell ref="AD20:AD23"/>
    <mergeCell ref="AH20:AH23"/>
    <mergeCell ref="Y20:Y23"/>
    <mergeCell ref="AH30:AH33"/>
    <mergeCell ref="AC10:AC13"/>
    <mergeCell ref="AI10:AI13"/>
    <mergeCell ref="J10:J13"/>
    <mergeCell ref="AN25:AN28"/>
    <mergeCell ref="AD25:AD28"/>
    <mergeCell ref="AH25:AH28"/>
    <mergeCell ref="AI25:AI28"/>
    <mergeCell ref="AD15:AD18"/>
    <mergeCell ref="AM10:AM13"/>
    <mergeCell ref="AD10:AD13"/>
    <mergeCell ref="E15:E18"/>
    <mergeCell ref="I15:I18"/>
    <mergeCell ref="AN15:AN18"/>
    <mergeCell ref="AR15:AR18"/>
    <mergeCell ref="AH15:AH18"/>
    <mergeCell ref="E9:I13"/>
    <mergeCell ref="AN8:AR8"/>
    <mergeCell ref="AD8:AH8"/>
    <mergeCell ref="T8:X8"/>
    <mergeCell ref="AI8:AM8"/>
    <mergeCell ref="Y8:AC8"/>
    <mergeCell ref="N10:N13"/>
    <mergeCell ref="T10:T13"/>
    <mergeCell ref="X10:X13"/>
    <mergeCell ref="Y10:Y13"/>
    <mergeCell ref="D47:D48"/>
    <mergeCell ref="E8:I8"/>
    <mergeCell ref="J8:N8"/>
    <mergeCell ref="J20:J23"/>
    <mergeCell ref="N20:N23"/>
    <mergeCell ref="E25:E28"/>
    <mergeCell ref="I25:I28"/>
    <mergeCell ref="J25:J28"/>
    <mergeCell ref="N25:N28"/>
    <mergeCell ref="E20:E23"/>
    <mergeCell ref="D37:D38"/>
    <mergeCell ref="D39:D41"/>
    <mergeCell ref="D42:D43"/>
    <mergeCell ref="D44:D46"/>
    <mergeCell ref="D27:D28"/>
    <mergeCell ref="D29:D31"/>
    <mergeCell ref="D32:D33"/>
    <mergeCell ref="D34:D36"/>
    <mergeCell ref="AF58:AH59"/>
    <mergeCell ref="C58:D59"/>
    <mergeCell ref="C1:AV1"/>
    <mergeCell ref="D9:D11"/>
    <mergeCell ref="D12:D13"/>
    <mergeCell ref="D14:D16"/>
    <mergeCell ref="D17:D18"/>
    <mergeCell ref="D19:D21"/>
    <mergeCell ref="D22:D23"/>
    <mergeCell ref="D24:D26"/>
    <mergeCell ref="AI60:AK64"/>
    <mergeCell ref="AI65:AK69"/>
    <mergeCell ref="AI70:AK74"/>
    <mergeCell ref="AI58:AK59"/>
    <mergeCell ref="X70:Y73"/>
    <mergeCell ref="Z70:AA73"/>
    <mergeCell ref="T74:W74"/>
    <mergeCell ref="T70:U73"/>
    <mergeCell ref="V70:W73"/>
    <mergeCell ref="X74:AA74"/>
    <mergeCell ref="AF70:AH74"/>
    <mergeCell ref="AB60:AC63"/>
    <mergeCell ref="AD60:AE63"/>
    <mergeCell ref="AB64:AE64"/>
    <mergeCell ref="AB69:AE69"/>
    <mergeCell ref="AB65:AC68"/>
    <mergeCell ref="AD65:AE68"/>
    <mergeCell ref="AB70:AC73"/>
    <mergeCell ref="AB74:AE74"/>
    <mergeCell ref="AD70:AE73"/>
    <mergeCell ref="X60:Y63"/>
    <mergeCell ref="Z60:AA63"/>
    <mergeCell ref="AF60:AH64"/>
    <mergeCell ref="AF65:AH69"/>
    <mergeCell ref="X64:AA64"/>
    <mergeCell ref="X69:AA69"/>
    <mergeCell ref="X65:Y68"/>
    <mergeCell ref="Z65:AA68"/>
    <mergeCell ref="V60:W63"/>
    <mergeCell ref="T64:W64"/>
    <mergeCell ref="T69:W69"/>
    <mergeCell ref="T65:U68"/>
    <mergeCell ref="V65:W68"/>
    <mergeCell ref="X58:AA58"/>
    <mergeCell ref="X59:Y59"/>
    <mergeCell ref="Z59:AA59"/>
    <mergeCell ref="AB59:AC59"/>
    <mergeCell ref="AB58:AE58"/>
    <mergeCell ref="AD59:AE59"/>
    <mergeCell ref="E66:E69"/>
    <mergeCell ref="I66:I69"/>
    <mergeCell ref="E71:E74"/>
    <mergeCell ref="I71:I74"/>
    <mergeCell ref="J71:J74"/>
    <mergeCell ref="N71:N74"/>
    <mergeCell ref="T59:U59"/>
    <mergeCell ref="V59:W59"/>
    <mergeCell ref="O70:S74"/>
    <mergeCell ref="J61:J64"/>
    <mergeCell ref="N61:N64"/>
    <mergeCell ref="O61:O64"/>
    <mergeCell ref="S61:S64"/>
    <mergeCell ref="O66:O69"/>
    <mergeCell ref="T58:W58"/>
    <mergeCell ref="AS9:AS13"/>
    <mergeCell ref="AS14:AS18"/>
    <mergeCell ref="AT9:AT13"/>
    <mergeCell ref="AT14:AT18"/>
    <mergeCell ref="AS29:AS33"/>
    <mergeCell ref="AT29:AT33"/>
    <mergeCell ref="Y29:AC33"/>
    <mergeCell ref="AM45:AM48"/>
    <mergeCell ref="AT44:AT48"/>
    <mergeCell ref="AV34:AV38"/>
    <mergeCell ref="AV39:AV43"/>
    <mergeCell ref="AV44:AV48"/>
    <mergeCell ref="AS19:AS23"/>
    <mergeCell ref="AS24:AS28"/>
    <mergeCell ref="AT19:AT23"/>
    <mergeCell ref="AT24:AT28"/>
    <mergeCell ref="AU47:AU48"/>
    <mergeCell ref="AV29:AV33"/>
    <mergeCell ref="AU29:AU33"/>
    <mergeCell ref="S66:S69"/>
    <mergeCell ref="T40:T43"/>
    <mergeCell ref="O59:S59"/>
    <mergeCell ref="E60:I64"/>
    <mergeCell ref="J65:N69"/>
    <mergeCell ref="T60:U63"/>
    <mergeCell ref="E45:E48"/>
    <mergeCell ref="I45:I48"/>
    <mergeCell ref="J45:J48"/>
    <mergeCell ref="O58:S58"/>
    <mergeCell ref="E59:I59"/>
    <mergeCell ref="J14:N18"/>
    <mergeCell ref="O19:S23"/>
    <mergeCell ref="T24:X28"/>
    <mergeCell ref="T15:T18"/>
    <mergeCell ref="X15:X18"/>
    <mergeCell ref="N30:N33"/>
    <mergeCell ref="S25:S28"/>
    <mergeCell ref="E52:E55"/>
    <mergeCell ref="I52:I55"/>
    <mergeCell ref="AS39:AS43"/>
    <mergeCell ref="AS44:AS48"/>
    <mergeCell ref="AT39:AT43"/>
    <mergeCell ref="AR25:AR28"/>
    <mergeCell ref="AS34:AS38"/>
    <mergeCell ref="AT34:AT38"/>
    <mergeCell ref="AR30:AR33"/>
    <mergeCell ref="AN20:AN23"/>
    <mergeCell ref="AV9:AV13"/>
    <mergeCell ref="AV14:AV18"/>
    <mergeCell ref="AV19:AV23"/>
    <mergeCell ref="AN10:AN13"/>
    <mergeCell ref="AR10:AR13"/>
    <mergeCell ref="AU9:AU11"/>
    <mergeCell ref="AU19:AU21"/>
    <mergeCell ref="AV24:AV28"/>
    <mergeCell ref="C70:C74"/>
    <mergeCell ref="D70:D74"/>
    <mergeCell ref="E58:I58"/>
    <mergeCell ref="J58:N58"/>
    <mergeCell ref="C60:C64"/>
    <mergeCell ref="D60:D64"/>
    <mergeCell ref="C65:C69"/>
    <mergeCell ref="D65:D69"/>
    <mergeCell ref="J59:N59"/>
    <mergeCell ref="C9:C13"/>
    <mergeCell ref="C14:C18"/>
    <mergeCell ref="C19:C23"/>
    <mergeCell ref="C24:C28"/>
    <mergeCell ref="C29:C33"/>
    <mergeCell ref="C34:C38"/>
    <mergeCell ref="C39:C43"/>
    <mergeCell ref="C44:C48"/>
    <mergeCell ref="C7:D8"/>
    <mergeCell ref="AS7:AS8"/>
    <mergeCell ref="Y7:AC7"/>
    <mergeCell ref="AD7:AH7"/>
    <mergeCell ref="AI7:AM7"/>
    <mergeCell ref="AN7:AR7"/>
    <mergeCell ref="E7:I7"/>
    <mergeCell ref="J7:N7"/>
    <mergeCell ref="O8:S8"/>
    <mergeCell ref="AV7:AV8"/>
    <mergeCell ref="T3:AF3"/>
    <mergeCell ref="J52:J55"/>
    <mergeCell ref="N52:N55"/>
    <mergeCell ref="AT7:AT8"/>
    <mergeCell ref="AU7:AU8"/>
    <mergeCell ref="O7:S7"/>
    <mergeCell ref="T7:X7"/>
    <mergeCell ref="X40:X43"/>
    <mergeCell ref="AN44:AR48"/>
  </mergeCells>
  <conditionalFormatting sqref="T24 J14 O19 AD34 AI39 O70 E60 J65 E9 AN44 Y29">
    <cfRule type="cellIs" priority="1" dxfId="0" operator="equal" stopIfTrue="1">
      <formula>"×"</formula>
    </cfRule>
  </conditionalFormatting>
  <conditionalFormatting sqref="J9 O9 T9 Y9 AD9 AI9 AN9 AN14 AI14 AD14 Y14 T14 O14 E14 E19 J19 T19 Y19 AD19 AI19 AN19 AN24 AI24 AD24 Y24 O24 J24 E24 E29 J29 O29 T29 AD29 AI29 AN29 AN34 AI34 Y34 T34 O34 J34 E34 AN39 AD39 Y39 T39 O39 J39 E39 AI44 AD44 Y44 T44 O44 J44 E44 J51 E51 O60 J60 O65 E65 E70 J70">
    <cfRule type="cellIs" priority="2" dxfId="1" operator="equal" stopIfTrue="1">
      <formula>"×"</formula>
    </cfRule>
    <cfRule type="cellIs" priority="3" dxfId="0" operator="equal" stopIfTrue="1">
      <formula>"○"</formula>
    </cfRule>
  </conditionalFormatting>
  <conditionalFormatting sqref="AV9:AV48">
    <cfRule type="expression" priority="4" dxfId="0" stopIfTrue="1">
      <formula>COUNTIF($AV$9:$AV$48,AV9)&gt;1</formula>
    </cfRule>
  </conditionalFormatting>
  <printOptions horizontalCentered="1" verticalCentered="1"/>
  <pageMargins left="0.3937007874015748" right="0.3937007874015748" top="0.7874015748031497" bottom="0.3937007874015748" header="0.5118110236220472" footer="0.5118110236220472"/>
  <pageSetup fitToHeight="1" fitToWidth="1"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MouseComputer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MouseComputer PC User</dc:creator>
  <cp:keywords/>
  <dc:description/>
  <cp:lastModifiedBy>MouseComputer PC User</cp:lastModifiedBy>
  <dcterms:created xsi:type="dcterms:W3CDTF">2011-11-05T16:24:16Z</dcterms:created>
  <dcterms:modified xsi:type="dcterms:W3CDTF">2011-11-05T16:24:36Z</dcterms:modified>
  <cp:category/>
  <cp:version/>
  <cp:contentType/>
  <cp:contentStatus/>
</cp:coreProperties>
</file>